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0A883513-BD88-4F8F-8656-807731CF1332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9" i="8" l="1"/>
  <c r="E179" i="8"/>
  <c r="F179" i="8"/>
  <c r="G179" i="8"/>
  <c r="H179" i="8"/>
  <c r="I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L184" i="8"/>
  <c r="M184" i="8"/>
  <c r="O184" i="8"/>
  <c r="P184" i="8"/>
  <c r="T184" i="8" s="1"/>
  <c r="Q184" i="8"/>
  <c r="S184" i="8" s="1"/>
  <c r="R184" i="8"/>
  <c r="D185" i="8"/>
  <c r="E185" i="8"/>
  <c r="F185" i="8"/>
  <c r="G185" i="8"/>
  <c r="H185" i="8"/>
  <c r="I185" i="8"/>
  <c r="L185" i="8"/>
  <c r="M185" i="8"/>
  <c r="O185" i="8"/>
  <c r="P185" i="8"/>
  <c r="Q185" i="8"/>
  <c r="S185" i="8" s="1"/>
  <c r="R185" i="8"/>
  <c r="T185" i="8"/>
  <c r="D186" i="8"/>
  <c r="E186" i="8"/>
  <c r="F186" i="8"/>
  <c r="G186" i="8"/>
  <c r="H186" i="8"/>
  <c r="I186" i="8"/>
  <c r="L186" i="8"/>
  <c r="M186" i="8"/>
  <c r="O186" i="8"/>
  <c r="P186" i="8"/>
  <c r="T186" i="8" s="1"/>
  <c r="Q186" i="8"/>
  <c r="S186" i="8" s="1"/>
  <c r="R186" i="8"/>
  <c r="D187" i="8"/>
  <c r="E187" i="8"/>
  <c r="F187" i="8"/>
  <c r="G187" i="8"/>
  <c r="H187" i="8"/>
  <c r="I187" i="8"/>
  <c r="L187" i="8"/>
  <c r="M187" i="8"/>
  <c r="O187" i="8"/>
  <c r="P187" i="8"/>
  <c r="Q187" i="8"/>
  <c r="S187" i="8" s="1"/>
  <c r="R187" i="8"/>
  <c r="T187" i="8"/>
  <c r="D188" i="8"/>
  <c r="E188" i="8"/>
  <c r="F188" i="8"/>
  <c r="G188" i="8"/>
  <c r="H188" i="8"/>
  <c r="I188" i="8"/>
  <c r="L188" i="8"/>
  <c r="M188" i="8"/>
  <c r="O188" i="8"/>
  <c r="P188" i="8"/>
  <c r="T188" i="8" s="1"/>
  <c r="Q188" i="8"/>
  <c r="S188" i="8" s="1"/>
  <c r="R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T190" i="8" s="1"/>
  <c r="Q190" i="8"/>
  <c r="S190" i="8" s="1"/>
  <c r="R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T192" i="8" s="1"/>
  <c r="Q192" i="8"/>
  <c r="S192" i="8" s="1"/>
  <c r="R192" i="8"/>
  <c r="D193" i="8"/>
  <c r="E193" i="8"/>
  <c r="F193" i="8"/>
  <c r="G193" i="8"/>
  <c r="H193" i="8"/>
  <c r="I193" i="8"/>
  <c r="L193" i="8"/>
  <c r="M193" i="8"/>
  <c r="O193" i="8"/>
  <c r="P193" i="8"/>
  <c r="Q193" i="8"/>
  <c r="S193" i="8" s="1"/>
  <c r="R193" i="8"/>
  <c r="T193" i="8"/>
  <c r="D194" i="8"/>
  <c r="E194" i="8"/>
  <c r="F194" i="8"/>
  <c r="G194" i="8"/>
  <c r="H194" i="8"/>
  <c r="I194" i="8"/>
  <c r="L194" i="8"/>
  <c r="M194" i="8"/>
  <c r="O194" i="8"/>
  <c r="P194" i="8"/>
  <c r="T194" i="8" s="1"/>
  <c r="Q194" i="8"/>
  <c r="S194" i="8" s="1"/>
  <c r="R194" i="8"/>
  <c r="D195" i="8"/>
  <c r="E195" i="8"/>
  <c r="F195" i="8"/>
  <c r="G195" i="8"/>
  <c r="H195" i="8"/>
  <c r="I195" i="8"/>
  <c r="L195" i="8"/>
  <c r="M195" i="8"/>
  <c r="O195" i="8"/>
  <c r="P195" i="8"/>
  <c r="Q195" i="8"/>
  <c r="S195" i="8" s="1"/>
  <c r="R195" i="8"/>
  <c r="T195" i="8"/>
  <c r="D196" i="8"/>
  <c r="E196" i="8"/>
  <c r="F196" i="8"/>
  <c r="G196" i="8"/>
  <c r="H196" i="8"/>
  <c r="I196" i="8"/>
  <c r="L196" i="8"/>
  <c r="M196" i="8"/>
  <c r="O196" i="8"/>
  <c r="P196" i="8"/>
  <c r="T196" i="8" s="1"/>
  <c r="Q196" i="8"/>
  <c r="S196" i="8" s="1"/>
  <c r="R196" i="8"/>
  <c r="D197" i="8"/>
  <c r="E197" i="8"/>
  <c r="F197" i="8"/>
  <c r="G197" i="8"/>
  <c r="H197" i="8"/>
  <c r="I197" i="8"/>
  <c r="L197" i="8"/>
  <c r="M197" i="8"/>
  <c r="O197" i="8"/>
  <c r="P197" i="8"/>
  <c r="Q197" i="8"/>
  <c r="S197" i="8" s="1"/>
  <c r="R197" i="8"/>
  <c r="T197" i="8"/>
  <c r="D198" i="8"/>
  <c r="E198" i="8"/>
  <c r="F198" i="8"/>
  <c r="G198" i="8"/>
  <c r="H198" i="8"/>
  <c r="I198" i="8"/>
  <c r="L198" i="8"/>
  <c r="M198" i="8"/>
  <c r="O198" i="8"/>
  <c r="P198" i="8"/>
  <c r="T198" i="8" s="1"/>
  <c r="Q198" i="8"/>
  <c r="S198" i="8" s="1"/>
  <c r="R198" i="8"/>
  <c r="D199" i="8"/>
  <c r="E199" i="8"/>
  <c r="F199" i="8"/>
  <c r="G199" i="8"/>
  <c r="H199" i="8"/>
  <c r="I199" i="8"/>
  <c r="L199" i="8"/>
  <c r="M199" i="8"/>
  <c r="O199" i="8"/>
  <c r="P199" i="8"/>
  <c r="Q199" i="8"/>
  <c r="S199" i="8" s="1"/>
  <c r="R199" i="8"/>
  <c r="T199" i="8"/>
  <c r="D200" i="8"/>
  <c r="E200" i="8"/>
  <c r="F200" i="8"/>
  <c r="G200" i="8"/>
  <c r="H200" i="8"/>
  <c r="I200" i="8"/>
  <c r="L200" i="8"/>
  <c r="M200" i="8"/>
  <c r="O200" i="8"/>
  <c r="P200" i="8"/>
  <c r="T200" i="8" s="1"/>
  <c r="Q200" i="8"/>
  <c r="S200" i="8" s="1"/>
  <c r="R200" i="8"/>
  <c r="D201" i="8"/>
  <c r="E201" i="8"/>
  <c r="F201" i="8"/>
  <c r="G201" i="8"/>
  <c r="H201" i="8"/>
  <c r="I201" i="8"/>
  <c r="L201" i="8"/>
  <c r="M201" i="8"/>
  <c r="O201" i="8"/>
  <c r="P201" i="8"/>
  <c r="Q201" i="8"/>
  <c r="S201" i="8" s="1"/>
  <c r="R201" i="8"/>
  <c r="T201" i="8"/>
  <c r="D202" i="8"/>
  <c r="E202" i="8"/>
  <c r="F202" i="8"/>
  <c r="G202" i="8"/>
  <c r="H202" i="8"/>
  <c r="I202" i="8"/>
  <c r="L202" i="8"/>
  <c r="M202" i="8"/>
  <c r="O202" i="8"/>
  <c r="P202" i="8"/>
  <c r="T202" i="8" s="1"/>
  <c r="Q202" i="8"/>
  <c r="S202" i="8" s="1"/>
  <c r="R202" i="8"/>
  <c r="D203" i="8"/>
  <c r="E203" i="8"/>
  <c r="F203" i="8"/>
  <c r="G203" i="8"/>
  <c r="H203" i="8"/>
  <c r="I203" i="8"/>
  <c r="L203" i="8"/>
  <c r="M203" i="8"/>
  <c r="O203" i="8"/>
  <c r="P203" i="8"/>
  <c r="Q203" i="8"/>
  <c r="S203" i="8" s="1"/>
  <c r="R203" i="8"/>
  <c r="T203" i="8"/>
  <c r="D204" i="8"/>
  <c r="E204" i="8"/>
  <c r="F204" i="8"/>
  <c r="G204" i="8"/>
  <c r="H204" i="8"/>
  <c r="I204" i="8"/>
  <c r="L204" i="8"/>
  <c r="M204" i="8"/>
  <c r="O204" i="8"/>
  <c r="P204" i="8"/>
  <c r="T204" i="8" s="1"/>
  <c r="Q204" i="8"/>
  <c r="S204" i="8" s="1"/>
  <c r="R204" i="8"/>
  <c r="D205" i="8"/>
  <c r="E205" i="8"/>
  <c r="F205" i="8"/>
  <c r="G205" i="8"/>
  <c r="H205" i="8"/>
  <c r="I205" i="8"/>
  <c r="L205" i="8"/>
  <c r="M205" i="8"/>
  <c r="O205" i="8"/>
  <c r="P205" i="8"/>
  <c r="Q205" i="8"/>
  <c r="S205" i="8" s="1"/>
  <c r="R205" i="8"/>
  <c r="T205" i="8"/>
  <c r="D206" i="8"/>
  <c r="E206" i="8"/>
  <c r="F206" i="8"/>
  <c r="G206" i="8"/>
  <c r="H206" i="8"/>
  <c r="I206" i="8"/>
  <c r="L206" i="8"/>
  <c r="M206" i="8"/>
  <c r="O206" i="8"/>
  <c r="P206" i="8"/>
  <c r="T206" i="8" s="1"/>
  <c r="Q206" i="8"/>
  <c r="S206" i="8" s="1"/>
  <c r="R206" i="8"/>
  <c r="D207" i="8"/>
  <c r="E207" i="8"/>
  <c r="F207" i="8"/>
  <c r="G207" i="8"/>
  <c r="H207" i="8"/>
  <c r="I207" i="8"/>
  <c r="L207" i="8"/>
  <c r="M207" i="8"/>
  <c r="O207" i="8"/>
  <c r="P207" i="8"/>
  <c r="Q207" i="8"/>
  <c r="S207" i="8" s="1"/>
  <c r="R207" i="8"/>
  <c r="T207" i="8"/>
  <c r="D208" i="8"/>
  <c r="E208" i="8"/>
  <c r="F208" i="8"/>
  <c r="G208" i="8"/>
  <c r="H208" i="8"/>
  <c r="I208" i="8"/>
  <c r="L208" i="8"/>
  <c r="M208" i="8"/>
  <c r="O208" i="8"/>
  <c r="P208" i="8"/>
  <c r="T208" i="8" s="1"/>
  <c r="Q208" i="8"/>
  <c r="S208" i="8" s="1"/>
  <c r="R208" i="8"/>
  <c r="D209" i="8"/>
  <c r="E209" i="8"/>
  <c r="F209" i="8"/>
  <c r="G209" i="8"/>
  <c r="H209" i="8"/>
  <c r="I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L210" i="8"/>
  <c r="M210" i="8"/>
  <c r="O210" i="8"/>
  <c r="P210" i="8"/>
  <c r="T210" i="8" s="1"/>
  <c r="Q210" i="8"/>
  <c r="S210" i="8" s="1"/>
  <c r="R210" i="8"/>
  <c r="D211" i="8"/>
  <c r="E211" i="8"/>
  <c r="F211" i="8"/>
  <c r="G211" i="8"/>
  <c r="H211" i="8"/>
  <c r="I211" i="8"/>
  <c r="L211" i="8"/>
  <c r="M211" i="8"/>
  <c r="O211" i="8"/>
  <c r="P211" i="8"/>
  <c r="Q211" i="8"/>
  <c r="S211" i="8" s="1"/>
  <c r="R211" i="8"/>
  <c r="T211" i="8"/>
  <c r="D212" i="8"/>
  <c r="E212" i="8"/>
  <c r="F212" i="8"/>
  <c r="G212" i="8"/>
  <c r="H212" i="8"/>
  <c r="I212" i="8"/>
  <c r="L212" i="8"/>
  <c r="M212" i="8"/>
  <c r="O212" i="8"/>
  <c r="P212" i="8"/>
  <c r="T212" i="8" s="1"/>
  <c r="Q212" i="8"/>
  <c r="S212" i="8" s="1"/>
  <c r="R212" i="8"/>
  <c r="D213" i="8"/>
  <c r="E213" i="8"/>
  <c r="F213" i="8"/>
  <c r="G213" i="8"/>
  <c r="H213" i="8"/>
  <c r="I213" i="8"/>
  <c r="L213" i="8"/>
  <c r="M213" i="8"/>
  <c r="O213" i="8"/>
  <c r="P213" i="8"/>
  <c r="Q213" i="8"/>
  <c r="S213" i="8" s="1"/>
  <c r="R213" i="8"/>
  <c r="T213" i="8"/>
  <c r="D214" i="8"/>
  <c r="E214" i="8"/>
  <c r="F214" i="8"/>
  <c r="G214" i="8"/>
  <c r="H214" i="8"/>
  <c r="I214" i="8"/>
  <c r="L214" i="8"/>
  <c r="M214" i="8"/>
  <c r="O214" i="8"/>
  <c r="P214" i="8"/>
  <c r="T214" i="8" s="1"/>
  <c r="Q214" i="8"/>
  <c r="S214" i="8" s="1"/>
  <c r="R214" i="8"/>
  <c r="D215" i="8"/>
  <c r="L215" i="8" s="1"/>
  <c r="E215" i="8"/>
  <c r="F215" i="8"/>
  <c r="G215" i="8"/>
  <c r="H215" i="8"/>
  <c r="I215" i="8"/>
  <c r="M215" i="8"/>
  <c r="O215" i="8"/>
  <c r="P215" i="8"/>
  <c r="Q215" i="8"/>
  <c r="S215" i="8" s="1"/>
  <c r="R215" i="8"/>
  <c r="T215" i="8" s="1"/>
  <c r="D216" i="8"/>
  <c r="E216" i="8"/>
  <c r="M216" i="8" s="1"/>
  <c r="F216" i="8"/>
  <c r="G216" i="8"/>
  <c r="H216" i="8"/>
  <c r="I216" i="8"/>
  <c r="L216" i="8"/>
  <c r="O216" i="8"/>
  <c r="P216" i="8"/>
  <c r="T216" i="8" s="1"/>
  <c r="Q216" i="8"/>
  <c r="S216" i="8" s="1"/>
  <c r="R216" i="8"/>
  <c r="D217" i="8"/>
  <c r="L217" i="8" s="1"/>
  <c r="E217" i="8"/>
  <c r="F217" i="8"/>
  <c r="G217" i="8"/>
  <c r="H217" i="8"/>
  <c r="I217" i="8"/>
  <c r="M217" i="8"/>
  <c r="O217" i="8"/>
  <c r="P217" i="8"/>
  <c r="Q217" i="8"/>
  <c r="S217" i="8" s="1"/>
  <c r="R217" i="8"/>
  <c r="T217" i="8" s="1"/>
  <c r="D218" i="8"/>
  <c r="E218" i="8"/>
  <c r="M218" i="8" s="1"/>
  <c r="F218" i="8"/>
  <c r="G218" i="8"/>
  <c r="H218" i="8"/>
  <c r="I218" i="8"/>
  <c r="L218" i="8"/>
  <c r="O218" i="8"/>
  <c r="P218" i="8"/>
  <c r="T218" i="8" s="1"/>
  <c r="Q218" i="8"/>
  <c r="S218" i="8" s="1"/>
  <c r="R218" i="8"/>
  <c r="D219" i="8"/>
  <c r="L219" i="8" s="1"/>
  <c r="E219" i="8"/>
  <c r="F219" i="8"/>
  <c r="G219" i="8"/>
  <c r="H219" i="8"/>
  <c r="I219" i="8"/>
  <c r="M219" i="8"/>
  <c r="O219" i="8"/>
  <c r="P219" i="8"/>
  <c r="Q219" i="8"/>
  <c r="S219" i="8" s="1"/>
  <c r="R219" i="8"/>
  <c r="T219" i="8" s="1"/>
  <c r="D220" i="8"/>
  <c r="E220" i="8"/>
  <c r="M220" i="8" s="1"/>
  <c r="F220" i="8"/>
  <c r="G220" i="8"/>
  <c r="H220" i="8"/>
  <c r="I220" i="8"/>
  <c r="L220" i="8"/>
  <c r="O220" i="8"/>
  <c r="P220" i="8"/>
  <c r="T220" i="8" s="1"/>
  <c r="Q220" i="8"/>
  <c r="S220" i="8" s="1"/>
  <c r="R220" i="8"/>
  <c r="D221" i="8"/>
  <c r="L221" i="8" s="1"/>
  <c r="E221" i="8"/>
  <c r="F221" i="8"/>
  <c r="G221" i="8"/>
  <c r="H221" i="8"/>
  <c r="I221" i="8"/>
  <c r="M221" i="8"/>
  <c r="O221" i="8"/>
  <c r="P221" i="8"/>
  <c r="Q221" i="8"/>
  <c r="S221" i="8" s="1"/>
  <c r="R221" i="8"/>
  <c r="T221" i="8" s="1"/>
  <c r="D222" i="8"/>
  <c r="E222" i="8"/>
  <c r="M222" i="8" s="1"/>
  <c r="F222" i="8"/>
  <c r="G222" i="8"/>
  <c r="H222" i="8"/>
  <c r="I222" i="8"/>
  <c r="L222" i="8"/>
  <c r="O222" i="8"/>
  <c r="P222" i="8"/>
  <c r="T222" i="8" s="1"/>
  <c r="Q222" i="8"/>
  <c r="S222" i="8" s="1"/>
  <c r="R222" i="8"/>
  <c r="D223" i="8"/>
  <c r="E223" i="8"/>
  <c r="F223" i="8"/>
  <c r="G223" i="8"/>
  <c r="H223" i="8"/>
  <c r="I223" i="8"/>
  <c r="L223" i="8"/>
  <c r="M223" i="8"/>
  <c r="O223" i="8"/>
  <c r="P223" i="8"/>
  <c r="Q223" i="8"/>
  <c r="S223" i="8" s="1"/>
  <c r="R223" i="8"/>
  <c r="T223" i="8"/>
  <c r="D224" i="8"/>
  <c r="L224" i="8" s="1"/>
  <c r="E224" i="8"/>
  <c r="F224" i="8"/>
  <c r="G224" i="8"/>
  <c r="H224" i="8"/>
  <c r="I224" i="8"/>
  <c r="M224" i="8"/>
  <c r="O224" i="8"/>
  <c r="P224" i="8"/>
  <c r="Q224" i="8"/>
  <c r="S224" i="8" s="1"/>
  <c r="R224" i="8"/>
  <c r="T224" i="8"/>
  <c r="D225" i="8"/>
  <c r="L225" i="8" s="1"/>
  <c r="E225" i="8"/>
  <c r="F225" i="8"/>
  <c r="G225" i="8"/>
  <c r="H225" i="8"/>
  <c r="I225" i="8"/>
  <c r="M225" i="8"/>
  <c r="O225" i="8"/>
  <c r="P225" i="8"/>
  <c r="Q225" i="8"/>
  <c r="S225" i="8" s="1"/>
  <c r="R225" i="8"/>
  <c r="T225" i="8"/>
  <c r="D226" i="8"/>
  <c r="L226" i="8" s="1"/>
  <c r="E226" i="8"/>
  <c r="F226" i="8"/>
  <c r="G226" i="8"/>
  <c r="H226" i="8"/>
  <c r="I226" i="8"/>
  <c r="M226" i="8"/>
  <c r="O226" i="8"/>
  <c r="P226" i="8"/>
  <c r="Q226" i="8"/>
  <c r="S226" i="8" s="1"/>
  <c r="R226" i="8"/>
  <c r="T226" i="8"/>
  <c r="D227" i="8"/>
  <c r="L227" i="8" s="1"/>
  <c r="E227" i="8"/>
  <c r="F227" i="8"/>
  <c r="G227" i="8"/>
  <c r="H227" i="8"/>
  <c r="I227" i="8"/>
  <c r="M227" i="8"/>
  <c r="O227" i="8"/>
  <c r="P227" i="8"/>
  <c r="Q227" i="8"/>
  <c r="S227" i="8" s="1"/>
  <c r="R227" i="8"/>
  <c r="T227" i="8"/>
  <c r="D228" i="8"/>
  <c r="L228" i="8" s="1"/>
  <c r="E228" i="8"/>
  <c r="F228" i="8"/>
  <c r="G228" i="8"/>
  <c r="H228" i="8"/>
  <c r="I228" i="8"/>
  <c r="M228" i="8"/>
  <c r="O228" i="8"/>
  <c r="P228" i="8"/>
  <c r="Q228" i="8"/>
  <c r="S228" i="8" s="1"/>
  <c r="R228" i="8"/>
  <c r="T228" i="8"/>
  <c r="D229" i="8"/>
  <c r="L229" i="8" s="1"/>
  <c r="E229" i="8"/>
  <c r="F229" i="8"/>
  <c r="G229" i="8"/>
  <c r="H229" i="8"/>
  <c r="I229" i="8"/>
  <c r="M229" i="8"/>
  <c r="O229" i="8"/>
  <c r="P229" i="8"/>
  <c r="Q229" i="8"/>
  <c r="S229" i="8" s="1"/>
  <c r="R229" i="8"/>
  <c r="T229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U179" i="2"/>
  <c r="V179" i="2"/>
  <c r="W179" i="2"/>
  <c r="X179" i="2"/>
  <c r="AA179" i="2" s="1"/>
  <c r="Y179" i="2"/>
  <c r="Z179" i="2"/>
  <c r="AB179" i="2"/>
  <c r="AC179" i="2"/>
  <c r="U180" i="2"/>
  <c r="V180" i="2"/>
  <c r="AB180" i="2" s="1"/>
  <c r="W180" i="2"/>
  <c r="AC180" i="2" s="1"/>
  <c r="X180" i="2"/>
  <c r="Y180" i="2"/>
  <c r="Z180" i="2"/>
  <c r="AA180" i="2"/>
  <c r="U181" i="2"/>
  <c r="V181" i="2"/>
  <c r="AB181" i="2" s="1"/>
  <c r="W181" i="2"/>
  <c r="X181" i="2"/>
  <c r="Y181" i="2"/>
  <c r="Z181" i="2"/>
  <c r="AC181" i="2" s="1"/>
  <c r="AA181" i="2"/>
  <c r="U182" i="2"/>
  <c r="AA182" i="2" s="1"/>
  <c r="V182" i="2"/>
  <c r="W182" i="2"/>
  <c r="X182" i="2"/>
  <c r="Y182" i="2"/>
  <c r="AB182" i="2" s="1"/>
  <c r="Z182" i="2"/>
  <c r="AC182" i="2"/>
  <c r="U183" i="2"/>
  <c r="V183" i="2"/>
  <c r="W183" i="2"/>
  <c r="X183" i="2"/>
  <c r="AA183" i="2" s="1"/>
  <c r="Y183" i="2"/>
  <c r="Z183" i="2"/>
  <c r="AB183" i="2"/>
  <c r="AC183" i="2"/>
  <c r="U184" i="2"/>
  <c r="V184" i="2"/>
  <c r="W184" i="2"/>
  <c r="AC184" i="2" s="1"/>
  <c r="X184" i="2"/>
  <c r="Y184" i="2"/>
  <c r="Z184" i="2"/>
  <c r="AA184" i="2"/>
  <c r="AB184" i="2"/>
  <c r="U185" i="2"/>
  <c r="V185" i="2"/>
  <c r="AB185" i="2" s="1"/>
  <c r="W185" i="2"/>
  <c r="X185" i="2"/>
  <c r="Y185" i="2"/>
  <c r="Z185" i="2"/>
  <c r="AC185" i="2" s="1"/>
  <c r="AA185" i="2"/>
  <c r="U186" i="2"/>
  <c r="AA186" i="2" s="1"/>
  <c r="V186" i="2"/>
  <c r="W186" i="2"/>
  <c r="X186" i="2"/>
  <c r="Y186" i="2"/>
  <c r="AB186" i="2" s="1"/>
  <c r="Z186" i="2"/>
  <c r="AC186" i="2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AB229" i="2" s="1"/>
  <c r="W229" i="2"/>
  <c r="X229" i="2"/>
  <c r="Y229" i="2"/>
  <c r="Z229" i="2"/>
  <c r="AC229" i="2" s="1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N183" i="2" s="1"/>
  <c r="F183" i="2"/>
  <c r="O183" i="2" s="1"/>
  <c r="G183" i="2"/>
  <c r="H183" i="2"/>
  <c r="I183" i="2"/>
  <c r="J183" i="2"/>
  <c r="K183" i="2"/>
  <c r="L183" i="2"/>
  <c r="M183" i="2"/>
  <c r="P183" i="2"/>
  <c r="E184" i="2"/>
  <c r="N184" i="2" s="1"/>
  <c r="F184" i="2"/>
  <c r="O184" i="2" s="1"/>
  <c r="G184" i="2"/>
  <c r="H184" i="2"/>
  <c r="I184" i="2"/>
  <c r="J184" i="2"/>
  <c r="K184" i="2"/>
  <c r="L184" i="2"/>
  <c r="M184" i="2"/>
  <c r="P184" i="2"/>
  <c r="E185" i="2"/>
  <c r="N185" i="2" s="1"/>
  <c r="F185" i="2"/>
  <c r="O185" i="2" s="1"/>
  <c r="G185" i="2"/>
  <c r="H185" i="2"/>
  <c r="I185" i="2"/>
  <c r="J185" i="2"/>
  <c r="K185" i="2"/>
  <c r="L185" i="2"/>
  <c r="M185" i="2"/>
  <c r="P185" i="2"/>
  <c r="E186" i="2"/>
  <c r="N186" i="2" s="1"/>
  <c r="F186" i="2"/>
  <c r="O186" i="2" s="1"/>
  <c r="G186" i="2"/>
  <c r="H186" i="2"/>
  <c r="I186" i="2"/>
  <c r="J186" i="2"/>
  <c r="K186" i="2"/>
  <c r="L186" i="2"/>
  <c r="M186" i="2"/>
  <c r="P186" i="2"/>
  <c r="E187" i="2"/>
  <c r="N187" i="2" s="1"/>
  <c r="F187" i="2"/>
  <c r="O187" i="2" s="1"/>
  <c r="G187" i="2"/>
  <c r="H187" i="2"/>
  <c r="I187" i="2"/>
  <c r="J187" i="2"/>
  <c r="K187" i="2"/>
  <c r="L187" i="2"/>
  <c r="M187" i="2"/>
  <c r="P187" i="2"/>
  <c r="E188" i="2"/>
  <c r="N188" i="2" s="1"/>
  <c r="F188" i="2"/>
  <c r="O188" i="2" s="1"/>
  <c r="G188" i="2"/>
  <c r="H188" i="2"/>
  <c r="I188" i="2"/>
  <c r="J188" i="2"/>
  <c r="K188" i="2"/>
  <c r="L188" i="2"/>
  <c r="M188" i="2"/>
  <c r="P188" i="2"/>
  <c r="E189" i="2"/>
  <c r="N189" i="2" s="1"/>
  <c r="F189" i="2"/>
  <c r="O189" i="2" s="1"/>
  <c r="G189" i="2"/>
  <c r="H189" i="2"/>
  <c r="I189" i="2"/>
  <c r="J189" i="2"/>
  <c r="K189" i="2"/>
  <c r="L189" i="2"/>
  <c r="M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O197" i="2" s="1"/>
  <c r="G197" i="2"/>
  <c r="H197" i="2"/>
  <c r="I197" i="2"/>
  <c r="J197" i="2"/>
  <c r="K197" i="2"/>
  <c r="L197" i="2"/>
  <c r="M197" i="2"/>
  <c r="P197" i="2"/>
  <c r="E198" i="2"/>
  <c r="N198" i="2" s="1"/>
  <c r="F198" i="2"/>
  <c r="O198" i="2" s="1"/>
  <c r="G198" i="2"/>
  <c r="H198" i="2"/>
  <c r="I198" i="2"/>
  <c r="J198" i="2"/>
  <c r="K198" i="2"/>
  <c r="L198" i="2"/>
  <c r="M198" i="2"/>
  <c r="P198" i="2"/>
  <c r="E199" i="2"/>
  <c r="N199" i="2" s="1"/>
  <c r="F199" i="2"/>
  <c r="O199" i="2" s="1"/>
  <c r="G199" i="2"/>
  <c r="H199" i="2"/>
  <c r="I199" i="2"/>
  <c r="J199" i="2"/>
  <c r="K199" i="2"/>
  <c r="L199" i="2"/>
  <c r="M199" i="2"/>
  <c r="P199" i="2"/>
  <c r="E200" i="2"/>
  <c r="N200" i="2" s="1"/>
  <c r="F200" i="2"/>
  <c r="O200" i="2" s="1"/>
  <c r="G200" i="2"/>
  <c r="H200" i="2"/>
  <c r="I200" i="2"/>
  <c r="J200" i="2"/>
  <c r="K200" i="2"/>
  <c r="L200" i="2"/>
  <c r="M200" i="2"/>
  <c r="P200" i="2"/>
  <c r="E201" i="2"/>
  <c r="N201" i="2" s="1"/>
  <c r="F201" i="2"/>
  <c r="O201" i="2" s="1"/>
  <c r="G201" i="2"/>
  <c r="H201" i="2"/>
  <c r="I201" i="2"/>
  <c r="J201" i="2"/>
  <c r="K201" i="2"/>
  <c r="L201" i="2"/>
  <c r="M201" i="2"/>
  <c r="P201" i="2"/>
  <c r="E202" i="2"/>
  <c r="N202" i="2" s="1"/>
  <c r="F202" i="2"/>
  <c r="O202" i="2" s="1"/>
  <c r="G202" i="2"/>
  <c r="H202" i="2"/>
  <c r="I202" i="2"/>
  <c r="J202" i="2"/>
  <c r="K202" i="2"/>
  <c r="L202" i="2"/>
  <c r="M202" i="2"/>
  <c r="P202" i="2"/>
  <c r="E203" i="2"/>
  <c r="N203" i="2" s="1"/>
  <c r="F203" i="2"/>
  <c r="O203" i="2" s="1"/>
  <c r="G203" i="2"/>
  <c r="H203" i="2"/>
  <c r="I203" i="2"/>
  <c r="J203" i="2"/>
  <c r="K203" i="2"/>
  <c r="L203" i="2"/>
  <c r="M203" i="2"/>
  <c r="P203" i="2"/>
  <c r="E204" i="2"/>
  <c r="N204" i="2" s="1"/>
  <c r="F204" i="2"/>
  <c r="O204" i="2" s="1"/>
  <c r="G204" i="2"/>
  <c r="H204" i="2"/>
  <c r="I204" i="2"/>
  <c r="J204" i="2"/>
  <c r="K204" i="2"/>
  <c r="L204" i="2"/>
  <c r="M204" i="2"/>
  <c r="P204" i="2"/>
  <c r="E205" i="2"/>
  <c r="N205" i="2" s="1"/>
  <c r="F205" i="2"/>
  <c r="O205" i="2" s="1"/>
  <c r="G205" i="2"/>
  <c r="H205" i="2"/>
  <c r="I205" i="2"/>
  <c r="J205" i="2"/>
  <c r="K205" i="2"/>
  <c r="L205" i="2"/>
  <c r="M205" i="2"/>
  <c r="P205" i="2"/>
  <c r="E206" i="2"/>
  <c r="N206" i="2" s="1"/>
  <c r="F206" i="2"/>
  <c r="O206" i="2" s="1"/>
  <c r="G206" i="2"/>
  <c r="H206" i="2"/>
  <c r="I206" i="2"/>
  <c r="J206" i="2"/>
  <c r="K206" i="2"/>
  <c r="L206" i="2"/>
  <c r="M206" i="2"/>
  <c r="P206" i="2"/>
  <c r="E207" i="2"/>
  <c r="N207" i="2" s="1"/>
  <c r="F207" i="2"/>
  <c r="O207" i="2" s="1"/>
  <c r="G207" i="2"/>
  <c r="H207" i="2"/>
  <c r="I207" i="2"/>
  <c r="J207" i="2"/>
  <c r="K207" i="2"/>
  <c r="L207" i="2"/>
  <c r="M207" i="2"/>
  <c r="P207" i="2"/>
  <c r="E208" i="2"/>
  <c r="N208" i="2" s="1"/>
  <c r="F208" i="2"/>
  <c r="O208" i="2" s="1"/>
  <c r="G208" i="2"/>
  <c r="H208" i="2"/>
  <c r="I208" i="2"/>
  <c r="J208" i="2"/>
  <c r="K208" i="2"/>
  <c r="L208" i="2"/>
  <c r="M208" i="2"/>
  <c r="P208" i="2"/>
  <c r="E209" i="2"/>
  <c r="N209" i="2" s="1"/>
  <c r="F209" i="2"/>
  <c r="O209" i="2" s="1"/>
  <c r="G209" i="2"/>
  <c r="H209" i="2"/>
  <c r="I209" i="2"/>
  <c r="J209" i="2"/>
  <c r="K209" i="2"/>
  <c r="L209" i="2"/>
  <c r="M209" i="2"/>
  <c r="P209" i="2"/>
  <c r="E210" i="2"/>
  <c r="N210" i="2" s="1"/>
  <c r="F210" i="2"/>
  <c r="O210" i="2" s="1"/>
  <c r="G210" i="2"/>
  <c r="H210" i="2"/>
  <c r="I210" i="2"/>
  <c r="J210" i="2"/>
  <c r="K210" i="2"/>
  <c r="L210" i="2"/>
  <c r="M210" i="2"/>
  <c r="P210" i="2"/>
  <c r="E211" i="2"/>
  <c r="N211" i="2" s="1"/>
  <c r="F211" i="2"/>
  <c r="O211" i="2" s="1"/>
  <c r="G211" i="2"/>
  <c r="H211" i="2"/>
  <c r="I211" i="2"/>
  <c r="J211" i="2"/>
  <c r="K211" i="2"/>
  <c r="L211" i="2"/>
  <c r="M211" i="2"/>
  <c r="P211" i="2"/>
  <c r="E212" i="2"/>
  <c r="N212" i="2" s="1"/>
  <c r="F212" i="2"/>
  <c r="O212" i="2" s="1"/>
  <c r="G212" i="2"/>
  <c r="H212" i="2"/>
  <c r="I212" i="2"/>
  <c r="J212" i="2"/>
  <c r="K212" i="2"/>
  <c r="L212" i="2"/>
  <c r="M212" i="2"/>
  <c r="P212" i="2"/>
  <c r="E213" i="2"/>
  <c r="N213" i="2" s="1"/>
  <c r="F213" i="2"/>
  <c r="O213" i="2" s="1"/>
  <c r="G213" i="2"/>
  <c r="H213" i="2"/>
  <c r="I213" i="2"/>
  <c r="J213" i="2"/>
  <c r="K213" i="2"/>
  <c r="L213" i="2"/>
  <c r="M213" i="2"/>
  <c r="P213" i="2"/>
  <c r="E214" i="2"/>
  <c r="N214" i="2" s="1"/>
  <c r="F214" i="2"/>
  <c r="O214" i="2" s="1"/>
  <c r="G214" i="2"/>
  <c r="H214" i="2"/>
  <c r="I214" i="2"/>
  <c r="J214" i="2"/>
  <c r="K214" i="2"/>
  <c r="L214" i="2"/>
  <c r="M214" i="2"/>
  <c r="P214" i="2"/>
  <c r="E215" i="2"/>
  <c r="N215" i="2" s="1"/>
  <c r="F215" i="2"/>
  <c r="O215" i="2" s="1"/>
  <c r="G215" i="2"/>
  <c r="H215" i="2"/>
  <c r="I215" i="2"/>
  <c r="J215" i="2"/>
  <c r="K215" i="2"/>
  <c r="L215" i="2"/>
  <c r="M215" i="2"/>
  <c r="P215" i="2"/>
  <c r="E216" i="2"/>
  <c r="N216" i="2" s="1"/>
  <c r="F216" i="2"/>
  <c r="O216" i="2" s="1"/>
  <c r="G216" i="2"/>
  <c r="H216" i="2"/>
  <c r="I216" i="2"/>
  <c r="J216" i="2"/>
  <c r="K216" i="2"/>
  <c r="L216" i="2"/>
  <c r="M216" i="2"/>
  <c r="P216" i="2"/>
  <c r="E217" i="2"/>
  <c r="N217" i="2" s="1"/>
  <c r="F217" i="2"/>
  <c r="O217" i="2" s="1"/>
  <c r="G217" i="2"/>
  <c r="H217" i="2"/>
  <c r="I217" i="2"/>
  <c r="J217" i="2"/>
  <c r="K217" i="2"/>
  <c r="L217" i="2"/>
  <c r="M217" i="2"/>
  <c r="P217" i="2"/>
  <c r="E218" i="2"/>
  <c r="N218" i="2" s="1"/>
  <c r="F218" i="2"/>
  <c r="O218" i="2" s="1"/>
  <c r="G218" i="2"/>
  <c r="H218" i="2"/>
  <c r="I218" i="2"/>
  <c r="J218" i="2"/>
  <c r="K218" i="2"/>
  <c r="L218" i="2"/>
  <c r="M218" i="2"/>
  <c r="P218" i="2"/>
  <c r="E219" i="2"/>
  <c r="N219" i="2" s="1"/>
  <c r="F219" i="2"/>
  <c r="O219" i="2" s="1"/>
  <c r="G219" i="2"/>
  <c r="H219" i="2"/>
  <c r="I219" i="2"/>
  <c r="J219" i="2"/>
  <c r="K219" i="2"/>
  <c r="L219" i="2"/>
  <c r="M219" i="2"/>
  <c r="P219" i="2"/>
  <c r="E220" i="2"/>
  <c r="N220" i="2" s="1"/>
  <c r="F220" i="2"/>
  <c r="O220" i="2" s="1"/>
  <c r="G220" i="2"/>
  <c r="H220" i="2"/>
  <c r="I220" i="2"/>
  <c r="J220" i="2"/>
  <c r="K220" i="2"/>
  <c r="L220" i="2"/>
  <c r="M220" i="2"/>
  <c r="P220" i="2"/>
  <c r="E221" i="2"/>
  <c r="N221" i="2" s="1"/>
  <c r="F221" i="2"/>
  <c r="O221" i="2" s="1"/>
  <c r="G221" i="2"/>
  <c r="H221" i="2"/>
  <c r="I221" i="2"/>
  <c r="J221" i="2"/>
  <c r="K221" i="2"/>
  <c r="L221" i="2"/>
  <c r="M221" i="2"/>
  <c r="P221" i="2"/>
  <c r="E222" i="2"/>
  <c r="N222" i="2" s="1"/>
  <c r="F222" i="2"/>
  <c r="O222" i="2" s="1"/>
  <c r="G222" i="2"/>
  <c r="H222" i="2"/>
  <c r="I222" i="2"/>
  <c r="J222" i="2"/>
  <c r="K222" i="2"/>
  <c r="L222" i="2"/>
  <c r="M222" i="2"/>
  <c r="P222" i="2"/>
  <c r="E223" i="2"/>
  <c r="N223" i="2" s="1"/>
  <c r="F223" i="2"/>
  <c r="O223" i="2" s="1"/>
  <c r="G223" i="2"/>
  <c r="H223" i="2"/>
  <c r="I223" i="2"/>
  <c r="J223" i="2"/>
  <c r="K223" i="2"/>
  <c r="L223" i="2"/>
  <c r="M223" i="2"/>
  <c r="P223" i="2"/>
  <c r="E224" i="2"/>
  <c r="N224" i="2" s="1"/>
  <c r="F224" i="2"/>
  <c r="O224" i="2" s="1"/>
  <c r="G224" i="2"/>
  <c r="H224" i="2"/>
  <c r="I224" i="2"/>
  <c r="J224" i="2"/>
  <c r="K224" i="2"/>
  <c r="L224" i="2"/>
  <c r="M224" i="2"/>
  <c r="P224" i="2"/>
  <c r="E225" i="2"/>
  <c r="N225" i="2" s="1"/>
  <c r="F225" i="2"/>
  <c r="O225" i="2" s="1"/>
  <c r="G225" i="2"/>
  <c r="H225" i="2"/>
  <c r="I225" i="2"/>
  <c r="J225" i="2"/>
  <c r="K225" i="2"/>
  <c r="L225" i="2"/>
  <c r="M225" i="2"/>
  <c r="P225" i="2"/>
  <c r="E226" i="2"/>
  <c r="N226" i="2" s="1"/>
  <c r="F226" i="2"/>
  <c r="O226" i="2" s="1"/>
  <c r="G226" i="2"/>
  <c r="H226" i="2"/>
  <c r="I226" i="2"/>
  <c r="J226" i="2"/>
  <c r="K226" i="2"/>
  <c r="L226" i="2"/>
  <c r="M226" i="2"/>
  <c r="P226" i="2"/>
  <c r="E227" i="2"/>
  <c r="N227" i="2" s="1"/>
  <c r="F227" i="2"/>
  <c r="O227" i="2" s="1"/>
  <c r="G227" i="2"/>
  <c r="H227" i="2"/>
  <c r="I227" i="2"/>
  <c r="J227" i="2"/>
  <c r="K227" i="2"/>
  <c r="L227" i="2"/>
  <c r="M227" i="2"/>
  <c r="P227" i="2"/>
  <c r="E228" i="2"/>
  <c r="N228" i="2" s="1"/>
  <c r="F228" i="2"/>
  <c r="O228" i="2" s="1"/>
  <c r="G228" i="2"/>
  <c r="H228" i="2"/>
  <c r="I228" i="2"/>
  <c r="J228" i="2"/>
  <c r="K228" i="2"/>
  <c r="L228" i="2"/>
  <c r="M228" i="2"/>
  <c r="P228" i="2"/>
  <c r="E229" i="2"/>
  <c r="N229" i="2" s="1"/>
  <c r="F229" i="2"/>
  <c r="O229" i="2" s="1"/>
  <c r="G229" i="2"/>
  <c r="H229" i="2"/>
  <c r="I229" i="2"/>
  <c r="J229" i="2"/>
  <c r="K229" i="2"/>
  <c r="L229" i="2"/>
  <c r="M229" i="2"/>
  <c r="P229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C5" i="8" l="1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C6" i="8"/>
  <c r="D6" i="8"/>
  <c r="E6" i="8"/>
  <c r="F6" i="8"/>
  <c r="G6" i="8"/>
  <c r="H6" i="8"/>
  <c r="I6" i="8"/>
  <c r="L6" i="8"/>
  <c r="M6" i="8"/>
  <c r="O6" i="8"/>
  <c r="P6" i="8"/>
  <c r="Q6" i="8"/>
  <c r="R6" i="8"/>
  <c r="T6" i="8" s="1"/>
  <c r="S6" i="8"/>
  <c r="C7" i="8"/>
  <c r="D7" i="8"/>
  <c r="E7" i="8"/>
  <c r="F7" i="8"/>
  <c r="G7" i="8"/>
  <c r="H7" i="8"/>
  <c r="I7" i="8"/>
  <c r="L7" i="8"/>
  <c r="M7" i="8"/>
  <c r="O7" i="8"/>
  <c r="P7" i="8"/>
  <c r="Q7" i="8"/>
  <c r="S7" i="8" s="1"/>
  <c r="R7" i="8"/>
  <c r="T7" i="8" s="1"/>
  <c r="C8" i="8"/>
  <c r="D8" i="8"/>
  <c r="E8" i="8"/>
  <c r="F8" i="8"/>
  <c r="G8" i="8"/>
  <c r="H8" i="8"/>
  <c r="I8" i="8"/>
  <c r="L8" i="8"/>
  <c r="M8" i="8"/>
  <c r="O8" i="8"/>
  <c r="P8" i="8"/>
  <c r="Q8" i="8"/>
  <c r="S8" i="8" s="1"/>
  <c r="R8" i="8"/>
  <c r="T8" i="8"/>
  <c r="C9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C10" i="8"/>
  <c r="D10" i="8"/>
  <c r="E10" i="8"/>
  <c r="F10" i="8"/>
  <c r="G10" i="8"/>
  <c r="H10" i="8"/>
  <c r="I10" i="8"/>
  <c r="L10" i="8"/>
  <c r="M10" i="8"/>
  <c r="O10" i="8"/>
  <c r="P10" i="8"/>
  <c r="Q10" i="8"/>
  <c r="R10" i="8"/>
  <c r="T10" i="8" s="1"/>
  <c r="S10" i="8"/>
  <c r="C11" i="8"/>
  <c r="D11" i="8"/>
  <c r="E11" i="8"/>
  <c r="F11" i="8"/>
  <c r="G11" i="8"/>
  <c r="H11" i="8"/>
  <c r="I11" i="8"/>
  <c r="L11" i="8"/>
  <c r="M11" i="8"/>
  <c r="O11" i="8"/>
  <c r="P11" i="8"/>
  <c r="Q11" i="8"/>
  <c r="S11" i="8" s="1"/>
  <c r="R11" i="8"/>
  <c r="T11" i="8" s="1"/>
  <c r="C12" i="8"/>
  <c r="D12" i="8"/>
  <c r="E12" i="8"/>
  <c r="F12" i="8"/>
  <c r="G12" i="8"/>
  <c r="H12" i="8"/>
  <c r="I12" i="8"/>
  <c r="L12" i="8"/>
  <c r="M12" i="8"/>
  <c r="O12" i="8"/>
  <c r="P12" i="8"/>
  <c r="Q12" i="8"/>
  <c r="S12" i="8" s="1"/>
  <c r="R12" i="8"/>
  <c r="T12" i="8"/>
  <c r="C13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C14" i="8"/>
  <c r="D14" i="8"/>
  <c r="E14" i="8"/>
  <c r="F14" i="8"/>
  <c r="G14" i="8"/>
  <c r="H14" i="8"/>
  <c r="I14" i="8"/>
  <c r="L14" i="8"/>
  <c r="M14" i="8"/>
  <c r="O14" i="8"/>
  <c r="P14" i="8"/>
  <c r="Q14" i="8"/>
  <c r="R14" i="8"/>
  <c r="T14" i="8" s="1"/>
  <c r="S14" i="8"/>
  <c r="C15" i="8"/>
  <c r="D15" i="8"/>
  <c r="E15" i="8"/>
  <c r="F15" i="8"/>
  <c r="G15" i="8"/>
  <c r="H15" i="8"/>
  <c r="I15" i="8"/>
  <c r="L15" i="8"/>
  <c r="M15" i="8"/>
  <c r="O15" i="8"/>
  <c r="P15" i="8"/>
  <c r="Q15" i="8"/>
  <c r="S15" i="8" s="1"/>
  <c r="R15" i="8"/>
  <c r="T15" i="8" s="1"/>
  <c r="C16" i="8"/>
  <c r="D16" i="8"/>
  <c r="E16" i="8"/>
  <c r="F16" i="8"/>
  <c r="G16" i="8"/>
  <c r="H16" i="8"/>
  <c r="I16" i="8"/>
  <c r="L16" i="8"/>
  <c r="M16" i="8"/>
  <c r="O16" i="8"/>
  <c r="P16" i="8"/>
  <c r="Q16" i="8"/>
  <c r="S16" i="8" s="1"/>
  <c r="R16" i="8"/>
  <c r="T16" i="8"/>
  <c r="C17" i="8"/>
  <c r="D17" i="8"/>
  <c r="E17" i="8"/>
  <c r="F17" i="8"/>
  <c r="G17" i="8"/>
  <c r="H17" i="8"/>
  <c r="I17" i="8"/>
  <c r="L17" i="8"/>
  <c r="M17" i="8"/>
  <c r="O17" i="8"/>
  <c r="P17" i="8"/>
  <c r="Q17" i="8"/>
  <c r="R17" i="8"/>
  <c r="S17" i="8"/>
  <c r="T17" i="8"/>
  <c r="C18" i="8"/>
  <c r="D18" i="8"/>
  <c r="E18" i="8"/>
  <c r="F18" i="8"/>
  <c r="G18" i="8"/>
  <c r="H18" i="8"/>
  <c r="I18" i="8"/>
  <c r="L18" i="8"/>
  <c r="M18" i="8"/>
  <c r="O18" i="8"/>
  <c r="P18" i="8"/>
  <c r="Q18" i="8"/>
  <c r="R18" i="8"/>
  <c r="T18" i="8" s="1"/>
  <c r="S18" i="8"/>
  <c r="C19" i="8"/>
  <c r="D19" i="8"/>
  <c r="E19" i="8"/>
  <c r="F19" i="8"/>
  <c r="G19" i="8"/>
  <c r="H19" i="8"/>
  <c r="I19" i="8"/>
  <c r="L19" i="8"/>
  <c r="M19" i="8"/>
  <c r="O19" i="8"/>
  <c r="P19" i="8"/>
  <c r="Q19" i="8"/>
  <c r="S19" i="8" s="1"/>
  <c r="R19" i="8"/>
  <c r="T19" i="8" s="1"/>
  <c r="C20" i="8"/>
  <c r="D20" i="8"/>
  <c r="E20" i="8"/>
  <c r="F20" i="8"/>
  <c r="G20" i="8"/>
  <c r="H20" i="8"/>
  <c r="I20" i="8"/>
  <c r="L20" i="8"/>
  <c r="M20" i="8"/>
  <c r="O20" i="8"/>
  <c r="P20" i="8"/>
  <c r="Q20" i="8"/>
  <c r="S20" i="8" s="1"/>
  <c r="R20" i="8"/>
  <c r="T20" i="8"/>
  <c r="C21" i="8"/>
  <c r="D21" i="8"/>
  <c r="E21" i="8"/>
  <c r="F21" i="8"/>
  <c r="G21" i="8"/>
  <c r="H21" i="8"/>
  <c r="I21" i="8"/>
  <c r="L21" i="8"/>
  <c r="M21" i="8"/>
  <c r="O21" i="8"/>
  <c r="P21" i="8"/>
  <c r="Q21" i="8"/>
  <c r="R21" i="8"/>
  <c r="S21" i="8"/>
  <c r="T21" i="8"/>
  <c r="C22" i="8"/>
  <c r="D22" i="8"/>
  <c r="E22" i="8"/>
  <c r="F22" i="8"/>
  <c r="G22" i="8"/>
  <c r="H22" i="8"/>
  <c r="I22" i="8"/>
  <c r="L22" i="8"/>
  <c r="M22" i="8"/>
  <c r="O22" i="8"/>
  <c r="P22" i="8"/>
  <c r="Q22" i="8"/>
  <c r="R22" i="8"/>
  <c r="T22" i="8" s="1"/>
  <c r="S22" i="8"/>
  <c r="C23" i="8"/>
  <c r="D23" i="8"/>
  <c r="E23" i="8"/>
  <c r="F23" i="8"/>
  <c r="G23" i="8"/>
  <c r="H23" i="8"/>
  <c r="I23" i="8"/>
  <c r="L23" i="8"/>
  <c r="M23" i="8"/>
  <c r="O23" i="8"/>
  <c r="P23" i="8"/>
  <c r="Q23" i="8"/>
  <c r="S23" i="8" s="1"/>
  <c r="R23" i="8"/>
  <c r="T23" i="8" s="1"/>
  <c r="C24" i="8"/>
  <c r="D24" i="8"/>
  <c r="E24" i="8"/>
  <c r="F24" i="8"/>
  <c r="G24" i="8"/>
  <c r="H24" i="8"/>
  <c r="I24" i="8"/>
  <c r="L24" i="8"/>
  <c r="M24" i="8"/>
  <c r="O24" i="8"/>
  <c r="P24" i="8"/>
  <c r="Q24" i="8"/>
  <c r="S24" i="8" s="1"/>
  <c r="R24" i="8"/>
  <c r="T24" i="8"/>
  <c r="C25" i="8"/>
  <c r="D25" i="8"/>
  <c r="E25" i="8"/>
  <c r="F25" i="8"/>
  <c r="G25" i="8"/>
  <c r="H25" i="8"/>
  <c r="I25" i="8"/>
  <c r="L25" i="8"/>
  <c r="M25" i="8"/>
  <c r="O25" i="8"/>
  <c r="P25" i="8"/>
  <c r="Q25" i="8"/>
  <c r="R25" i="8"/>
  <c r="S25" i="8"/>
  <c r="T25" i="8"/>
  <c r="C26" i="8"/>
  <c r="D26" i="8"/>
  <c r="E26" i="8"/>
  <c r="F26" i="8"/>
  <c r="G26" i="8"/>
  <c r="H26" i="8"/>
  <c r="I26" i="8"/>
  <c r="L26" i="8"/>
  <c r="M26" i="8"/>
  <c r="O26" i="8"/>
  <c r="P26" i="8"/>
  <c r="Q26" i="8"/>
  <c r="R26" i="8"/>
  <c r="T26" i="8" s="1"/>
  <c r="S26" i="8"/>
  <c r="C27" i="8"/>
  <c r="D27" i="8"/>
  <c r="E27" i="8"/>
  <c r="F27" i="8"/>
  <c r="G27" i="8"/>
  <c r="H27" i="8"/>
  <c r="I27" i="8"/>
  <c r="L27" i="8"/>
  <c r="M27" i="8"/>
  <c r="O27" i="8"/>
  <c r="P27" i="8"/>
  <c r="Q27" i="8"/>
  <c r="S27" i="8" s="1"/>
  <c r="R27" i="8"/>
  <c r="T27" i="8" s="1"/>
  <c r="C28" i="8"/>
  <c r="D28" i="8"/>
  <c r="E28" i="8"/>
  <c r="F28" i="8"/>
  <c r="G28" i="8"/>
  <c r="H28" i="8"/>
  <c r="I28" i="8"/>
  <c r="L28" i="8"/>
  <c r="M28" i="8"/>
  <c r="O28" i="8"/>
  <c r="P28" i="8"/>
  <c r="Q28" i="8"/>
  <c r="S28" i="8" s="1"/>
  <c r="R28" i="8"/>
  <c r="T28" i="8"/>
  <c r="C29" i="8"/>
  <c r="D29" i="8"/>
  <c r="E29" i="8"/>
  <c r="F29" i="8"/>
  <c r="G29" i="8"/>
  <c r="H29" i="8"/>
  <c r="I29" i="8"/>
  <c r="L29" i="8"/>
  <c r="M29" i="8"/>
  <c r="O29" i="8"/>
  <c r="P29" i="8"/>
  <c r="Q29" i="8"/>
  <c r="R29" i="8"/>
  <c r="S29" i="8"/>
  <c r="T29" i="8"/>
  <c r="C30" i="8"/>
  <c r="D30" i="8"/>
  <c r="E30" i="8"/>
  <c r="F30" i="8"/>
  <c r="G30" i="8"/>
  <c r="H30" i="8"/>
  <c r="I30" i="8"/>
  <c r="L30" i="8"/>
  <c r="M30" i="8"/>
  <c r="O30" i="8"/>
  <c r="P30" i="8"/>
  <c r="Q30" i="8"/>
  <c r="R30" i="8"/>
  <c r="T30" i="8" s="1"/>
  <c r="S30" i="8"/>
  <c r="C31" i="8"/>
  <c r="D31" i="8"/>
  <c r="E31" i="8"/>
  <c r="F31" i="8"/>
  <c r="G31" i="8"/>
  <c r="H31" i="8"/>
  <c r="I31" i="8"/>
  <c r="L31" i="8"/>
  <c r="M31" i="8"/>
  <c r="O31" i="8"/>
  <c r="P31" i="8"/>
  <c r="Q31" i="8"/>
  <c r="S31" i="8" s="1"/>
  <c r="R31" i="8"/>
  <c r="T31" i="8" s="1"/>
  <c r="C32" i="8"/>
  <c r="D32" i="8"/>
  <c r="E32" i="8"/>
  <c r="F32" i="8"/>
  <c r="G32" i="8"/>
  <c r="H32" i="8"/>
  <c r="I32" i="8"/>
  <c r="L32" i="8"/>
  <c r="M32" i="8"/>
  <c r="O32" i="8"/>
  <c r="P32" i="8"/>
  <c r="Q32" i="8"/>
  <c r="S32" i="8" s="1"/>
  <c r="R32" i="8"/>
  <c r="T32" i="8"/>
  <c r="C33" i="8"/>
  <c r="D33" i="8"/>
  <c r="E33" i="8"/>
  <c r="F33" i="8"/>
  <c r="G33" i="8"/>
  <c r="H33" i="8"/>
  <c r="I33" i="8"/>
  <c r="L33" i="8"/>
  <c r="M33" i="8"/>
  <c r="O33" i="8"/>
  <c r="P33" i="8"/>
  <c r="Q33" i="8"/>
  <c r="R33" i="8"/>
  <c r="S33" i="8"/>
  <c r="T33" i="8"/>
  <c r="C34" i="8"/>
  <c r="D34" i="8"/>
  <c r="E34" i="8"/>
  <c r="F34" i="8"/>
  <c r="G34" i="8"/>
  <c r="H34" i="8"/>
  <c r="I34" i="8"/>
  <c r="L34" i="8"/>
  <c r="M34" i="8"/>
  <c r="O34" i="8"/>
  <c r="P34" i="8"/>
  <c r="Q34" i="8"/>
  <c r="R34" i="8"/>
  <c r="T34" i="8" s="1"/>
  <c r="S34" i="8"/>
  <c r="C35" i="8"/>
  <c r="D35" i="8"/>
  <c r="E35" i="8"/>
  <c r="F35" i="8"/>
  <c r="G35" i="8"/>
  <c r="H35" i="8"/>
  <c r="I35" i="8"/>
  <c r="L35" i="8"/>
  <c r="M35" i="8"/>
  <c r="O35" i="8"/>
  <c r="P35" i="8"/>
  <c r="Q35" i="8"/>
  <c r="S35" i="8" s="1"/>
  <c r="R35" i="8"/>
  <c r="T35" i="8" s="1"/>
  <c r="C36" i="8"/>
  <c r="D36" i="8"/>
  <c r="E36" i="8"/>
  <c r="F36" i="8"/>
  <c r="G36" i="8"/>
  <c r="H36" i="8"/>
  <c r="I36" i="8"/>
  <c r="L36" i="8"/>
  <c r="M36" i="8"/>
  <c r="O36" i="8"/>
  <c r="P36" i="8"/>
  <c r="Q36" i="8"/>
  <c r="S36" i="8" s="1"/>
  <c r="R36" i="8"/>
  <c r="T36" i="8"/>
  <c r="C37" i="8"/>
  <c r="D37" i="8"/>
  <c r="E37" i="8"/>
  <c r="F37" i="8"/>
  <c r="G37" i="8"/>
  <c r="H37" i="8"/>
  <c r="I37" i="8"/>
  <c r="L37" i="8"/>
  <c r="M37" i="8"/>
  <c r="O37" i="8"/>
  <c r="P37" i="8"/>
  <c r="Q37" i="8"/>
  <c r="R37" i="8"/>
  <c r="S37" i="8"/>
  <c r="T37" i="8"/>
  <c r="C38" i="8"/>
  <c r="D38" i="8"/>
  <c r="E38" i="8"/>
  <c r="F38" i="8"/>
  <c r="G38" i="8"/>
  <c r="H38" i="8"/>
  <c r="I38" i="8"/>
  <c r="L38" i="8"/>
  <c r="M38" i="8"/>
  <c r="O38" i="8"/>
  <c r="P38" i="8"/>
  <c r="Q38" i="8"/>
  <c r="R38" i="8"/>
  <c r="T38" i="8" s="1"/>
  <c r="S38" i="8"/>
  <c r="C39" i="8"/>
  <c r="D39" i="8"/>
  <c r="E39" i="8"/>
  <c r="F39" i="8"/>
  <c r="G39" i="8"/>
  <c r="H39" i="8"/>
  <c r="I39" i="8"/>
  <c r="L39" i="8"/>
  <c r="M39" i="8"/>
  <c r="O39" i="8"/>
  <c r="P39" i="8"/>
  <c r="Q39" i="8"/>
  <c r="S39" i="8" s="1"/>
  <c r="R39" i="8"/>
  <c r="T39" i="8" s="1"/>
  <c r="C40" i="8"/>
  <c r="D40" i="8"/>
  <c r="E40" i="8"/>
  <c r="F40" i="8"/>
  <c r="G40" i="8"/>
  <c r="H40" i="8"/>
  <c r="I40" i="8"/>
  <c r="L40" i="8"/>
  <c r="M40" i="8"/>
  <c r="O40" i="8"/>
  <c r="P40" i="8"/>
  <c r="Q40" i="8"/>
  <c r="S40" i="8" s="1"/>
  <c r="R40" i="8"/>
  <c r="T40" i="8"/>
  <c r="C41" i="8"/>
  <c r="D41" i="8"/>
  <c r="E41" i="8"/>
  <c r="F41" i="8"/>
  <c r="G41" i="8"/>
  <c r="H41" i="8"/>
  <c r="I41" i="8"/>
  <c r="L41" i="8"/>
  <c r="M41" i="8"/>
  <c r="O41" i="8"/>
  <c r="P41" i="8"/>
  <c r="Q41" i="8"/>
  <c r="R41" i="8"/>
  <c r="S41" i="8"/>
  <c r="T41" i="8"/>
  <c r="C42" i="8"/>
  <c r="D42" i="8"/>
  <c r="E42" i="8"/>
  <c r="F42" i="8"/>
  <c r="G42" i="8"/>
  <c r="H42" i="8"/>
  <c r="I42" i="8"/>
  <c r="L42" i="8"/>
  <c r="M42" i="8"/>
  <c r="O42" i="8"/>
  <c r="P42" i="8"/>
  <c r="Q42" i="8"/>
  <c r="R42" i="8"/>
  <c r="T42" i="8" s="1"/>
  <c r="S42" i="8"/>
  <c r="C43" i="8"/>
  <c r="D43" i="8"/>
  <c r="E43" i="8"/>
  <c r="F43" i="8"/>
  <c r="G43" i="8"/>
  <c r="H43" i="8"/>
  <c r="I43" i="8"/>
  <c r="L43" i="8"/>
  <c r="M43" i="8"/>
  <c r="O43" i="8"/>
  <c r="P43" i="8"/>
  <c r="Q43" i="8"/>
  <c r="S43" i="8" s="1"/>
  <c r="R43" i="8"/>
  <c r="T43" i="8" s="1"/>
  <c r="C44" i="8"/>
  <c r="D44" i="8"/>
  <c r="E44" i="8"/>
  <c r="F44" i="8"/>
  <c r="G44" i="8"/>
  <c r="H44" i="8"/>
  <c r="I44" i="8"/>
  <c r="L44" i="8"/>
  <c r="M44" i="8"/>
  <c r="O44" i="8"/>
  <c r="P44" i="8"/>
  <c r="Q44" i="8"/>
  <c r="S44" i="8" s="1"/>
  <c r="R44" i="8"/>
  <c r="T44" i="8"/>
  <c r="C45" i="8"/>
  <c r="D45" i="8"/>
  <c r="E45" i="8"/>
  <c r="F45" i="8"/>
  <c r="G45" i="8"/>
  <c r="H45" i="8"/>
  <c r="I45" i="8"/>
  <c r="L45" i="8"/>
  <c r="M45" i="8"/>
  <c r="O45" i="8"/>
  <c r="P45" i="8"/>
  <c r="Q45" i="8"/>
  <c r="R45" i="8"/>
  <c r="S45" i="8"/>
  <c r="T45" i="8"/>
  <c r="C46" i="8"/>
  <c r="D46" i="8"/>
  <c r="E46" i="8"/>
  <c r="F46" i="8"/>
  <c r="G46" i="8"/>
  <c r="H46" i="8"/>
  <c r="I46" i="8"/>
  <c r="L46" i="8"/>
  <c r="M46" i="8"/>
  <c r="O46" i="8"/>
  <c r="P46" i="8"/>
  <c r="Q46" i="8"/>
  <c r="R46" i="8"/>
  <c r="T46" i="8" s="1"/>
  <c r="S46" i="8"/>
  <c r="C47" i="8"/>
  <c r="D47" i="8"/>
  <c r="E47" i="8"/>
  <c r="F47" i="8"/>
  <c r="G47" i="8"/>
  <c r="H47" i="8"/>
  <c r="I47" i="8"/>
  <c r="L47" i="8"/>
  <c r="M47" i="8"/>
  <c r="O47" i="8"/>
  <c r="P47" i="8"/>
  <c r="Q47" i="8"/>
  <c r="S47" i="8" s="1"/>
  <c r="R47" i="8"/>
  <c r="T47" i="8" s="1"/>
  <c r="C48" i="8"/>
  <c r="D48" i="8"/>
  <c r="E48" i="8"/>
  <c r="F48" i="8"/>
  <c r="G48" i="8"/>
  <c r="H48" i="8"/>
  <c r="I48" i="8"/>
  <c r="L48" i="8"/>
  <c r="M48" i="8"/>
  <c r="O48" i="8"/>
  <c r="P48" i="8"/>
  <c r="Q48" i="8"/>
  <c r="S48" i="8" s="1"/>
  <c r="R48" i="8"/>
  <c r="T48" i="8"/>
  <c r="C49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C50" i="8"/>
  <c r="D50" i="8"/>
  <c r="E50" i="8"/>
  <c r="F50" i="8"/>
  <c r="G50" i="8"/>
  <c r="H50" i="8"/>
  <c r="I50" i="8"/>
  <c r="L50" i="8"/>
  <c r="M50" i="8"/>
  <c r="O50" i="8"/>
  <c r="P50" i="8"/>
  <c r="Q50" i="8"/>
  <c r="R50" i="8"/>
  <c r="T50" i="8" s="1"/>
  <c r="S50" i="8"/>
  <c r="C51" i="8"/>
  <c r="D51" i="8"/>
  <c r="E51" i="8"/>
  <c r="F51" i="8"/>
  <c r="G51" i="8"/>
  <c r="H51" i="8"/>
  <c r="I51" i="8"/>
  <c r="L51" i="8"/>
  <c r="M51" i="8"/>
  <c r="O51" i="8"/>
  <c r="P51" i="8"/>
  <c r="Q51" i="8"/>
  <c r="S51" i="8" s="1"/>
  <c r="R51" i="8"/>
  <c r="T51" i="8" s="1"/>
  <c r="C52" i="8"/>
  <c r="D52" i="8"/>
  <c r="E52" i="8"/>
  <c r="F52" i="8"/>
  <c r="G52" i="8"/>
  <c r="H52" i="8"/>
  <c r="I52" i="8"/>
  <c r="L52" i="8"/>
  <c r="M52" i="8"/>
  <c r="O52" i="8"/>
  <c r="P52" i="8"/>
  <c r="Q52" i="8"/>
  <c r="S52" i="8" s="1"/>
  <c r="R52" i="8"/>
  <c r="T52" i="8"/>
  <c r="C53" i="8"/>
  <c r="D53" i="8"/>
  <c r="E53" i="8"/>
  <c r="F53" i="8"/>
  <c r="G53" i="8"/>
  <c r="H53" i="8"/>
  <c r="I53" i="8"/>
  <c r="L53" i="8"/>
  <c r="M53" i="8"/>
  <c r="O53" i="8"/>
  <c r="P53" i="8"/>
  <c r="Q53" i="8"/>
  <c r="R53" i="8"/>
  <c r="S53" i="8"/>
  <c r="T53" i="8"/>
  <c r="C54" i="8"/>
  <c r="D54" i="8"/>
  <c r="E54" i="8"/>
  <c r="F54" i="8"/>
  <c r="G54" i="8"/>
  <c r="H54" i="8"/>
  <c r="I54" i="8"/>
  <c r="L54" i="8"/>
  <c r="M54" i="8"/>
  <c r="O54" i="8"/>
  <c r="P54" i="8"/>
  <c r="Q54" i="8"/>
  <c r="R54" i="8"/>
  <c r="T54" i="8" s="1"/>
  <c r="S54" i="8"/>
  <c r="C55" i="8"/>
  <c r="D55" i="8"/>
  <c r="E55" i="8"/>
  <c r="F55" i="8"/>
  <c r="G55" i="8"/>
  <c r="H55" i="8"/>
  <c r="I55" i="8"/>
  <c r="L55" i="8"/>
  <c r="M55" i="8"/>
  <c r="O55" i="8"/>
  <c r="P55" i="8"/>
  <c r="Q55" i="8"/>
  <c r="S55" i="8" s="1"/>
  <c r="R55" i="8"/>
  <c r="T55" i="8" s="1"/>
  <c r="C56" i="8"/>
  <c r="D56" i="8"/>
  <c r="E56" i="8"/>
  <c r="F56" i="8"/>
  <c r="G56" i="8"/>
  <c r="H56" i="8"/>
  <c r="I56" i="8"/>
  <c r="L56" i="8"/>
  <c r="M56" i="8"/>
  <c r="O56" i="8"/>
  <c r="P56" i="8"/>
  <c r="Q56" i="8"/>
  <c r="S56" i="8" s="1"/>
  <c r="R56" i="8"/>
  <c r="T56" i="8"/>
  <c r="C57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C58" i="8"/>
  <c r="D58" i="8"/>
  <c r="E58" i="8"/>
  <c r="F58" i="8"/>
  <c r="G58" i="8"/>
  <c r="H58" i="8"/>
  <c r="I58" i="8"/>
  <c r="L58" i="8"/>
  <c r="M58" i="8"/>
  <c r="O58" i="8"/>
  <c r="P58" i="8"/>
  <c r="Q58" i="8"/>
  <c r="R58" i="8"/>
  <c r="T58" i="8" s="1"/>
  <c r="S58" i="8"/>
  <c r="C59" i="8"/>
  <c r="D59" i="8"/>
  <c r="E59" i="8"/>
  <c r="F59" i="8"/>
  <c r="G59" i="8"/>
  <c r="H59" i="8"/>
  <c r="I59" i="8"/>
  <c r="L59" i="8"/>
  <c r="M59" i="8"/>
  <c r="O59" i="8"/>
  <c r="P59" i="8"/>
  <c r="Q59" i="8"/>
  <c r="S59" i="8" s="1"/>
  <c r="R59" i="8"/>
  <c r="T59" i="8" s="1"/>
  <c r="C60" i="8"/>
  <c r="D60" i="8"/>
  <c r="E60" i="8"/>
  <c r="F60" i="8"/>
  <c r="G60" i="8"/>
  <c r="H60" i="8"/>
  <c r="I60" i="8"/>
  <c r="L60" i="8"/>
  <c r="M60" i="8"/>
  <c r="O60" i="8"/>
  <c r="P60" i="8"/>
  <c r="Q60" i="8"/>
  <c r="S60" i="8" s="1"/>
  <c r="R60" i="8"/>
  <c r="T60" i="8"/>
  <c r="C61" i="8"/>
  <c r="D61" i="8"/>
  <c r="E61" i="8"/>
  <c r="F61" i="8"/>
  <c r="G61" i="8"/>
  <c r="H61" i="8"/>
  <c r="I61" i="8"/>
  <c r="L61" i="8"/>
  <c r="M61" i="8"/>
  <c r="O61" i="8"/>
  <c r="P61" i="8"/>
  <c r="Q61" i="8"/>
  <c r="R61" i="8"/>
  <c r="S61" i="8"/>
  <c r="T61" i="8"/>
  <c r="C62" i="8"/>
  <c r="D62" i="8"/>
  <c r="E62" i="8"/>
  <c r="F62" i="8"/>
  <c r="G62" i="8"/>
  <c r="H62" i="8"/>
  <c r="I62" i="8"/>
  <c r="L62" i="8"/>
  <c r="M62" i="8"/>
  <c r="O62" i="8"/>
  <c r="P62" i="8"/>
  <c r="Q62" i="8"/>
  <c r="R62" i="8"/>
  <c r="T62" i="8" s="1"/>
  <c r="S62" i="8"/>
  <c r="C63" i="8"/>
  <c r="D63" i="8"/>
  <c r="E63" i="8"/>
  <c r="F63" i="8"/>
  <c r="G63" i="8"/>
  <c r="H63" i="8"/>
  <c r="I63" i="8"/>
  <c r="L63" i="8"/>
  <c r="M63" i="8"/>
  <c r="O63" i="8"/>
  <c r="P63" i="8"/>
  <c r="Q63" i="8"/>
  <c r="S63" i="8" s="1"/>
  <c r="R63" i="8"/>
  <c r="T63" i="8" s="1"/>
  <c r="C64" i="8"/>
  <c r="D64" i="8"/>
  <c r="E64" i="8"/>
  <c r="F64" i="8"/>
  <c r="G64" i="8"/>
  <c r="H64" i="8"/>
  <c r="I64" i="8"/>
  <c r="L64" i="8"/>
  <c r="M64" i="8"/>
  <c r="O64" i="8"/>
  <c r="P64" i="8"/>
  <c r="Q64" i="8"/>
  <c r="S64" i="8" s="1"/>
  <c r="R64" i="8"/>
  <c r="T64" i="8"/>
  <c r="C65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C66" i="8"/>
  <c r="D66" i="8"/>
  <c r="E66" i="8"/>
  <c r="F66" i="8"/>
  <c r="G66" i="8"/>
  <c r="H66" i="8"/>
  <c r="I66" i="8"/>
  <c r="L66" i="8"/>
  <c r="M66" i="8"/>
  <c r="O66" i="8"/>
  <c r="P66" i="8"/>
  <c r="Q66" i="8"/>
  <c r="R66" i="8"/>
  <c r="T66" i="8" s="1"/>
  <c r="S66" i="8"/>
  <c r="C67" i="8"/>
  <c r="D67" i="8"/>
  <c r="E67" i="8"/>
  <c r="F67" i="8"/>
  <c r="G67" i="8"/>
  <c r="H67" i="8"/>
  <c r="I67" i="8"/>
  <c r="L67" i="8"/>
  <c r="M67" i="8"/>
  <c r="O67" i="8"/>
  <c r="P67" i="8"/>
  <c r="Q67" i="8"/>
  <c r="S67" i="8" s="1"/>
  <c r="R67" i="8"/>
  <c r="T67" i="8" s="1"/>
  <c r="C68" i="8"/>
  <c r="D68" i="8"/>
  <c r="E68" i="8"/>
  <c r="F68" i="8"/>
  <c r="G68" i="8"/>
  <c r="H68" i="8"/>
  <c r="I68" i="8"/>
  <c r="L68" i="8"/>
  <c r="M68" i="8"/>
  <c r="O68" i="8"/>
  <c r="P68" i="8"/>
  <c r="Q68" i="8"/>
  <c r="S68" i="8" s="1"/>
  <c r="R68" i="8"/>
  <c r="T68" i="8"/>
  <c r="C69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C70" i="8"/>
  <c r="D70" i="8"/>
  <c r="E70" i="8"/>
  <c r="F70" i="8"/>
  <c r="G70" i="8"/>
  <c r="H70" i="8"/>
  <c r="I70" i="8"/>
  <c r="L70" i="8"/>
  <c r="M70" i="8"/>
  <c r="O70" i="8"/>
  <c r="P70" i="8"/>
  <c r="Q70" i="8"/>
  <c r="R70" i="8"/>
  <c r="T70" i="8" s="1"/>
  <c r="S70" i="8"/>
  <c r="C71" i="8"/>
  <c r="D71" i="8"/>
  <c r="E71" i="8"/>
  <c r="F71" i="8"/>
  <c r="G71" i="8"/>
  <c r="H71" i="8"/>
  <c r="I71" i="8"/>
  <c r="L71" i="8"/>
  <c r="M71" i="8"/>
  <c r="O71" i="8"/>
  <c r="P71" i="8"/>
  <c r="Q71" i="8"/>
  <c r="S71" i="8" s="1"/>
  <c r="R71" i="8"/>
  <c r="T71" i="8" s="1"/>
  <c r="C72" i="8"/>
  <c r="D72" i="8"/>
  <c r="E72" i="8"/>
  <c r="F72" i="8"/>
  <c r="G72" i="8"/>
  <c r="H72" i="8"/>
  <c r="I72" i="8"/>
  <c r="L72" i="8"/>
  <c r="M72" i="8"/>
  <c r="O72" i="8"/>
  <c r="P72" i="8"/>
  <c r="Q72" i="8"/>
  <c r="S72" i="8" s="1"/>
  <c r="R72" i="8"/>
  <c r="T72" i="8"/>
  <c r="C73" i="8"/>
  <c r="D73" i="8"/>
  <c r="E73" i="8"/>
  <c r="F73" i="8"/>
  <c r="G73" i="8"/>
  <c r="H73" i="8"/>
  <c r="I73" i="8"/>
  <c r="L73" i="8"/>
  <c r="M73" i="8"/>
  <c r="O73" i="8"/>
  <c r="P73" i="8"/>
  <c r="Q73" i="8"/>
  <c r="R73" i="8"/>
  <c r="S73" i="8"/>
  <c r="T73" i="8"/>
  <c r="C74" i="8"/>
  <c r="D74" i="8"/>
  <c r="E74" i="8"/>
  <c r="F74" i="8"/>
  <c r="G74" i="8"/>
  <c r="H74" i="8"/>
  <c r="I74" i="8"/>
  <c r="L74" i="8"/>
  <c r="M74" i="8"/>
  <c r="O74" i="8"/>
  <c r="P74" i="8"/>
  <c r="Q74" i="8"/>
  <c r="R74" i="8"/>
  <c r="T74" i="8" s="1"/>
  <c r="S74" i="8"/>
  <c r="C75" i="8"/>
  <c r="D75" i="8"/>
  <c r="E75" i="8"/>
  <c r="F75" i="8"/>
  <c r="G75" i="8"/>
  <c r="H75" i="8"/>
  <c r="I75" i="8"/>
  <c r="L75" i="8"/>
  <c r="M75" i="8"/>
  <c r="O75" i="8"/>
  <c r="P75" i="8"/>
  <c r="Q75" i="8"/>
  <c r="S75" i="8" s="1"/>
  <c r="R75" i="8"/>
  <c r="T75" i="8" s="1"/>
  <c r="C76" i="8"/>
  <c r="D76" i="8"/>
  <c r="E76" i="8"/>
  <c r="F76" i="8"/>
  <c r="G76" i="8"/>
  <c r="H76" i="8"/>
  <c r="I76" i="8"/>
  <c r="L76" i="8"/>
  <c r="M76" i="8"/>
  <c r="O76" i="8"/>
  <c r="P76" i="8"/>
  <c r="Q76" i="8"/>
  <c r="S76" i="8" s="1"/>
  <c r="R76" i="8"/>
  <c r="T76" i="8"/>
  <c r="C77" i="8"/>
  <c r="D77" i="8"/>
  <c r="E77" i="8"/>
  <c r="F77" i="8"/>
  <c r="G77" i="8"/>
  <c r="H77" i="8"/>
  <c r="I77" i="8"/>
  <c r="L77" i="8"/>
  <c r="M77" i="8"/>
  <c r="O77" i="8"/>
  <c r="P77" i="8"/>
  <c r="Q77" i="8"/>
  <c r="R77" i="8"/>
  <c r="S77" i="8"/>
  <c r="T77" i="8"/>
  <c r="C78" i="8"/>
  <c r="D78" i="8"/>
  <c r="E78" i="8"/>
  <c r="F78" i="8"/>
  <c r="G78" i="8"/>
  <c r="H78" i="8"/>
  <c r="I78" i="8"/>
  <c r="L78" i="8"/>
  <c r="M78" i="8"/>
  <c r="O78" i="8"/>
  <c r="P78" i="8"/>
  <c r="Q78" i="8"/>
  <c r="R78" i="8"/>
  <c r="T78" i="8" s="1"/>
  <c r="S78" i="8"/>
  <c r="C79" i="8"/>
  <c r="D79" i="8"/>
  <c r="E79" i="8"/>
  <c r="F79" i="8"/>
  <c r="G79" i="8"/>
  <c r="H79" i="8"/>
  <c r="I79" i="8"/>
  <c r="L79" i="8"/>
  <c r="M79" i="8"/>
  <c r="O79" i="8"/>
  <c r="P79" i="8"/>
  <c r="Q79" i="8"/>
  <c r="S79" i="8" s="1"/>
  <c r="R79" i="8"/>
  <c r="T79" i="8" s="1"/>
  <c r="C80" i="8"/>
  <c r="D80" i="8"/>
  <c r="E80" i="8"/>
  <c r="F80" i="8"/>
  <c r="G80" i="8"/>
  <c r="H80" i="8"/>
  <c r="I80" i="8"/>
  <c r="L80" i="8"/>
  <c r="M80" i="8"/>
  <c r="O80" i="8"/>
  <c r="P80" i="8"/>
  <c r="Q80" i="8"/>
  <c r="S80" i="8" s="1"/>
  <c r="R80" i="8"/>
  <c r="T80" i="8"/>
  <c r="C81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C82" i="8"/>
  <c r="D82" i="8"/>
  <c r="E82" i="8"/>
  <c r="F82" i="8"/>
  <c r="G82" i="8"/>
  <c r="H82" i="8"/>
  <c r="I82" i="8"/>
  <c r="L82" i="8"/>
  <c r="M82" i="8"/>
  <c r="O82" i="8"/>
  <c r="P82" i="8"/>
  <c r="Q82" i="8"/>
  <c r="R82" i="8"/>
  <c r="T82" i="8" s="1"/>
  <c r="S82" i="8"/>
  <c r="C83" i="8"/>
  <c r="D83" i="8"/>
  <c r="E83" i="8"/>
  <c r="F83" i="8"/>
  <c r="G83" i="8"/>
  <c r="H83" i="8"/>
  <c r="I83" i="8"/>
  <c r="L83" i="8"/>
  <c r="M83" i="8"/>
  <c r="O83" i="8"/>
  <c r="P83" i="8"/>
  <c r="Q83" i="8"/>
  <c r="S83" i="8" s="1"/>
  <c r="R83" i="8"/>
  <c r="T83" i="8" s="1"/>
  <c r="C84" i="8"/>
  <c r="D84" i="8"/>
  <c r="E84" i="8"/>
  <c r="F84" i="8"/>
  <c r="G84" i="8"/>
  <c r="H84" i="8"/>
  <c r="I84" i="8"/>
  <c r="L84" i="8"/>
  <c r="M84" i="8"/>
  <c r="O84" i="8"/>
  <c r="P84" i="8"/>
  <c r="Q84" i="8"/>
  <c r="S84" i="8" s="1"/>
  <c r="R84" i="8"/>
  <c r="T84" i="8"/>
  <c r="C85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C86" i="8"/>
  <c r="D86" i="8"/>
  <c r="E86" i="8"/>
  <c r="F86" i="8"/>
  <c r="G86" i="8"/>
  <c r="H86" i="8"/>
  <c r="I86" i="8"/>
  <c r="L86" i="8"/>
  <c r="M86" i="8"/>
  <c r="O86" i="8"/>
  <c r="P86" i="8"/>
  <c r="Q86" i="8"/>
  <c r="R86" i="8"/>
  <c r="T86" i="8" s="1"/>
  <c r="S86" i="8"/>
  <c r="C87" i="8"/>
  <c r="D87" i="8"/>
  <c r="E87" i="8"/>
  <c r="F87" i="8"/>
  <c r="G87" i="8"/>
  <c r="H87" i="8"/>
  <c r="I87" i="8"/>
  <c r="L87" i="8"/>
  <c r="M87" i="8"/>
  <c r="O87" i="8"/>
  <c r="P87" i="8"/>
  <c r="Q87" i="8"/>
  <c r="S87" i="8" s="1"/>
  <c r="R87" i="8"/>
  <c r="T87" i="8" s="1"/>
  <c r="C88" i="8"/>
  <c r="D88" i="8"/>
  <c r="E88" i="8"/>
  <c r="F88" i="8"/>
  <c r="G88" i="8"/>
  <c r="H88" i="8"/>
  <c r="I88" i="8"/>
  <c r="L88" i="8"/>
  <c r="M88" i="8"/>
  <c r="O88" i="8"/>
  <c r="P88" i="8"/>
  <c r="Q88" i="8"/>
  <c r="S88" i="8" s="1"/>
  <c r="R88" i="8"/>
  <c r="T88" i="8"/>
  <c r="C89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C90" i="8"/>
  <c r="D90" i="8"/>
  <c r="E90" i="8"/>
  <c r="F90" i="8"/>
  <c r="G90" i="8"/>
  <c r="H90" i="8"/>
  <c r="I90" i="8"/>
  <c r="L90" i="8"/>
  <c r="M90" i="8"/>
  <c r="O90" i="8"/>
  <c r="P90" i="8"/>
  <c r="Q90" i="8"/>
  <c r="S90" i="8" s="1"/>
  <c r="R90" i="8"/>
  <c r="T90" i="8" s="1"/>
  <c r="C91" i="8"/>
  <c r="D91" i="8"/>
  <c r="E91" i="8"/>
  <c r="F91" i="8"/>
  <c r="G91" i="8"/>
  <c r="H91" i="8"/>
  <c r="I91" i="8"/>
  <c r="L91" i="8"/>
  <c r="M91" i="8"/>
  <c r="O91" i="8"/>
  <c r="P91" i="8"/>
  <c r="Q91" i="8"/>
  <c r="S91" i="8" s="1"/>
  <c r="R91" i="8"/>
  <c r="T91" i="8"/>
  <c r="C92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C93" i="8"/>
  <c r="D93" i="8"/>
  <c r="E93" i="8"/>
  <c r="F93" i="8"/>
  <c r="G93" i="8"/>
  <c r="H93" i="8"/>
  <c r="I93" i="8"/>
  <c r="L93" i="8"/>
  <c r="M93" i="8"/>
  <c r="O93" i="8"/>
  <c r="P93" i="8"/>
  <c r="Q93" i="8"/>
  <c r="R93" i="8"/>
  <c r="T93" i="8" s="1"/>
  <c r="S93" i="8"/>
  <c r="C94" i="8"/>
  <c r="D94" i="8"/>
  <c r="E94" i="8"/>
  <c r="F94" i="8"/>
  <c r="G94" i="8"/>
  <c r="H94" i="8"/>
  <c r="I94" i="8"/>
  <c r="L94" i="8"/>
  <c r="M94" i="8"/>
  <c r="O94" i="8"/>
  <c r="P94" i="8"/>
  <c r="Q94" i="8"/>
  <c r="S94" i="8" s="1"/>
  <c r="R94" i="8"/>
  <c r="T94" i="8" s="1"/>
  <c r="C95" i="8"/>
  <c r="D95" i="8"/>
  <c r="E95" i="8"/>
  <c r="F95" i="8"/>
  <c r="G95" i="8"/>
  <c r="H95" i="8"/>
  <c r="I95" i="8"/>
  <c r="L95" i="8"/>
  <c r="M95" i="8"/>
  <c r="O95" i="8"/>
  <c r="P95" i="8"/>
  <c r="Q95" i="8"/>
  <c r="S95" i="8" s="1"/>
  <c r="R95" i="8"/>
  <c r="T95" i="8"/>
  <c r="C96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C97" i="8"/>
  <c r="D97" i="8"/>
  <c r="E97" i="8"/>
  <c r="F97" i="8"/>
  <c r="G97" i="8"/>
  <c r="H97" i="8"/>
  <c r="I97" i="8"/>
  <c r="L97" i="8"/>
  <c r="M97" i="8"/>
  <c r="O97" i="8"/>
  <c r="P97" i="8"/>
  <c r="Q97" i="8"/>
  <c r="R97" i="8"/>
  <c r="T97" i="8" s="1"/>
  <c r="S97" i="8"/>
  <c r="C98" i="8"/>
  <c r="D98" i="8"/>
  <c r="E98" i="8"/>
  <c r="F98" i="8"/>
  <c r="G98" i="8"/>
  <c r="H98" i="8"/>
  <c r="I98" i="8"/>
  <c r="L98" i="8"/>
  <c r="M98" i="8"/>
  <c r="O98" i="8"/>
  <c r="P98" i="8"/>
  <c r="Q98" i="8"/>
  <c r="S98" i="8" s="1"/>
  <c r="R98" i="8"/>
  <c r="T98" i="8" s="1"/>
  <c r="C99" i="8"/>
  <c r="D99" i="8"/>
  <c r="E99" i="8"/>
  <c r="F99" i="8"/>
  <c r="G99" i="8"/>
  <c r="H99" i="8"/>
  <c r="I99" i="8"/>
  <c r="L99" i="8"/>
  <c r="M99" i="8"/>
  <c r="O99" i="8"/>
  <c r="P99" i="8"/>
  <c r="Q99" i="8"/>
  <c r="S99" i="8" s="1"/>
  <c r="R99" i="8"/>
  <c r="T99" i="8"/>
  <c r="C100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C101" i="8"/>
  <c r="D101" i="8"/>
  <c r="E101" i="8"/>
  <c r="F101" i="8"/>
  <c r="G101" i="8"/>
  <c r="H101" i="8"/>
  <c r="I101" i="8"/>
  <c r="L101" i="8"/>
  <c r="M101" i="8"/>
  <c r="O101" i="8"/>
  <c r="P101" i="8"/>
  <c r="Q101" i="8"/>
  <c r="R101" i="8"/>
  <c r="T101" i="8" s="1"/>
  <c r="S101" i="8"/>
  <c r="C102" i="8"/>
  <c r="D102" i="8"/>
  <c r="E102" i="8"/>
  <c r="F102" i="8"/>
  <c r="G102" i="8"/>
  <c r="H102" i="8"/>
  <c r="I102" i="8"/>
  <c r="L102" i="8"/>
  <c r="M102" i="8"/>
  <c r="O102" i="8"/>
  <c r="P102" i="8"/>
  <c r="Q102" i="8"/>
  <c r="S102" i="8" s="1"/>
  <c r="R102" i="8"/>
  <c r="T102" i="8" s="1"/>
  <c r="C103" i="8"/>
  <c r="D103" i="8"/>
  <c r="E103" i="8"/>
  <c r="F103" i="8"/>
  <c r="G103" i="8"/>
  <c r="H103" i="8"/>
  <c r="I103" i="8"/>
  <c r="L103" i="8"/>
  <c r="M103" i="8"/>
  <c r="O103" i="8"/>
  <c r="P103" i="8"/>
  <c r="Q103" i="8"/>
  <c r="S103" i="8" s="1"/>
  <c r="R103" i="8"/>
  <c r="T103" i="8"/>
  <c r="C104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C105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T105" i="8" s="1"/>
  <c r="S105" i="8"/>
  <c r="C106" i="8"/>
  <c r="D106" i="8"/>
  <c r="E106" i="8"/>
  <c r="F106" i="8"/>
  <c r="G106" i="8"/>
  <c r="H106" i="8"/>
  <c r="I106" i="8"/>
  <c r="L106" i="8"/>
  <c r="M106" i="8"/>
  <c r="O106" i="8"/>
  <c r="P106" i="8"/>
  <c r="Q106" i="8"/>
  <c r="S106" i="8" s="1"/>
  <c r="R106" i="8"/>
  <c r="T106" i="8" s="1"/>
  <c r="C107" i="8"/>
  <c r="D107" i="8"/>
  <c r="E107" i="8"/>
  <c r="F107" i="8"/>
  <c r="G107" i="8"/>
  <c r="H107" i="8"/>
  <c r="I107" i="8"/>
  <c r="L107" i="8"/>
  <c r="M107" i="8"/>
  <c r="O107" i="8"/>
  <c r="P107" i="8"/>
  <c r="Q107" i="8"/>
  <c r="S107" i="8" s="1"/>
  <c r="R107" i="8"/>
  <c r="T107" i="8"/>
  <c r="C108" i="8"/>
  <c r="D108" i="8"/>
  <c r="E108" i="8"/>
  <c r="F108" i="8"/>
  <c r="G108" i="8"/>
  <c r="H108" i="8"/>
  <c r="I108" i="8"/>
  <c r="L108" i="8"/>
  <c r="M108" i="8"/>
  <c r="O108" i="8"/>
  <c r="P108" i="8"/>
  <c r="Q108" i="8"/>
  <c r="R108" i="8"/>
  <c r="S108" i="8"/>
  <c r="T108" i="8"/>
  <c r="C109" i="8"/>
  <c r="D109" i="8"/>
  <c r="E109" i="8"/>
  <c r="F109" i="8"/>
  <c r="G109" i="8"/>
  <c r="H109" i="8"/>
  <c r="I109" i="8"/>
  <c r="L109" i="8"/>
  <c r="M109" i="8"/>
  <c r="O109" i="8"/>
  <c r="P109" i="8"/>
  <c r="Q109" i="8"/>
  <c r="R109" i="8"/>
  <c r="T109" i="8" s="1"/>
  <c r="S109" i="8"/>
  <c r="C110" i="8"/>
  <c r="D110" i="8"/>
  <c r="E110" i="8"/>
  <c r="F110" i="8"/>
  <c r="G110" i="8"/>
  <c r="H110" i="8"/>
  <c r="I110" i="8"/>
  <c r="L110" i="8"/>
  <c r="M110" i="8"/>
  <c r="O110" i="8"/>
  <c r="P110" i="8"/>
  <c r="Q110" i="8"/>
  <c r="S110" i="8" s="1"/>
  <c r="R110" i="8"/>
  <c r="T110" i="8" s="1"/>
  <c r="C111" i="8"/>
  <c r="D111" i="8"/>
  <c r="E111" i="8"/>
  <c r="F111" i="8"/>
  <c r="G111" i="8"/>
  <c r="H111" i="8"/>
  <c r="I111" i="8"/>
  <c r="L111" i="8"/>
  <c r="M111" i="8"/>
  <c r="O111" i="8"/>
  <c r="P111" i="8"/>
  <c r="Q111" i="8"/>
  <c r="S111" i="8" s="1"/>
  <c r="R111" i="8"/>
  <c r="T111" i="8"/>
  <c r="C112" i="8"/>
  <c r="D112" i="8"/>
  <c r="E112" i="8"/>
  <c r="F112" i="8"/>
  <c r="G112" i="8"/>
  <c r="H112" i="8"/>
  <c r="I112" i="8"/>
  <c r="L112" i="8"/>
  <c r="M112" i="8"/>
  <c r="O112" i="8"/>
  <c r="P112" i="8"/>
  <c r="Q112" i="8"/>
  <c r="R112" i="8"/>
  <c r="S112" i="8"/>
  <c r="T112" i="8"/>
  <c r="C113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T113" i="8" s="1"/>
  <c r="S113" i="8"/>
  <c r="C114" i="8"/>
  <c r="D114" i="8"/>
  <c r="E114" i="8"/>
  <c r="F114" i="8"/>
  <c r="G114" i="8"/>
  <c r="H114" i="8"/>
  <c r="I114" i="8"/>
  <c r="L114" i="8"/>
  <c r="M114" i="8"/>
  <c r="O114" i="8"/>
  <c r="P114" i="8"/>
  <c r="Q114" i="8"/>
  <c r="S114" i="8" s="1"/>
  <c r="R114" i="8"/>
  <c r="T114" i="8" s="1"/>
  <c r="C115" i="8"/>
  <c r="D115" i="8"/>
  <c r="E115" i="8"/>
  <c r="F115" i="8"/>
  <c r="G115" i="8"/>
  <c r="H115" i="8"/>
  <c r="I115" i="8"/>
  <c r="L115" i="8"/>
  <c r="M115" i="8"/>
  <c r="O115" i="8"/>
  <c r="P115" i="8"/>
  <c r="Q115" i="8"/>
  <c r="S115" i="8" s="1"/>
  <c r="R115" i="8"/>
  <c r="T115" i="8"/>
  <c r="C116" i="8"/>
  <c r="D116" i="8"/>
  <c r="E116" i="8"/>
  <c r="F116" i="8"/>
  <c r="G116" i="8"/>
  <c r="H116" i="8"/>
  <c r="I116" i="8"/>
  <c r="L116" i="8"/>
  <c r="M116" i="8"/>
  <c r="O116" i="8"/>
  <c r="P116" i="8"/>
  <c r="Q116" i="8"/>
  <c r="R116" i="8"/>
  <c r="S116" i="8"/>
  <c r="T116" i="8"/>
  <c r="C117" i="8"/>
  <c r="D117" i="8"/>
  <c r="E117" i="8"/>
  <c r="F117" i="8"/>
  <c r="G117" i="8"/>
  <c r="H117" i="8"/>
  <c r="I117" i="8"/>
  <c r="L117" i="8"/>
  <c r="M117" i="8"/>
  <c r="O117" i="8"/>
  <c r="P117" i="8"/>
  <c r="Q117" i="8"/>
  <c r="R117" i="8"/>
  <c r="T117" i="8" s="1"/>
  <c r="S117" i="8"/>
  <c r="C118" i="8"/>
  <c r="D118" i="8"/>
  <c r="E118" i="8"/>
  <c r="F118" i="8"/>
  <c r="G118" i="8"/>
  <c r="H118" i="8"/>
  <c r="I118" i="8"/>
  <c r="L118" i="8"/>
  <c r="M118" i="8"/>
  <c r="O118" i="8"/>
  <c r="P118" i="8"/>
  <c r="Q118" i="8"/>
  <c r="S118" i="8" s="1"/>
  <c r="R118" i="8"/>
  <c r="T118" i="8" s="1"/>
  <c r="C119" i="8"/>
  <c r="D119" i="8"/>
  <c r="E119" i="8"/>
  <c r="F119" i="8"/>
  <c r="G119" i="8"/>
  <c r="H119" i="8"/>
  <c r="I119" i="8"/>
  <c r="L119" i="8"/>
  <c r="M119" i="8"/>
  <c r="O119" i="8"/>
  <c r="P119" i="8"/>
  <c r="Q119" i="8"/>
  <c r="S119" i="8" s="1"/>
  <c r="R119" i="8"/>
  <c r="T119" i="8"/>
  <c r="C120" i="8"/>
  <c r="D120" i="8"/>
  <c r="E120" i="8"/>
  <c r="F120" i="8"/>
  <c r="G120" i="8"/>
  <c r="H120" i="8"/>
  <c r="I120" i="8"/>
  <c r="L120" i="8"/>
  <c r="M120" i="8"/>
  <c r="O120" i="8"/>
  <c r="P120" i="8"/>
  <c r="Q120" i="8"/>
  <c r="R120" i="8"/>
  <c r="S120" i="8"/>
  <c r="T120" i="8"/>
  <c r="C121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T121" i="8" s="1"/>
  <c r="S121" i="8"/>
  <c r="C122" i="8"/>
  <c r="D122" i="8"/>
  <c r="E122" i="8"/>
  <c r="F122" i="8"/>
  <c r="G122" i="8"/>
  <c r="H122" i="8"/>
  <c r="I122" i="8"/>
  <c r="L122" i="8"/>
  <c r="M122" i="8"/>
  <c r="O122" i="8"/>
  <c r="P122" i="8"/>
  <c r="Q122" i="8"/>
  <c r="S122" i="8" s="1"/>
  <c r="R122" i="8"/>
  <c r="T122" i="8" s="1"/>
  <c r="C123" i="8"/>
  <c r="D123" i="8"/>
  <c r="E123" i="8"/>
  <c r="F123" i="8"/>
  <c r="G123" i="8"/>
  <c r="H123" i="8"/>
  <c r="I123" i="8"/>
  <c r="L123" i="8"/>
  <c r="M123" i="8"/>
  <c r="O123" i="8"/>
  <c r="P123" i="8"/>
  <c r="Q123" i="8"/>
  <c r="S123" i="8" s="1"/>
  <c r="R123" i="8"/>
  <c r="T123" i="8"/>
  <c r="C124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C125" i="8"/>
  <c r="D125" i="8"/>
  <c r="E125" i="8"/>
  <c r="F125" i="8"/>
  <c r="G125" i="8"/>
  <c r="H125" i="8"/>
  <c r="I125" i="8"/>
  <c r="L125" i="8"/>
  <c r="M125" i="8"/>
  <c r="O125" i="8"/>
  <c r="P125" i="8"/>
  <c r="Q125" i="8"/>
  <c r="R125" i="8"/>
  <c r="T125" i="8" s="1"/>
  <c r="S125" i="8"/>
  <c r="C126" i="8"/>
  <c r="D126" i="8"/>
  <c r="E126" i="8"/>
  <c r="F126" i="8"/>
  <c r="G126" i="8"/>
  <c r="H126" i="8"/>
  <c r="I126" i="8"/>
  <c r="L126" i="8"/>
  <c r="M126" i="8"/>
  <c r="O126" i="8"/>
  <c r="P126" i="8"/>
  <c r="Q126" i="8"/>
  <c r="S126" i="8" s="1"/>
  <c r="R126" i="8"/>
  <c r="T126" i="8" s="1"/>
  <c r="C127" i="8"/>
  <c r="D127" i="8"/>
  <c r="E127" i="8"/>
  <c r="F127" i="8"/>
  <c r="G127" i="8"/>
  <c r="H127" i="8"/>
  <c r="I127" i="8"/>
  <c r="L127" i="8"/>
  <c r="M127" i="8"/>
  <c r="O127" i="8"/>
  <c r="P127" i="8"/>
  <c r="Q127" i="8"/>
  <c r="S127" i="8" s="1"/>
  <c r="R127" i="8"/>
  <c r="T127" i="8"/>
  <c r="C128" i="8"/>
  <c r="D128" i="8"/>
  <c r="E128" i="8"/>
  <c r="F128" i="8"/>
  <c r="G128" i="8"/>
  <c r="H128" i="8"/>
  <c r="I128" i="8"/>
  <c r="L128" i="8"/>
  <c r="M128" i="8"/>
  <c r="O128" i="8"/>
  <c r="P128" i="8"/>
  <c r="Q128" i="8"/>
  <c r="R128" i="8"/>
  <c r="S128" i="8"/>
  <c r="T128" i="8"/>
  <c r="C129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T129" i="8" s="1"/>
  <c r="S129" i="8"/>
  <c r="C130" i="8"/>
  <c r="D130" i="8"/>
  <c r="E130" i="8"/>
  <c r="F130" i="8"/>
  <c r="G130" i="8"/>
  <c r="H130" i="8"/>
  <c r="I130" i="8"/>
  <c r="L130" i="8"/>
  <c r="M130" i="8"/>
  <c r="O130" i="8"/>
  <c r="P130" i="8"/>
  <c r="Q130" i="8"/>
  <c r="S130" i="8" s="1"/>
  <c r="R130" i="8"/>
  <c r="T130" i="8" s="1"/>
  <c r="C131" i="8"/>
  <c r="D131" i="8"/>
  <c r="E131" i="8"/>
  <c r="F131" i="8"/>
  <c r="G131" i="8"/>
  <c r="H131" i="8"/>
  <c r="I131" i="8"/>
  <c r="L131" i="8"/>
  <c r="M131" i="8"/>
  <c r="O131" i="8"/>
  <c r="P131" i="8"/>
  <c r="Q131" i="8"/>
  <c r="S131" i="8" s="1"/>
  <c r="R131" i="8"/>
  <c r="T131" i="8"/>
  <c r="C132" i="8"/>
  <c r="D132" i="8"/>
  <c r="E132" i="8"/>
  <c r="F132" i="8"/>
  <c r="G132" i="8"/>
  <c r="H132" i="8"/>
  <c r="I132" i="8"/>
  <c r="L132" i="8"/>
  <c r="M132" i="8"/>
  <c r="O132" i="8"/>
  <c r="P132" i="8"/>
  <c r="Q132" i="8"/>
  <c r="R132" i="8"/>
  <c r="S132" i="8"/>
  <c r="T132" i="8"/>
  <c r="C133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T133" i="8" s="1"/>
  <c r="S133" i="8"/>
  <c r="C134" i="8"/>
  <c r="D134" i="8"/>
  <c r="E134" i="8"/>
  <c r="F134" i="8"/>
  <c r="G134" i="8"/>
  <c r="H134" i="8"/>
  <c r="I134" i="8"/>
  <c r="L134" i="8"/>
  <c r="M134" i="8"/>
  <c r="O134" i="8"/>
  <c r="P134" i="8"/>
  <c r="Q134" i="8"/>
  <c r="S134" i="8" s="1"/>
  <c r="R134" i="8"/>
  <c r="T134" i="8" s="1"/>
  <c r="C135" i="8"/>
  <c r="D135" i="8"/>
  <c r="E135" i="8"/>
  <c r="F135" i="8"/>
  <c r="G135" i="8"/>
  <c r="H135" i="8"/>
  <c r="I135" i="8"/>
  <c r="L135" i="8"/>
  <c r="M135" i="8"/>
  <c r="O135" i="8"/>
  <c r="P135" i="8"/>
  <c r="Q135" i="8"/>
  <c r="S135" i="8" s="1"/>
  <c r="R135" i="8"/>
  <c r="T135" i="8"/>
  <c r="C136" i="8"/>
  <c r="D136" i="8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C137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T137" i="8" s="1"/>
  <c r="S137" i="8"/>
  <c r="C138" i="8"/>
  <c r="D138" i="8"/>
  <c r="E138" i="8"/>
  <c r="F138" i="8"/>
  <c r="G138" i="8"/>
  <c r="H138" i="8"/>
  <c r="I138" i="8"/>
  <c r="L138" i="8"/>
  <c r="M138" i="8"/>
  <c r="O138" i="8"/>
  <c r="P138" i="8"/>
  <c r="Q138" i="8"/>
  <c r="S138" i="8" s="1"/>
  <c r="R138" i="8"/>
  <c r="T138" i="8" s="1"/>
  <c r="C139" i="8"/>
  <c r="D139" i="8"/>
  <c r="E139" i="8"/>
  <c r="F139" i="8"/>
  <c r="G139" i="8"/>
  <c r="H139" i="8"/>
  <c r="I139" i="8"/>
  <c r="L139" i="8"/>
  <c r="M139" i="8"/>
  <c r="O139" i="8"/>
  <c r="P139" i="8"/>
  <c r="Q139" i="8"/>
  <c r="S139" i="8" s="1"/>
  <c r="R139" i="8"/>
  <c r="T139" i="8"/>
  <c r="C140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C141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T141" i="8" s="1"/>
  <c r="S141" i="8"/>
  <c r="C142" i="8"/>
  <c r="D142" i="8"/>
  <c r="E142" i="8"/>
  <c r="F142" i="8"/>
  <c r="G142" i="8"/>
  <c r="H142" i="8"/>
  <c r="I142" i="8"/>
  <c r="L142" i="8"/>
  <c r="M142" i="8"/>
  <c r="O142" i="8"/>
  <c r="P142" i="8"/>
  <c r="Q142" i="8"/>
  <c r="S142" i="8" s="1"/>
  <c r="R142" i="8"/>
  <c r="T142" i="8" s="1"/>
  <c r="C143" i="8"/>
  <c r="D143" i="8"/>
  <c r="E143" i="8"/>
  <c r="F143" i="8"/>
  <c r="G143" i="8"/>
  <c r="H143" i="8"/>
  <c r="I143" i="8"/>
  <c r="L143" i="8"/>
  <c r="M143" i="8"/>
  <c r="O143" i="8"/>
  <c r="P143" i="8"/>
  <c r="Q143" i="8"/>
  <c r="S143" i="8" s="1"/>
  <c r="R143" i="8"/>
  <c r="T143" i="8"/>
  <c r="C144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C145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T145" i="8" s="1"/>
  <c r="S145" i="8"/>
  <c r="C146" i="8"/>
  <c r="D146" i="8"/>
  <c r="E146" i="8"/>
  <c r="F146" i="8"/>
  <c r="G146" i="8"/>
  <c r="H146" i="8"/>
  <c r="I146" i="8"/>
  <c r="L146" i="8"/>
  <c r="M146" i="8"/>
  <c r="O146" i="8"/>
  <c r="P146" i="8"/>
  <c r="Q146" i="8"/>
  <c r="S146" i="8" s="1"/>
  <c r="R146" i="8"/>
  <c r="T146" i="8" s="1"/>
  <c r="C147" i="8"/>
  <c r="D147" i="8"/>
  <c r="E147" i="8"/>
  <c r="F147" i="8"/>
  <c r="G147" i="8"/>
  <c r="H147" i="8"/>
  <c r="I147" i="8"/>
  <c r="L147" i="8"/>
  <c r="M147" i="8"/>
  <c r="O147" i="8"/>
  <c r="P147" i="8"/>
  <c r="Q147" i="8"/>
  <c r="S147" i="8" s="1"/>
  <c r="R147" i="8"/>
  <c r="T147" i="8"/>
  <c r="C148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C149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T149" i="8" s="1"/>
  <c r="S149" i="8"/>
  <c r="C150" i="8"/>
  <c r="D150" i="8"/>
  <c r="E150" i="8"/>
  <c r="F150" i="8"/>
  <c r="G150" i="8"/>
  <c r="H150" i="8"/>
  <c r="I150" i="8"/>
  <c r="L150" i="8"/>
  <c r="M150" i="8"/>
  <c r="O150" i="8"/>
  <c r="P150" i="8"/>
  <c r="Q150" i="8"/>
  <c r="S150" i="8" s="1"/>
  <c r="R150" i="8"/>
  <c r="T150" i="8" s="1"/>
  <c r="C151" i="8"/>
  <c r="D151" i="8"/>
  <c r="E151" i="8"/>
  <c r="F151" i="8"/>
  <c r="G151" i="8"/>
  <c r="H151" i="8"/>
  <c r="I151" i="8"/>
  <c r="L151" i="8"/>
  <c r="M151" i="8"/>
  <c r="O151" i="8"/>
  <c r="P151" i="8"/>
  <c r="Q151" i="8"/>
  <c r="S151" i="8" s="1"/>
  <c r="R151" i="8"/>
  <c r="T151" i="8"/>
  <c r="C152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C153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T153" i="8" s="1"/>
  <c r="S153" i="8"/>
  <c r="C154" i="8"/>
  <c r="D154" i="8"/>
  <c r="E154" i="8"/>
  <c r="F154" i="8"/>
  <c r="G154" i="8"/>
  <c r="H154" i="8"/>
  <c r="I154" i="8"/>
  <c r="L154" i="8"/>
  <c r="M154" i="8"/>
  <c r="O154" i="8"/>
  <c r="P154" i="8"/>
  <c r="Q154" i="8"/>
  <c r="S154" i="8" s="1"/>
  <c r="R154" i="8"/>
  <c r="T154" i="8" s="1"/>
  <c r="C155" i="8"/>
  <c r="D155" i="8"/>
  <c r="L155" i="8" s="1"/>
  <c r="E155" i="8"/>
  <c r="F155" i="8"/>
  <c r="G155" i="8"/>
  <c r="H155" i="8"/>
  <c r="I155" i="8"/>
  <c r="M155" i="8"/>
  <c r="O155" i="8"/>
  <c r="P155" i="8"/>
  <c r="T155" i="8" s="1"/>
  <c r="Q155" i="8"/>
  <c r="S155" i="8" s="1"/>
  <c r="R155" i="8"/>
  <c r="C156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C157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T157" i="8" s="1"/>
  <c r="S157" i="8"/>
  <c r="C158" i="8"/>
  <c r="D158" i="8"/>
  <c r="E158" i="8"/>
  <c r="F158" i="8"/>
  <c r="G158" i="8"/>
  <c r="H158" i="8"/>
  <c r="I158" i="8"/>
  <c r="L158" i="8"/>
  <c r="M158" i="8"/>
  <c r="O158" i="8"/>
  <c r="P158" i="8"/>
  <c r="Q158" i="8"/>
  <c r="S158" i="8" s="1"/>
  <c r="R158" i="8"/>
  <c r="T158" i="8" s="1"/>
  <c r="C159" i="8"/>
  <c r="D159" i="8"/>
  <c r="L159" i="8" s="1"/>
  <c r="E159" i="8"/>
  <c r="F159" i="8"/>
  <c r="G159" i="8"/>
  <c r="H159" i="8"/>
  <c r="I159" i="8"/>
  <c r="M159" i="8"/>
  <c r="O159" i="8"/>
  <c r="P159" i="8"/>
  <c r="T159" i="8" s="1"/>
  <c r="Q159" i="8"/>
  <c r="S159" i="8" s="1"/>
  <c r="R159" i="8"/>
  <c r="C160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C161" i="8"/>
  <c r="D161" i="8"/>
  <c r="E161" i="8"/>
  <c r="M161" i="8" s="1"/>
  <c r="F161" i="8"/>
  <c r="G161" i="8"/>
  <c r="H161" i="8"/>
  <c r="I161" i="8"/>
  <c r="L161" i="8"/>
  <c r="O161" i="8"/>
  <c r="P161" i="8"/>
  <c r="Q161" i="8"/>
  <c r="R161" i="8"/>
  <c r="T161" i="8" s="1"/>
  <c r="S161" i="8"/>
  <c r="C162" i="8"/>
  <c r="D162" i="8"/>
  <c r="E162" i="8"/>
  <c r="F162" i="8"/>
  <c r="G162" i="8"/>
  <c r="H162" i="8"/>
  <c r="I162" i="8"/>
  <c r="L162" i="8"/>
  <c r="M162" i="8"/>
  <c r="O162" i="8"/>
  <c r="P162" i="8"/>
  <c r="Q162" i="8"/>
  <c r="S162" i="8" s="1"/>
  <c r="R162" i="8"/>
  <c r="T162" i="8" s="1"/>
  <c r="C163" i="8"/>
  <c r="D163" i="8"/>
  <c r="L163" i="8" s="1"/>
  <c r="E163" i="8"/>
  <c r="F163" i="8"/>
  <c r="G163" i="8"/>
  <c r="H163" i="8"/>
  <c r="I163" i="8"/>
  <c r="M163" i="8"/>
  <c r="O163" i="8"/>
  <c r="P163" i="8"/>
  <c r="T163" i="8" s="1"/>
  <c r="Q163" i="8"/>
  <c r="S163" i="8" s="1"/>
  <c r="R163" i="8"/>
  <c r="C164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C165" i="8"/>
  <c r="D165" i="8"/>
  <c r="E165" i="8"/>
  <c r="M165" i="8" s="1"/>
  <c r="F165" i="8"/>
  <c r="G165" i="8"/>
  <c r="H165" i="8"/>
  <c r="I165" i="8"/>
  <c r="L165" i="8"/>
  <c r="O165" i="8"/>
  <c r="P165" i="8"/>
  <c r="Q165" i="8"/>
  <c r="R165" i="8"/>
  <c r="T165" i="8" s="1"/>
  <c r="S165" i="8"/>
  <c r="C166" i="8"/>
  <c r="D166" i="8"/>
  <c r="E166" i="8"/>
  <c r="F166" i="8"/>
  <c r="G166" i="8"/>
  <c r="H166" i="8"/>
  <c r="I166" i="8"/>
  <c r="L166" i="8"/>
  <c r="M166" i="8"/>
  <c r="O166" i="8"/>
  <c r="P166" i="8"/>
  <c r="Q166" i="8"/>
  <c r="S166" i="8" s="1"/>
  <c r="R166" i="8"/>
  <c r="T166" i="8" s="1"/>
  <c r="C167" i="8"/>
  <c r="D167" i="8"/>
  <c r="L167" i="8" s="1"/>
  <c r="E167" i="8"/>
  <c r="F167" i="8"/>
  <c r="G167" i="8"/>
  <c r="H167" i="8"/>
  <c r="I167" i="8"/>
  <c r="M167" i="8"/>
  <c r="O167" i="8"/>
  <c r="P167" i="8"/>
  <c r="T167" i="8" s="1"/>
  <c r="Q167" i="8"/>
  <c r="S167" i="8" s="1"/>
  <c r="R167" i="8"/>
  <c r="C168" i="8"/>
  <c r="D168" i="8"/>
  <c r="E168" i="8"/>
  <c r="F168" i="8"/>
  <c r="G168" i="8"/>
  <c r="H168" i="8"/>
  <c r="I168" i="8"/>
  <c r="L168" i="8"/>
  <c r="M168" i="8"/>
  <c r="O168" i="8"/>
  <c r="P168" i="8"/>
  <c r="Q168" i="8"/>
  <c r="R168" i="8"/>
  <c r="S168" i="8"/>
  <c r="T168" i="8"/>
  <c r="C169" i="8"/>
  <c r="D169" i="8"/>
  <c r="E169" i="8"/>
  <c r="M169" i="8" s="1"/>
  <c r="F169" i="8"/>
  <c r="G169" i="8"/>
  <c r="H169" i="8"/>
  <c r="I169" i="8"/>
  <c r="L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L170" i="8"/>
  <c r="M170" i="8"/>
  <c r="O170" i="8"/>
  <c r="P170" i="8"/>
  <c r="Q170" i="8"/>
  <c r="S170" i="8" s="1"/>
  <c r="R170" i="8"/>
  <c r="T170" i="8" s="1"/>
  <c r="C171" i="8"/>
  <c r="D171" i="8"/>
  <c r="L171" i="8" s="1"/>
  <c r="E171" i="8"/>
  <c r="F171" i="8"/>
  <c r="G171" i="8"/>
  <c r="H171" i="8"/>
  <c r="I171" i="8"/>
  <c r="M171" i="8"/>
  <c r="O171" i="8"/>
  <c r="P171" i="8"/>
  <c r="T171" i="8" s="1"/>
  <c r="Q171" i="8"/>
  <c r="S171" i="8" s="1"/>
  <c r="R171" i="8"/>
  <c r="C172" i="8"/>
  <c r="D172" i="8"/>
  <c r="E172" i="8"/>
  <c r="F172" i="8"/>
  <c r="G172" i="8"/>
  <c r="H172" i="8"/>
  <c r="I172" i="8"/>
  <c r="L172" i="8"/>
  <c r="M172" i="8"/>
  <c r="O172" i="8"/>
  <c r="P172" i="8"/>
  <c r="Q172" i="8"/>
  <c r="R172" i="8"/>
  <c r="S172" i="8"/>
  <c r="T172" i="8"/>
  <c r="C173" i="8"/>
  <c r="D173" i="8"/>
  <c r="E173" i="8"/>
  <c r="F173" i="8"/>
  <c r="G173" i="8"/>
  <c r="H173" i="8"/>
  <c r="I173" i="8"/>
  <c r="L173" i="8"/>
  <c r="M173" i="8"/>
  <c r="O173" i="8"/>
  <c r="P173" i="8"/>
  <c r="Q173" i="8"/>
  <c r="R173" i="8"/>
  <c r="T173" i="8" s="1"/>
  <c r="S173" i="8"/>
  <c r="C174" i="8"/>
  <c r="D174" i="8"/>
  <c r="E174" i="8"/>
  <c r="F174" i="8"/>
  <c r="G174" i="8"/>
  <c r="H174" i="8"/>
  <c r="I174" i="8"/>
  <c r="L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L175" i="8"/>
  <c r="M175" i="8"/>
  <c r="O175" i="8"/>
  <c r="P175" i="8"/>
  <c r="Q175" i="8"/>
  <c r="S175" i="8" s="1"/>
  <c r="R175" i="8"/>
  <c r="T175" i="8"/>
  <c r="C176" i="8"/>
  <c r="D176" i="8"/>
  <c r="E176" i="8"/>
  <c r="F176" i="8"/>
  <c r="G176" i="8"/>
  <c r="H176" i="8"/>
  <c r="I176" i="8"/>
  <c r="L176" i="8"/>
  <c r="M176" i="8"/>
  <c r="O176" i="8"/>
  <c r="P176" i="8"/>
  <c r="Q176" i="8"/>
  <c r="R176" i="8"/>
  <c r="S176" i="8"/>
  <c r="T176" i="8"/>
  <c r="C177" i="8"/>
  <c r="D177" i="8"/>
  <c r="E177" i="8"/>
  <c r="F177" i="8"/>
  <c r="G177" i="8"/>
  <c r="H177" i="8"/>
  <c r="I177" i="8"/>
  <c r="L177" i="8"/>
  <c r="M177" i="8"/>
  <c r="O177" i="8"/>
  <c r="P177" i="8"/>
  <c r="Q177" i="8"/>
  <c r="R177" i="8"/>
  <c r="T177" i="8" s="1"/>
  <c r="S177" i="8"/>
  <c r="C178" i="8"/>
  <c r="D178" i="8"/>
  <c r="E178" i="8"/>
  <c r="F178" i="8"/>
  <c r="G178" i="8"/>
  <c r="H178" i="8"/>
  <c r="I178" i="8"/>
  <c r="L178" i="8"/>
  <c r="M178" i="8"/>
  <c r="O178" i="8"/>
  <c r="P178" i="8"/>
  <c r="Q178" i="8"/>
  <c r="S178" i="8" s="1"/>
  <c r="R178" i="8"/>
  <c r="T178" i="8" s="1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X105" i="2"/>
  <c r="AA105" i="2" s="1"/>
  <c r="Y105" i="2"/>
  <c r="Z105" i="2"/>
  <c r="AB105" i="2"/>
  <c r="U106" i="2"/>
  <c r="AA106" i="2" s="1"/>
  <c r="V106" i="2"/>
  <c r="W106" i="2"/>
  <c r="X106" i="2"/>
  <c r="Y106" i="2"/>
  <c r="Z106" i="2"/>
  <c r="AC106" i="2"/>
  <c r="U107" i="2"/>
  <c r="AA107" i="2" s="1"/>
  <c r="V107" i="2"/>
  <c r="AB107" i="2" s="1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W110" i="2"/>
  <c r="X110" i="2"/>
  <c r="Y110" i="2"/>
  <c r="Z110" i="2"/>
  <c r="AA110" i="2"/>
  <c r="AC110" i="2"/>
  <c r="U111" i="2"/>
  <c r="V111" i="2"/>
  <c r="W111" i="2"/>
  <c r="X111" i="2"/>
  <c r="Y111" i="2"/>
  <c r="Z111" i="2"/>
  <c r="AB111" i="2"/>
  <c r="AC111" i="2"/>
  <c r="U112" i="2"/>
  <c r="V112" i="2"/>
  <c r="W112" i="2"/>
  <c r="AC112" i="2" s="1"/>
  <c r="X112" i="2"/>
  <c r="AA112" i="2" s="1"/>
  <c r="Y112" i="2"/>
  <c r="Z112" i="2"/>
  <c r="AB112" i="2"/>
  <c r="U113" i="2"/>
  <c r="V113" i="2"/>
  <c r="AB113" i="2" s="1"/>
  <c r="W113" i="2"/>
  <c r="AC113" i="2" s="1"/>
  <c r="X113" i="2"/>
  <c r="Y113" i="2"/>
  <c r="Z113" i="2"/>
  <c r="AA113" i="2"/>
  <c r="U114" i="2"/>
  <c r="V114" i="2"/>
  <c r="AB114" i="2" s="1"/>
  <c r="W114" i="2"/>
  <c r="AC114" i="2" s="1"/>
  <c r="X114" i="2"/>
  <c r="Y114" i="2"/>
  <c r="Z114" i="2"/>
  <c r="AA114" i="2"/>
  <c r="U115" i="2"/>
  <c r="V115" i="2"/>
  <c r="W115" i="2"/>
  <c r="X115" i="2"/>
  <c r="Y115" i="2"/>
  <c r="Z115" i="2"/>
  <c r="AC115" i="2" s="1"/>
  <c r="AB115" i="2"/>
  <c r="U116" i="2"/>
  <c r="V116" i="2"/>
  <c r="W116" i="2"/>
  <c r="AC116" i="2" s="1"/>
  <c r="X116" i="2"/>
  <c r="Y116" i="2"/>
  <c r="Z116" i="2"/>
  <c r="AA116" i="2"/>
  <c r="AB116" i="2"/>
  <c r="U117" i="2"/>
  <c r="V117" i="2"/>
  <c r="AB117" i="2" s="1"/>
  <c r="W117" i="2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/>
  <c r="U143" i="2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W146" i="2"/>
  <c r="X146" i="2"/>
  <c r="Y146" i="2"/>
  <c r="Z146" i="2"/>
  <c r="AC146" i="2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/>
  <c r="U151" i="2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W154" i="2"/>
  <c r="X154" i="2"/>
  <c r="Y154" i="2"/>
  <c r="Z154" i="2"/>
  <c r="AC154" i="2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/>
  <c r="U159" i="2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AA160" i="2" s="1"/>
  <c r="Y160" i="2"/>
  <c r="Z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W162" i="2"/>
  <c r="X162" i="2"/>
  <c r="Y162" i="2"/>
  <c r="Z162" i="2"/>
  <c r="AC162" i="2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/>
  <c r="U167" i="2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AA168" i="2" s="1"/>
  <c r="Y168" i="2"/>
  <c r="Z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W170" i="2"/>
  <c r="X170" i="2"/>
  <c r="Y170" i="2"/>
  <c r="Z170" i="2"/>
  <c r="AC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AA176" i="2" s="1"/>
  <c r="Y176" i="2"/>
  <c r="Z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W178" i="2"/>
  <c r="X178" i="2"/>
  <c r="Y178" i="2"/>
  <c r="Z178" i="2"/>
  <c r="AC178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P75" i="2" s="1"/>
  <c r="H75" i="2"/>
  <c r="I75" i="2"/>
  <c r="J75" i="2"/>
  <c r="K75" i="2"/>
  <c r="L75" i="2"/>
  <c r="M75" i="2"/>
  <c r="O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P79" i="2" s="1"/>
  <c r="H79" i="2"/>
  <c r="I79" i="2"/>
  <c r="J79" i="2"/>
  <c r="K79" i="2"/>
  <c r="L79" i="2"/>
  <c r="M79" i="2"/>
  <c r="O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P83" i="2" s="1"/>
  <c r="H83" i="2"/>
  <c r="I83" i="2"/>
  <c r="J83" i="2"/>
  <c r="K83" i="2"/>
  <c r="L83" i="2"/>
  <c r="M83" i="2"/>
  <c r="O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P87" i="2" s="1"/>
  <c r="H87" i="2"/>
  <c r="I87" i="2"/>
  <c r="J87" i="2"/>
  <c r="K87" i="2"/>
  <c r="L87" i="2"/>
  <c r="M87" i="2"/>
  <c r="O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AB178" i="2" l="1"/>
  <c r="AA175" i="2"/>
  <c r="AC173" i="2"/>
  <c r="AB170" i="2"/>
  <c r="AA167" i="2"/>
  <c r="AC165" i="2"/>
  <c r="AB162" i="2"/>
  <c r="AA159" i="2"/>
  <c r="AC157" i="2"/>
  <c r="AB154" i="2"/>
  <c r="AA151" i="2"/>
  <c r="AC149" i="2"/>
  <c r="AB146" i="2"/>
  <c r="AA143" i="2"/>
  <c r="AC141" i="2"/>
  <c r="AA115" i="2"/>
  <c r="AB110" i="2"/>
  <c r="AC105" i="2"/>
  <c r="AC117" i="2"/>
  <c r="AA111" i="2"/>
  <c r="AB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/>
  <c r="O4" i="8" l="1"/>
  <c r="P4" i="8"/>
  <c r="Q4" i="8"/>
  <c r="R4" i="8"/>
  <c r="T4" i="8" s="1"/>
  <c r="C4" i="8"/>
  <c r="V4" i="2"/>
  <c r="W4" i="2"/>
  <c r="X4" i="2"/>
  <c r="AA4" i="2" s="1"/>
  <c r="Y4" i="2"/>
  <c r="Z4" i="2"/>
  <c r="D4" i="2"/>
  <c r="AB4" i="2" l="1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1" i="9" l="1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V170" i="4" s="1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977" i="3"/>
  <c r="D958" i="3"/>
  <c r="D717" i="3"/>
  <c r="D756" i="3"/>
  <c r="D605" i="3"/>
  <c r="D805" i="3"/>
  <c r="D716" i="3"/>
  <c r="D640" i="3"/>
  <c r="D522" i="3"/>
  <c r="D606" i="3"/>
  <c r="D514" i="3"/>
  <c r="D697" i="3"/>
  <c r="D707" i="3"/>
  <c r="D670" i="3"/>
  <c r="D945" i="3"/>
  <c r="D699" i="3"/>
  <c r="D878" i="3"/>
  <c r="D997" i="3"/>
  <c r="D757" i="3"/>
  <c r="D466" i="3"/>
  <c r="D746" i="3"/>
  <c r="D796" i="3"/>
  <c r="D895" i="3"/>
  <c r="D488" i="3"/>
  <c r="D730" i="3"/>
  <c r="D657" i="3"/>
  <c r="D551" i="3"/>
  <c r="D884" i="3"/>
  <c r="D548" i="3"/>
  <c r="D555" i="3"/>
  <c r="D892" i="3"/>
  <c r="D542" i="3"/>
  <c r="D770" i="3"/>
  <c r="D588" i="3"/>
  <c r="D750" i="3"/>
  <c r="D673" i="3"/>
  <c r="D867" i="3"/>
  <c r="D772" i="3"/>
  <c r="D530" i="3"/>
  <c r="D582" i="3"/>
  <c r="D911" i="3"/>
  <c r="D581" i="3"/>
  <c r="D664" i="3"/>
  <c r="D683" i="3"/>
  <c r="D888" i="3"/>
  <c r="D608" i="3"/>
  <c r="D470" i="3"/>
  <c r="D665" i="3"/>
  <c r="D491" i="3"/>
  <c r="D618" i="3"/>
  <c r="D677" i="3"/>
  <c r="D775" i="3"/>
  <c r="D511" i="3"/>
  <c r="D819" i="3"/>
  <c r="D836" i="3"/>
  <c r="D714" i="3"/>
  <c r="D965" i="3"/>
  <c r="D659" i="3"/>
  <c r="D966" i="3"/>
  <c r="D870" i="3"/>
  <c r="D468" i="3"/>
  <c r="D808" i="3"/>
  <c r="D672" i="3"/>
  <c r="D585" i="3"/>
  <c r="D719" i="3"/>
  <c r="D863" i="3"/>
  <c r="D469" i="3"/>
  <c r="D667" i="3"/>
  <c r="D652" i="3"/>
  <c r="D487" i="3"/>
  <c r="D647" i="3"/>
  <c r="D688" i="3"/>
  <c r="D678" i="3"/>
  <c r="D512" i="3"/>
  <c r="D978" i="3"/>
  <c r="D480" i="3"/>
  <c r="D904" i="3"/>
  <c r="D633" i="3"/>
  <c r="D536" i="3"/>
  <c r="D486" i="3"/>
  <c r="D724" i="3"/>
  <c r="D681" i="3"/>
  <c r="D876" i="3"/>
  <c r="D735" i="3"/>
  <c r="D694" i="3"/>
  <c r="D702" i="3"/>
  <c r="D970" i="3"/>
  <c r="D506" i="3"/>
  <c r="D531" i="3"/>
  <c r="D948" i="3"/>
  <c r="D840" i="3"/>
  <c r="D1000" i="3"/>
  <c r="D865" i="3"/>
  <c r="D894" i="3"/>
  <c r="D940" i="3"/>
  <c r="D727" i="3"/>
  <c r="D519" i="3"/>
  <c r="D902" i="3"/>
  <c r="D992" i="3"/>
  <c r="D455" i="3"/>
  <c r="D972" i="3"/>
  <c r="D505" i="3"/>
  <c r="D801" i="3"/>
  <c r="D952" i="3"/>
  <c r="D806" i="3"/>
  <c r="D526" i="3"/>
  <c r="D660" i="3"/>
  <c r="D501" i="3"/>
  <c r="D900" i="3"/>
  <c r="D844" i="3"/>
  <c r="D654" i="3"/>
  <c r="D641" i="3"/>
  <c r="D906" i="3"/>
  <c r="D919" i="3"/>
  <c r="D631" i="3"/>
  <c r="D453" i="3"/>
  <c r="D715" i="3"/>
  <c r="D777" i="3"/>
  <c r="D658" i="3"/>
  <c r="D528" i="3"/>
  <c r="D473" i="3"/>
  <c r="D941" i="3"/>
  <c r="D874" i="3"/>
  <c r="D843" i="3"/>
  <c r="D474" i="3"/>
  <c r="D537" i="3"/>
  <c r="D764" i="3"/>
  <c r="D830" i="3"/>
  <c r="D710" i="3"/>
  <c r="D949" i="3"/>
  <c r="D811" i="3"/>
  <c r="D829" i="3"/>
  <c r="D903" i="3"/>
  <c r="D482" i="3"/>
  <c r="D700" i="3"/>
  <c r="D516" i="3"/>
  <c r="D812" i="3"/>
  <c r="D839" i="3"/>
  <c r="D497" i="3"/>
  <c r="D619" i="3"/>
  <c r="D988" i="3"/>
  <c r="D737" i="3"/>
  <c r="D541" i="3"/>
  <c r="D723" i="3"/>
  <c r="D493" i="3"/>
  <c r="D947" i="3"/>
  <c r="D939" i="3"/>
  <c r="D871" i="3"/>
  <c r="D765" i="3"/>
  <c r="D795" i="3"/>
  <c r="D704" i="3"/>
  <c r="D905" i="3"/>
  <c r="D792" i="3"/>
  <c r="D803" i="3"/>
  <c r="D779" i="3"/>
  <c r="D813" i="3"/>
  <c r="D579" i="3"/>
  <c r="D841" i="3"/>
  <c r="D975" i="3"/>
  <c r="D873" i="3"/>
  <c r="D601" i="3"/>
  <c r="D852" i="3"/>
  <c r="D739" i="3"/>
  <c r="D602" i="3"/>
  <c r="D708" i="3"/>
  <c r="D740" i="3"/>
  <c r="D591" i="3"/>
  <c r="D594" i="3"/>
  <c r="D538" i="3"/>
  <c r="D881" i="3"/>
  <c r="D662" i="3"/>
  <c r="D679" i="3"/>
  <c r="D627" i="3"/>
  <c r="D534" i="3"/>
  <c r="D575" i="3"/>
  <c r="D934" i="3"/>
  <c r="D572" i="3"/>
  <c r="D651" i="3"/>
  <c r="D769" i="3"/>
  <c r="D825" i="3"/>
  <c r="D835" i="3"/>
  <c r="D960" i="3"/>
  <c r="D809" i="3"/>
  <c r="D635" i="3"/>
  <c r="D985" i="3"/>
  <c r="D525" i="3"/>
  <c r="D787" i="3"/>
  <c r="D783" i="3"/>
  <c r="D887" i="3"/>
  <c r="D936" i="3"/>
  <c r="D586" i="3"/>
  <c r="D784" i="3"/>
  <c r="D983" i="3"/>
  <c r="D962" i="3"/>
  <c r="D478" i="3"/>
  <c r="D749" i="3"/>
  <c r="D571" i="3"/>
  <c r="D759" i="3"/>
  <c r="D634" i="3"/>
  <c r="D981" i="3"/>
  <c r="D590" i="3"/>
  <c r="D499" i="3"/>
  <c r="D768" i="3"/>
  <c r="D915" i="3"/>
  <c r="D546" i="3"/>
  <c r="D596" i="3"/>
  <c r="D459" i="3"/>
  <c r="D613" i="3"/>
  <c r="D963" i="3"/>
  <c r="D857" i="3"/>
  <c r="D920" i="3"/>
  <c r="D701" i="3"/>
  <c r="D495" i="3"/>
  <c r="D786" i="3"/>
  <c r="D994" i="3"/>
  <c r="D706" i="3"/>
  <c r="D535" i="3"/>
  <c r="D741" i="3"/>
  <c r="D957" i="3"/>
  <c r="D595" i="3"/>
  <c r="D517" i="3"/>
  <c r="D913" i="3"/>
  <c r="D959" i="3"/>
  <c r="D976" i="3"/>
  <c r="D932" i="3"/>
  <c r="D818" i="3"/>
  <c r="D834" i="3"/>
  <c r="D971" i="3"/>
  <c r="D951" i="3"/>
  <c r="D518" i="3"/>
  <c r="D877" i="3"/>
  <c r="D709" i="3"/>
  <c r="D753" i="3"/>
  <c r="D763" i="3"/>
  <c r="D675" i="3"/>
  <c r="D767" i="3"/>
  <c r="D923" i="3"/>
  <c r="D773" i="3"/>
  <c r="D747" i="3"/>
  <c r="D912" i="3"/>
  <c r="D573" i="3"/>
  <c r="D955" i="3"/>
  <c r="D424" i="3"/>
  <c r="D553" i="3"/>
  <c r="D574" i="3"/>
  <c r="D910" i="3"/>
  <c r="D897" i="3"/>
  <c r="D760" i="3"/>
  <c r="D520" i="3"/>
  <c r="D748" i="3"/>
  <c r="D953" i="3"/>
  <c r="D449" i="3"/>
  <c r="D996" i="3"/>
  <c r="D655" i="3"/>
  <c r="D513" i="3"/>
  <c r="D875" i="3"/>
  <c r="D797" i="3"/>
  <c r="D853" i="3"/>
  <c r="D973" i="3"/>
  <c r="D950" i="3"/>
  <c r="D858" i="3"/>
  <c r="D842" i="3"/>
  <c r="D851" i="3"/>
  <c r="D938" i="3"/>
  <c r="D510" i="3"/>
  <c r="D625" i="3"/>
  <c r="D558" i="3"/>
  <c r="D861" i="3"/>
  <c r="D527" i="3"/>
  <c r="D943" i="3"/>
  <c r="D638" i="3"/>
  <c r="D421" i="3"/>
  <c r="D822" i="3"/>
  <c r="D886" i="3"/>
  <c r="D690" i="3"/>
  <c r="D791" i="3"/>
  <c r="D713" i="3"/>
  <c r="D879" i="3"/>
  <c r="D908" i="3"/>
  <c r="D778" i="3"/>
  <c r="D869" i="3"/>
  <c r="D823" i="3"/>
  <c r="D649" i="3"/>
  <c r="D766" i="3"/>
  <c r="D456" i="3"/>
  <c r="D475" i="3"/>
  <c r="D907" i="3"/>
  <c r="D523" i="3"/>
  <c r="D991" i="3"/>
  <c r="D742" i="3"/>
  <c r="D848" i="3"/>
  <c r="D821" i="3"/>
  <c r="D492" i="3"/>
  <c r="D793" i="3"/>
  <c r="D562" i="3"/>
  <c r="D570" i="3"/>
  <c r="D745" i="3"/>
  <c r="D785" i="3"/>
  <c r="D676" i="3"/>
  <c r="D452" i="3"/>
  <c r="D761" i="3"/>
  <c r="D500" i="3"/>
  <c r="D734" i="3"/>
  <c r="D457" i="3"/>
  <c r="D898" i="3"/>
  <c r="D663" i="3"/>
  <c r="D472" i="3"/>
  <c r="D849" i="3"/>
  <c r="D967" i="3"/>
  <c r="D540" i="3"/>
  <c r="D698" i="3"/>
  <c r="D680" i="3"/>
  <c r="D509" i="3"/>
  <c r="D685" i="3"/>
  <c r="D593" i="3"/>
  <c r="D614" i="3"/>
  <c r="D471" i="3"/>
  <c r="D718" i="3"/>
  <c r="D611" i="3"/>
  <c r="D909" i="3"/>
  <c r="D587" i="3"/>
  <c r="D927" i="3"/>
  <c r="D916" i="3"/>
  <c r="D816" i="3"/>
  <c r="D583" i="3"/>
  <c r="D993" i="3"/>
  <c r="D532" i="3"/>
  <c r="D838" i="3"/>
  <c r="D644" i="3"/>
  <c r="D855" i="3"/>
  <c r="D550" i="3"/>
  <c r="D868" i="3"/>
  <c r="D743" i="3"/>
  <c r="D696" i="3"/>
  <c r="D695" i="3"/>
  <c r="D738" i="3"/>
  <c r="D504" i="3"/>
  <c r="D669" i="3"/>
  <c r="D454" i="3"/>
  <c r="D648" i="3"/>
  <c r="D485" i="3"/>
  <c r="D617" i="3"/>
  <c r="D656" i="3"/>
  <c r="D630" i="3"/>
  <c r="D552" i="3"/>
  <c r="D961" i="3"/>
  <c r="D969" i="3"/>
  <c r="D883" i="3"/>
  <c r="D817" i="3"/>
  <c r="D752" i="3"/>
  <c r="D600" i="3"/>
  <c r="D986" i="3"/>
  <c r="D814" i="3"/>
  <c r="D598" i="3"/>
  <c r="D850" i="3"/>
  <c r="D465" i="3"/>
  <c r="D622" i="3"/>
  <c r="D918" i="3"/>
  <c r="D998" i="3"/>
  <c r="D661" i="3"/>
  <c r="D584" i="3"/>
  <c r="D549" i="3"/>
  <c r="D781" i="3"/>
  <c r="D989" i="3"/>
  <c r="D776" i="3"/>
  <c r="D942" i="3"/>
  <c r="D448" i="3"/>
  <c r="D845" i="3"/>
  <c r="D402" i="3"/>
  <c r="D400" i="3"/>
  <c r="D420" i="3"/>
  <c r="D371" i="3"/>
  <c r="D298" i="3"/>
  <c r="D369" i="3"/>
  <c r="D341" i="3"/>
  <c r="D332" i="3"/>
  <c r="D348" i="3"/>
  <c r="D287" i="3"/>
  <c r="D403" i="3"/>
  <c r="D393" i="3"/>
  <c r="D328" i="3"/>
  <c r="D354" i="3"/>
  <c r="D374" i="3"/>
  <c r="D418" i="3"/>
  <c r="D401" i="3"/>
  <c r="D356" i="3"/>
  <c r="D375" i="3"/>
  <c r="D368" i="3"/>
  <c r="D380" i="3"/>
  <c r="D386" i="3"/>
  <c r="D379" i="3"/>
  <c r="D414" i="3"/>
  <c r="D335" i="3"/>
  <c r="D362" i="3"/>
  <c r="D353" i="3"/>
  <c r="D331" i="3"/>
  <c r="D352" i="3"/>
  <c r="D444" i="3"/>
  <c r="D407" i="3"/>
  <c r="D290" i="3"/>
  <c r="D296" i="3"/>
  <c r="D345" i="3"/>
  <c r="D357" i="3"/>
  <c r="D392" i="3"/>
  <c r="D427" i="3"/>
  <c r="D303" i="3"/>
  <c r="D330" i="3"/>
  <c r="D280" i="3"/>
  <c r="D278" i="3"/>
  <c r="D264" i="3"/>
  <c r="D269" i="3"/>
  <c r="D253" i="3"/>
  <c r="D266" i="3"/>
  <c r="D261" i="3"/>
  <c r="D270" i="3"/>
  <c r="D235" i="3"/>
  <c r="D240" i="3"/>
  <c r="D243" i="3"/>
  <c r="D246" i="3"/>
  <c r="D193" i="3"/>
  <c r="D212" i="3"/>
  <c r="D209" i="3"/>
  <c r="D195" i="3"/>
  <c r="D198" i="3"/>
  <c r="D205" i="3"/>
  <c r="D230" i="3"/>
  <c r="D217" i="3"/>
  <c r="D213" i="3"/>
  <c r="D226" i="3"/>
  <c r="D214" i="3"/>
  <c r="D674" i="3"/>
  <c r="D489" i="3"/>
  <c r="D968" i="3"/>
  <c r="D917" i="3"/>
  <c r="D882" i="3"/>
  <c r="D450" i="3"/>
  <c r="D831" i="3"/>
  <c r="D650" i="3"/>
  <c r="D931" i="3"/>
  <c r="D565" i="3"/>
  <c r="D974" i="3"/>
  <c r="D592" i="3"/>
  <c r="D889" i="3"/>
  <c r="D893" i="3"/>
  <c r="D460" i="3"/>
  <c r="D725" i="3"/>
  <c r="D628" i="3"/>
  <c r="D820" i="3"/>
  <c r="D736" i="3"/>
  <c r="D703" i="3"/>
  <c r="D758" i="3"/>
  <c r="D632" i="3"/>
  <c r="D800" i="3"/>
  <c r="D607" i="3"/>
  <c r="D481" i="3"/>
  <c r="D556" i="3"/>
  <c r="D462" i="3"/>
  <c r="D1001" i="3"/>
  <c r="D463" i="3"/>
  <c r="D624" i="3"/>
  <c r="D954" i="3"/>
  <c r="D515" i="3"/>
  <c r="D564" i="3"/>
  <c r="D559" i="3"/>
  <c r="D484" i="3"/>
  <c r="D461" i="3"/>
  <c r="D802" i="3"/>
  <c r="D711" i="3"/>
  <c r="D422" i="3"/>
  <c r="D636" i="3"/>
  <c r="D705" i="3"/>
  <c r="D899" i="3"/>
  <c r="D862" i="3"/>
  <c r="D933" i="3"/>
  <c r="D731" i="3"/>
  <c r="D721" i="3"/>
  <c r="D483" i="3"/>
  <c r="D924" i="3"/>
  <c r="D880" i="3"/>
  <c r="D666" i="3"/>
  <c r="D914" i="3"/>
  <c r="D568" i="3"/>
  <c r="D712" i="3"/>
  <c r="D780" i="3"/>
  <c r="D529" i="3"/>
  <c r="D498" i="3"/>
  <c r="D479" i="3"/>
  <c r="D755" i="3"/>
  <c r="D794" i="3"/>
  <c r="D423" i="3"/>
  <c r="D467" i="3"/>
  <c r="D771" i="3"/>
  <c r="D984" i="3"/>
  <c r="D557" i="3"/>
  <c r="D441" i="3"/>
  <c r="D429" i="3"/>
  <c r="D415" i="3"/>
  <c r="D428" i="3"/>
  <c r="D370" i="3"/>
  <c r="D318" i="3"/>
  <c r="D363" i="3"/>
  <c r="D314" i="3"/>
  <c r="D286" i="3"/>
  <c r="D367" i="3"/>
  <c r="D442" i="3"/>
  <c r="D408" i="3"/>
  <c r="D416" i="3"/>
  <c r="D297" i="3"/>
  <c r="D322" i="3"/>
  <c r="D436" i="3"/>
  <c r="D434" i="3"/>
  <c r="D360" i="3"/>
  <c r="D329" i="3"/>
  <c r="D285" i="3"/>
  <c r="D365" i="3"/>
  <c r="D431" i="3"/>
  <c r="D435" i="3"/>
  <c r="D387" i="3"/>
  <c r="D373" i="3"/>
  <c r="D310" i="3"/>
  <c r="D300" i="3"/>
  <c r="D288" i="3"/>
  <c r="D307" i="3"/>
  <c r="D439" i="3"/>
  <c r="D432" i="3"/>
  <c r="D376" i="3"/>
  <c r="D344" i="3"/>
  <c r="D289" i="3"/>
  <c r="D311" i="3"/>
  <c r="D316" i="3"/>
  <c r="D396" i="3"/>
  <c r="D346" i="3"/>
  <c r="D349" i="3"/>
  <c r="D317" i="3"/>
  <c r="D282" i="3"/>
  <c r="D276" i="3"/>
  <c r="D254" i="3"/>
  <c r="D272" i="3"/>
  <c r="D267" i="3"/>
  <c r="D277" i="3"/>
  <c r="D260" i="3"/>
  <c r="D234" i="3"/>
  <c r="D249" i="3"/>
  <c r="D238" i="3"/>
  <c r="D236" i="3"/>
  <c r="D245" i="3"/>
  <c r="D196" i="3"/>
  <c r="D210" i="3"/>
  <c r="D233" i="3"/>
  <c r="D200" i="3"/>
  <c r="D204" i="3"/>
  <c r="D202" i="3"/>
  <c r="D207" i="3"/>
  <c r="D201" i="3"/>
  <c r="D222" i="3"/>
  <c r="D225" i="3"/>
  <c r="D231" i="3"/>
  <c r="D639" i="3"/>
  <c r="D807" i="3"/>
  <c r="D789" i="3"/>
  <c r="D872" i="3"/>
  <c r="D733" i="3"/>
  <c r="D464" i="3"/>
  <c r="D543" i="3"/>
  <c r="D494" i="3"/>
  <c r="D890" i="3"/>
  <c r="D774" i="3"/>
  <c r="D521" i="3"/>
  <c r="D815" i="3"/>
  <c r="D503" i="3"/>
  <c r="D930" i="3"/>
  <c r="D569" i="3"/>
  <c r="D885" i="3"/>
  <c r="D547" i="3"/>
  <c r="D671" i="3"/>
  <c r="D533" i="3"/>
  <c r="D732" i="3"/>
  <c r="D689" i="3"/>
  <c r="D645" i="3"/>
  <c r="D866" i="3"/>
  <c r="D946" i="3"/>
  <c r="D828" i="3"/>
  <c r="D937" i="3"/>
  <c r="D643" i="3"/>
  <c r="D446" i="3"/>
  <c r="D563" i="3"/>
  <c r="D682" i="3"/>
  <c r="D854" i="3"/>
  <c r="D620" i="3"/>
  <c r="D385" i="3"/>
  <c r="D417" i="3"/>
  <c r="D321" i="3"/>
  <c r="D319" i="3"/>
  <c r="D315" i="3"/>
  <c r="D412" i="3"/>
  <c r="D301" i="3"/>
  <c r="D397" i="3"/>
  <c r="D372" i="3"/>
  <c r="D358" i="3"/>
  <c r="D433" i="3"/>
  <c r="D381" i="3"/>
  <c r="D359" i="3"/>
  <c r="D295" i="3"/>
  <c r="D440" i="3"/>
  <c r="D391" i="3"/>
  <c r="D340" i="3"/>
  <c r="D419" i="3"/>
  <c r="D305" i="3"/>
  <c r="D279" i="3"/>
  <c r="D273" i="3"/>
  <c r="D262" i="3"/>
  <c r="D265" i="3"/>
  <c r="D252" i="3"/>
  <c r="D242" i="3"/>
  <c r="D248" i="3"/>
  <c r="D211" i="3"/>
  <c r="D192" i="3"/>
  <c r="D227" i="3"/>
  <c r="D224" i="3"/>
  <c r="D194" i="3"/>
  <c r="D882" i="10"/>
  <c r="D706" i="10"/>
  <c r="D856" i="10"/>
  <c r="D518" i="10"/>
  <c r="D886" i="10"/>
  <c r="D733" i="10"/>
  <c r="D726" i="10"/>
  <c r="D797" i="10"/>
  <c r="D997" i="10"/>
  <c r="D731" i="10"/>
  <c r="D839" i="10"/>
  <c r="D753" i="10"/>
  <c r="D391" i="10"/>
  <c r="D900" i="10"/>
  <c r="D619" i="10"/>
  <c r="D392" i="10"/>
  <c r="D387" i="10"/>
  <c r="D803" i="10"/>
  <c r="D473" i="10"/>
  <c r="D591" i="10"/>
  <c r="D330" i="10"/>
  <c r="D306" i="10"/>
  <c r="D972" i="10"/>
  <c r="D971" i="10"/>
  <c r="D672" i="10"/>
  <c r="D973" i="10"/>
  <c r="D641" i="10"/>
  <c r="D417" i="10"/>
  <c r="D639" i="10"/>
  <c r="D445" i="10"/>
  <c r="D947" i="10"/>
  <c r="D612" i="10"/>
  <c r="D825" i="10"/>
  <c r="D532" i="10"/>
  <c r="D549" i="10"/>
  <c r="D785" i="10"/>
  <c r="D773" i="10"/>
  <c r="D944" i="10"/>
  <c r="D907" i="10"/>
  <c r="D937" i="10"/>
  <c r="D650" i="10"/>
  <c r="D618" i="10"/>
  <c r="D806" i="10"/>
  <c r="D435" i="10"/>
  <c r="D866" i="10"/>
  <c r="D846" i="10"/>
  <c r="D499" i="10"/>
  <c r="D830" i="10"/>
  <c r="D457" i="10"/>
  <c r="D752" i="10"/>
  <c r="D541" i="10"/>
  <c r="D596" i="10"/>
  <c r="D989" i="10"/>
  <c r="D985" i="10"/>
  <c r="D896" i="10"/>
  <c r="D562" i="10"/>
  <c r="D954" i="10"/>
  <c r="D399" i="10"/>
  <c r="D805" i="10"/>
  <c r="D438" i="10"/>
  <c r="D813" i="10"/>
  <c r="D308" i="10"/>
  <c r="D327" i="10"/>
  <c r="D292" i="10"/>
  <c r="D722" i="3"/>
  <c r="D610" i="3"/>
  <c r="D846" i="3"/>
  <c r="D901" i="3"/>
  <c r="D856" i="3"/>
  <c r="D837" i="3"/>
  <c r="D827" i="3"/>
  <c r="D687" i="3"/>
  <c r="D477" i="3"/>
  <c r="D788" i="3"/>
  <c r="D686" i="3"/>
  <c r="D990" i="3"/>
  <c r="D642" i="3"/>
  <c r="D507" i="3"/>
  <c r="D554" i="3"/>
  <c r="D726" i="3"/>
  <c r="D490" i="3"/>
  <c r="D545" i="3"/>
  <c r="D599" i="3"/>
  <c r="D653" i="3"/>
  <c r="D832" i="3"/>
  <c r="D935" i="3"/>
  <c r="D754" i="3"/>
  <c r="D999" i="3"/>
  <c r="D612" i="3"/>
  <c r="D810" i="3"/>
  <c r="D921" i="3"/>
  <c r="D560" i="3"/>
  <c r="D720" i="3"/>
  <c r="D929" i="3"/>
  <c r="D964" i="3"/>
  <c r="D798" i="3"/>
  <c r="D826" i="3"/>
  <c r="D383" i="3"/>
  <c r="D395" i="3"/>
  <c r="D293" i="3"/>
  <c r="D325" i="3"/>
  <c r="D299" i="3"/>
  <c r="D410" i="3"/>
  <c r="D361" i="3"/>
  <c r="D399" i="3"/>
  <c r="D304" i="3"/>
  <c r="D323" i="3"/>
  <c r="D411" i="3"/>
  <c r="D426" i="3"/>
  <c r="D312" i="3"/>
  <c r="D302" i="3"/>
  <c r="D443" i="3"/>
  <c r="D413" i="3"/>
  <c r="D284" i="3"/>
  <c r="D389" i="3"/>
  <c r="D336" i="3"/>
  <c r="D283" i="3"/>
  <c r="D263" i="3"/>
  <c r="D274" i="3"/>
  <c r="D258" i="3"/>
  <c r="D239" i="3"/>
  <c r="D247" i="3"/>
  <c r="D241" i="3"/>
  <c r="D221" i="3"/>
  <c r="D197" i="3"/>
  <c r="D228" i="3"/>
  <c r="D215" i="3"/>
  <c r="D223" i="3"/>
  <c r="D978" i="10"/>
  <c r="D647" i="10"/>
  <c r="D406" i="10"/>
  <c r="D942" i="10"/>
  <c r="D853" i="10"/>
  <c r="D436" i="10"/>
  <c r="D511" i="10"/>
  <c r="D537" i="10"/>
  <c r="D632" i="10"/>
  <c r="D892" i="10"/>
  <c r="D763" i="10"/>
  <c r="D734" i="10"/>
  <c r="D598" i="10"/>
  <c r="D487" i="10"/>
  <c r="D747" i="10"/>
  <c r="D820" i="10"/>
  <c r="D496" i="10"/>
  <c r="D483" i="10"/>
  <c r="D662" i="10"/>
  <c r="D284" i="10"/>
  <c r="D297" i="10"/>
  <c r="D318" i="10"/>
  <c r="D542" i="10"/>
  <c r="D404" i="10"/>
  <c r="D725" i="10"/>
  <c r="D844" i="10"/>
  <c r="D462" i="10"/>
  <c r="D849" i="10"/>
  <c r="D419" i="10"/>
  <c r="D685" i="10"/>
  <c r="D687" i="10"/>
  <c r="D568" i="10"/>
  <c r="D557" i="10"/>
  <c r="D422" i="10"/>
  <c r="D984" i="10"/>
  <c r="D658" i="10"/>
  <c r="D764" i="10"/>
  <c r="D998" i="10"/>
  <c r="D885" i="10"/>
  <c r="D437" i="10"/>
  <c r="D544" i="10"/>
  <c r="D980" i="10"/>
  <c r="D774" i="10"/>
  <c r="D777" i="10"/>
  <c r="D881" i="10"/>
  <c r="D871" i="10"/>
  <c r="D712" i="10"/>
  <c r="D460" i="10"/>
  <c r="D519" i="10"/>
  <c r="D927" i="10"/>
  <c r="D771" i="10"/>
  <c r="D477" i="10"/>
  <c r="D536" i="10"/>
  <c r="D941" i="10"/>
  <c r="D788" i="10"/>
  <c r="D424" i="10"/>
  <c r="D433" i="10"/>
  <c r="D840" i="10"/>
  <c r="D880" i="10"/>
  <c r="D563" i="10"/>
  <c r="D708" i="10"/>
  <c r="D343" i="10"/>
  <c r="D329" i="10"/>
  <c r="D859" i="3"/>
  <c r="D896" i="3"/>
  <c r="D729" i="3"/>
  <c r="D609" i="3"/>
  <c r="D995" i="3"/>
  <c r="D790" i="3"/>
  <c r="D684" i="3"/>
  <c r="D646" i="3"/>
  <c r="D502" i="3"/>
  <c r="D922" i="3"/>
  <c r="D566" i="3"/>
  <c r="D891" i="3"/>
  <c r="D925" i="3"/>
  <c r="D623" i="3"/>
  <c r="D762" i="3"/>
  <c r="D637" i="3"/>
  <c r="D404" i="3"/>
  <c r="D326" i="3"/>
  <c r="D366" i="3"/>
  <c r="D343" i="3"/>
  <c r="D384" i="3"/>
  <c r="D382" i="3"/>
  <c r="D313" i="3"/>
  <c r="D337" i="3"/>
  <c r="D334" i="3"/>
  <c r="D377" i="3"/>
  <c r="D275" i="3"/>
  <c r="D255" i="3"/>
  <c r="D250" i="3"/>
  <c r="D208" i="3"/>
  <c r="D232" i="3"/>
  <c r="D229" i="3"/>
  <c r="D878" i="10"/>
  <c r="D841" i="10"/>
  <c r="D493" i="10"/>
  <c r="D1000" i="10"/>
  <c r="D673" i="10"/>
  <c r="D651" i="10"/>
  <c r="D931" i="10"/>
  <c r="D528" i="10"/>
  <c r="D654" i="10"/>
  <c r="D792" i="10"/>
  <c r="D312" i="10"/>
  <c r="D548" i="10"/>
  <c r="D667" i="10"/>
  <c r="D671" i="10"/>
  <c r="D758" i="10"/>
  <c r="D745" i="10"/>
  <c r="D958" i="10"/>
  <c r="D535" i="10"/>
  <c r="D467" i="10"/>
  <c r="D744" i="10"/>
  <c r="D659" i="10"/>
  <c r="D952" i="10"/>
  <c r="D490" i="10"/>
  <c r="D450" i="10"/>
  <c r="D620" i="10"/>
  <c r="D482" i="10"/>
  <c r="D611" i="10"/>
  <c r="D481" i="10"/>
  <c r="D767" i="10"/>
  <c r="D867" i="10"/>
  <c r="D769" i="10"/>
  <c r="D288" i="10"/>
  <c r="D386" i="10"/>
  <c r="D480" i="10"/>
  <c r="D890" i="10"/>
  <c r="D429" i="10"/>
  <c r="D443" i="10"/>
  <c r="D932" i="10"/>
  <c r="D543" i="10"/>
  <c r="D603" i="10"/>
  <c r="D799" i="10"/>
  <c r="D551" i="10"/>
  <c r="D939" i="10"/>
  <c r="D554" i="10"/>
  <c r="D919" i="10"/>
  <c r="D418" i="10"/>
  <c r="D515" i="10"/>
  <c r="D874" i="10"/>
  <c r="D430" i="10"/>
  <c r="D488" i="10"/>
  <c r="D936" i="10"/>
  <c r="D558" i="10"/>
  <c r="D660" i="10"/>
  <c r="D851" i="10"/>
  <c r="D550" i="10"/>
  <c r="D990" i="10"/>
  <c r="D468" i="10"/>
  <c r="D780" i="10"/>
  <c r="D869" i="10"/>
  <c r="D584" i="10"/>
  <c r="D560" i="10"/>
  <c r="D289" i="10"/>
  <c r="D412" i="10"/>
  <c r="D507" i="10"/>
  <c r="D868" i="10"/>
  <c r="D571" i="10"/>
  <c r="D470" i="10"/>
  <c r="D950" i="10"/>
  <c r="D585" i="10"/>
  <c r="D872" i="10"/>
  <c r="D607" i="10"/>
  <c r="D605" i="10"/>
  <c r="D409" i="10"/>
  <c r="D293" i="10"/>
  <c r="D740" i="10"/>
  <c r="D456" i="10"/>
  <c r="D589" i="10"/>
  <c r="D960" i="10"/>
  <c r="D579" i="10"/>
  <c r="D538" i="10"/>
  <c r="D565" i="10"/>
  <c r="D425" i="10"/>
  <c r="D835" i="10"/>
  <c r="D964" i="10"/>
  <c r="D374" i="10"/>
  <c r="D373" i="10"/>
  <c r="D301" i="10"/>
  <c r="D281" i="10"/>
  <c r="D273" i="10"/>
  <c r="D236" i="10"/>
  <c r="D252" i="10"/>
  <c r="D198" i="10"/>
  <c r="D211" i="10"/>
  <c r="D925" i="10"/>
  <c r="D801" i="10"/>
  <c r="D586" i="10"/>
  <c r="D766" i="10"/>
  <c r="D440" i="10"/>
  <c r="D638" i="10"/>
  <c r="D583" i="10"/>
  <c r="D582" i="10"/>
  <c r="D479" i="10"/>
  <c r="D783" i="10"/>
  <c r="D348" i="10"/>
  <c r="D715" i="10"/>
  <c r="D381" i="10"/>
  <c r="D981" i="10"/>
  <c r="D719" i="10"/>
  <c r="D529" i="10"/>
  <c r="D683" i="10"/>
  <c r="D561" i="10"/>
  <c r="D504" i="10"/>
  <c r="D713" i="10"/>
  <c r="D489" i="10"/>
  <c r="D363" i="10"/>
  <c r="D315" i="10"/>
  <c r="D362" i="10"/>
  <c r="D283" i="10"/>
  <c r="D255" i="10"/>
  <c r="D244" i="10"/>
  <c r="D212" i="10"/>
  <c r="D195" i="10"/>
  <c r="D225" i="10"/>
  <c r="D640" i="10"/>
  <c r="D959" i="10"/>
  <c r="D720" i="10"/>
  <c r="D314" i="10"/>
  <c r="D389" i="10"/>
  <c r="D903" i="10"/>
  <c r="D471" i="10"/>
  <c r="D465" i="10"/>
  <c r="D610" i="10"/>
  <c r="D789" i="10"/>
  <c r="D743" i="10"/>
  <c r="D346" i="10"/>
  <c r="D333" i="10"/>
  <c r="D253" i="10"/>
  <c r="D219" i="10"/>
  <c r="D221" i="10"/>
  <c r="D199" i="10"/>
  <c r="D732" i="10"/>
  <c r="D595" i="10"/>
  <c r="D824" i="3"/>
  <c r="D691" i="3"/>
  <c r="D447" i="3"/>
  <c r="D451" i="3"/>
  <c r="D744" i="3"/>
  <c r="D980" i="3"/>
  <c r="D928" i="3"/>
  <c r="D626" i="3"/>
  <c r="D982" i="3"/>
  <c r="D476" i="3"/>
  <c r="D604" i="3"/>
  <c r="D629" i="3"/>
  <c r="D860" i="3"/>
  <c r="D577" i="3"/>
  <c r="D508" i="3"/>
  <c r="D458" i="3"/>
  <c r="D398" i="3"/>
  <c r="D291" i="3"/>
  <c r="D437" i="3"/>
  <c r="D351" i="3"/>
  <c r="D306" i="3"/>
  <c r="D388" i="3"/>
  <c r="D333" i="3"/>
  <c r="D409" i="3"/>
  <c r="D347" i="3"/>
  <c r="D338" i="3"/>
  <c r="D271" i="3"/>
  <c r="D268" i="3"/>
  <c r="D251" i="3"/>
  <c r="D199" i="3"/>
  <c r="D220" i="3"/>
  <c r="D216" i="3"/>
  <c r="D817" i="10"/>
  <c r="D906" i="10"/>
  <c r="D587" i="10"/>
  <c r="D889" i="10"/>
  <c r="D746" i="10"/>
  <c r="D796" i="10"/>
  <c r="D388" i="10"/>
  <c r="D577" i="10"/>
  <c r="D920" i="10"/>
  <c r="D355" i="10"/>
  <c r="D375" i="10"/>
  <c r="D503" i="10"/>
  <c r="D791" i="10"/>
  <c r="D634" i="10"/>
  <c r="D559" i="10"/>
  <c r="D875" i="10"/>
  <c r="D832" i="10"/>
  <c r="D498" i="10"/>
  <c r="D833" i="10"/>
  <c r="D432" i="10"/>
  <c r="D894" i="10"/>
  <c r="D836" i="10"/>
  <c r="D854" i="10"/>
  <c r="D827" i="10"/>
  <c r="D738" i="10"/>
  <c r="D923" i="10"/>
  <c r="D717" i="10"/>
  <c r="D859" i="10"/>
  <c r="D578" i="10"/>
  <c r="D384" i="10"/>
  <c r="D347" i="10"/>
  <c r="D287" i="10"/>
  <c r="D974" i="10"/>
  <c r="D695" i="10"/>
  <c r="D775" i="10"/>
  <c r="D737" i="10"/>
  <c r="D398" i="10"/>
  <c r="D760" i="10"/>
  <c r="D655" i="10"/>
  <c r="D564" i="10"/>
  <c r="D599" i="10"/>
  <c r="D569" i="10"/>
  <c r="D492" i="10"/>
  <c r="D946" i="10"/>
  <c r="D505" i="10"/>
  <c r="D862" i="10"/>
  <c r="D414" i="10"/>
  <c r="D646" i="10"/>
  <c r="D800" i="10"/>
  <c r="D669" i="10"/>
  <c r="D755" i="10"/>
  <c r="D735" i="10"/>
  <c r="D613" i="10"/>
  <c r="D860" i="10"/>
  <c r="D962" i="10"/>
  <c r="D661" i="10"/>
  <c r="D821" i="10"/>
  <c r="D476" i="10"/>
  <c r="D459" i="10"/>
  <c r="D982" i="10"/>
  <c r="D420" i="10"/>
  <c r="D303" i="10"/>
  <c r="D710" i="10"/>
  <c r="D434" i="10"/>
  <c r="D383" i="10"/>
  <c r="D677" i="10"/>
  <c r="D749" i="10"/>
  <c r="D427" i="10"/>
  <c r="D491" i="10"/>
  <c r="D674" i="10"/>
  <c r="D574" i="10"/>
  <c r="D714" i="10"/>
  <c r="D739" i="10"/>
  <c r="D358" i="10"/>
  <c r="D475" i="10"/>
  <c r="D635" i="10"/>
  <c r="D913" i="10"/>
  <c r="D524" i="10"/>
  <c r="D570" i="10"/>
  <c r="D852" i="10"/>
  <c r="D848" i="10"/>
  <c r="D934" i="10"/>
  <c r="D679" i="10"/>
  <c r="D754" i="10"/>
  <c r="D320" i="10"/>
  <c r="D367" i="10"/>
  <c r="D371" i="10"/>
  <c r="D279" i="10"/>
  <c r="D256" i="10"/>
  <c r="D239" i="10"/>
  <c r="D192" i="10"/>
  <c r="D233" i="10"/>
  <c r="D194" i="10"/>
  <c r="D887" i="10"/>
  <c r="D926" i="10"/>
  <c r="D910" i="10"/>
  <c r="D455" i="10"/>
  <c r="D938" i="10"/>
  <c r="D385" i="10"/>
  <c r="D622" i="10"/>
  <c r="D378" i="10"/>
  <c r="D469" i="10"/>
  <c r="D924" i="10"/>
  <c r="D328" i="10"/>
  <c r="D884" i="10"/>
  <c r="D943" i="10"/>
  <c r="D510" i="10"/>
  <c r="D895" i="10"/>
  <c r="D987" i="10"/>
  <c r="D865" i="10"/>
  <c r="D843" i="10"/>
  <c r="D682" i="10"/>
  <c r="D736" i="10"/>
  <c r="D525" i="10"/>
  <c r="D313" i="10"/>
  <c r="D359" i="10"/>
  <c r="D349" i="10"/>
  <c r="D263" i="10"/>
  <c r="D261" i="10"/>
  <c r="D245" i="10"/>
  <c r="D223" i="10"/>
  <c r="D208" i="10"/>
  <c r="D228" i="10"/>
  <c r="D908" i="10"/>
  <c r="D727" i="10"/>
  <c r="D629" i="10"/>
  <c r="D277" i="10"/>
  <c r="D945" i="10"/>
  <c r="D556" i="10"/>
  <c r="D411" i="10"/>
  <c r="D918" i="10"/>
  <c r="D834" i="10"/>
  <c r="D888" i="10"/>
  <c r="D546" i="10"/>
  <c r="D322" i="10"/>
  <c r="D294" i="10"/>
  <c r="D265" i="10"/>
  <c r="D210" i="10"/>
  <c r="D254" i="10"/>
  <c r="D227" i="10"/>
  <c r="D513" i="10"/>
  <c r="D975" i="10"/>
  <c r="D274" i="10"/>
  <c r="D855" i="10"/>
  <c r="D397" i="10"/>
  <c r="D642" i="10"/>
  <c r="D757" i="10"/>
  <c r="D594" i="10"/>
  <c r="D472" i="10"/>
  <c r="D883" i="10"/>
  <c r="D340" i="10"/>
  <c r="D361" i="10"/>
  <c r="D251" i="10"/>
  <c r="D231" i="10"/>
  <c r="D653" i="10"/>
  <c r="D334" i="10"/>
  <c r="D405" i="10"/>
  <c r="D592" i="10"/>
  <c r="D446" i="10"/>
  <c r="D961" i="10"/>
  <c r="D898" i="10"/>
  <c r="D441" i="10"/>
  <c r="D776" i="10"/>
  <c r="D309" i="10"/>
  <c r="D299" i="10"/>
  <c r="D278" i="10"/>
  <c r="D237" i="10"/>
  <c r="D222" i="10"/>
  <c r="D531" i="10"/>
  <c r="D290" i="10"/>
  <c r="D201" i="10"/>
  <c r="D77" i="10"/>
  <c r="D138" i="10"/>
  <c r="D126" i="10"/>
  <c r="D117" i="10"/>
  <c r="D156" i="10"/>
  <c r="D78" i="10"/>
  <c r="D98" i="10"/>
  <c r="D167" i="10"/>
  <c r="D3" i="10"/>
  <c r="D135" i="10"/>
  <c r="D56" i="10"/>
  <c r="D66" i="10"/>
  <c r="D185" i="10"/>
  <c r="D179" i="10"/>
  <c r="D139" i="10"/>
  <c r="D68" i="10"/>
  <c r="D108" i="10"/>
  <c r="D100" i="10"/>
  <c r="D90" i="10"/>
  <c r="D115" i="10"/>
  <c r="D142" i="10"/>
  <c r="D188" i="10"/>
  <c r="D97" i="10"/>
  <c r="D61" i="10"/>
  <c r="D70" i="10"/>
  <c r="D184" i="10"/>
  <c r="D169" i="10"/>
  <c r="D132" i="10"/>
  <c r="D160" i="10"/>
  <c r="D58" i="10"/>
  <c r="D113" i="10"/>
  <c r="D69" i="10"/>
  <c r="D145" i="10"/>
  <c r="D121" i="10"/>
  <c r="D177" i="3"/>
  <c r="D2" i="3"/>
  <c r="D149" i="3"/>
  <c r="D130" i="3"/>
  <c r="D112" i="3"/>
  <c r="D107" i="3"/>
  <c r="D81" i="3"/>
  <c r="D66" i="3"/>
  <c r="D63" i="3"/>
  <c r="D148" i="3"/>
  <c r="D86" i="3"/>
  <c r="D179" i="3"/>
  <c r="D155" i="3"/>
  <c r="D100" i="3"/>
  <c r="D104" i="3"/>
  <c r="D95" i="3"/>
  <c r="D161" i="3"/>
  <c r="D82" i="3"/>
  <c r="D580" i="3"/>
  <c r="D616" i="3"/>
  <c r="D944" i="3"/>
  <c r="D589" i="3"/>
  <c r="D956" i="3"/>
  <c r="D751" i="3"/>
  <c r="D728" i="3"/>
  <c r="D864" i="3"/>
  <c r="D615" i="3"/>
  <c r="D445" i="3"/>
  <c r="D544" i="3"/>
  <c r="D578" i="3"/>
  <c r="D799" i="3"/>
  <c r="D603" i="3"/>
  <c r="D621" i="3"/>
  <c r="D692" i="3"/>
  <c r="D430" i="3"/>
  <c r="D342" i="3"/>
  <c r="D378" i="3"/>
  <c r="D324" i="3"/>
  <c r="D309" i="3"/>
  <c r="D425" i="3"/>
  <c r="D355" i="3"/>
  <c r="D394" i="3"/>
  <c r="D364" i="3"/>
  <c r="D308" i="3"/>
  <c r="D259" i="3"/>
  <c r="D257" i="3"/>
  <c r="D693" i="3"/>
  <c r="D804" i="3"/>
  <c r="D561" i="3"/>
  <c r="D597" i="3"/>
  <c r="D406" i="3"/>
  <c r="D405" i="3"/>
  <c r="D339" i="3"/>
  <c r="D237" i="3"/>
  <c r="D218" i="3"/>
  <c r="D701" i="10"/>
  <c r="D645" i="10"/>
  <c r="D448" i="10"/>
  <c r="D831" i="10"/>
  <c r="D580" i="10"/>
  <c r="D356" i="10"/>
  <c r="D547" i="10"/>
  <c r="D940" i="10"/>
  <c r="D394" i="10"/>
  <c r="D723" i="10"/>
  <c r="D756" i="10"/>
  <c r="D845" i="10"/>
  <c r="D863" i="10"/>
  <c r="D994" i="10"/>
  <c r="D716" i="10"/>
  <c r="D768" i="10"/>
  <c r="D697" i="10"/>
  <c r="D614" i="10"/>
  <c r="D930" i="10"/>
  <c r="D709" i="10"/>
  <c r="D416" i="10"/>
  <c r="D665" i="10"/>
  <c r="D784" i="10"/>
  <c r="D522" i="10"/>
  <c r="D478" i="10"/>
  <c r="D464" i="10"/>
  <c r="D986" i="10"/>
  <c r="D408" i="10"/>
  <c r="D628" i="10"/>
  <c r="D566" i="10"/>
  <c r="D466" i="10"/>
  <c r="D552" i="10"/>
  <c r="D690" i="10"/>
  <c r="D421" i="10"/>
  <c r="D527" i="10"/>
  <c r="D643" i="10"/>
  <c r="D956" i="10"/>
  <c r="D336" i="10"/>
  <c r="D842" i="10"/>
  <c r="D694" i="10"/>
  <c r="D711" i="10"/>
  <c r="D916" i="10"/>
  <c r="D555" i="10"/>
  <c r="D332" i="10"/>
  <c r="D262" i="10"/>
  <c r="D240" i="10"/>
  <c r="D226" i="10"/>
  <c r="D539" i="10"/>
  <c r="D508" i="10"/>
  <c r="D626" i="10"/>
  <c r="D847" i="10"/>
  <c r="D675" i="10"/>
  <c r="D285" i="10"/>
  <c r="D815" i="10"/>
  <c r="D901" i="10"/>
  <c r="D500" i="10"/>
  <c r="D823" i="10"/>
  <c r="D702" i="10"/>
  <c r="D324" i="10"/>
  <c r="D266" i="10"/>
  <c r="D200" i="10"/>
  <c r="D196" i="10"/>
  <c r="D401" i="10"/>
  <c r="D321" i="10"/>
  <c r="D600" i="10"/>
  <c r="D602" i="10"/>
  <c r="D778" i="10"/>
  <c r="D822" i="10"/>
  <c r="D269" i="10"/>
  <c r="D230" i="10"/>
  <c r="D209" i="10"/>
  <c r="D382" i="10"/>
  <c r="D452" i="10"/>
  <c r="D393" i="10"/>
  <c r="D968" i="10"/>
  <c r="D861" i="10"/>
  <c r="D652" i="10"/>
  <c r="D593" i="10"/>
  <c r="D339" i="10"/>
  <c r="D238" i="10"/>
  <c r="D494" i="10"/>
  <c r="D444" i="10"/>
  <c r="D902" i="10"/>
  <c r="D966" i="10"/>
  <c r="D921" i="10"/>
  <c r="D597" i="10"/>
  <c r="D814" i="10"/>
  <c r="D495" i="10"/>
  <c r="D337" i="10"/>
  <c r="D264" i="10"/>
  <c r="D229" i="10"/>
  <c r="D502" i="10"/>
  <c r="D258" i="10"/>
  <c r="D174" i="10"/>
  <c r="D63" i="10"/>
  <c r="D107" i="10"/>
  <c r="D146" i="10"/>
  <c r="D82" i="10"/>
  <c r="D141" i="10"/>
  <c r="D183" i="10"/>
  <c r="D62" i="10"/>
  <c r="D153" i="10"/>
  <c r="D190" i="10"/>
  <c r="D2" i="10"/>
  <c r="D89" i="10"/>
  <c r="D87" i="10"/>
  <c r="D155" i="10"/>
  <c r="D105" i="10"/>
  <c r="D118" i="10"/>
  <c r="D175" i="10"/>
  <c r="D122" i="10"/>
  <c r="D104" i="10"/>
  <c r="D177" i="10"/>
  <c r="D128" i="10"/>
  <c r="D59" i="10"/>
  <c r="D60" i="10"/>
  <c r="D57" i="10"/>
  <c r="D161" i="10"/>
  <c r="D83" i="10"/>
  <c r="D187" i="3"/>
  <c r="D131" i="3"/>
  <c r="D164" i="3"/>
  <c r="D132" i="3"/>
  <c r="D152" i="3"/>
  <c r="D106" i="3"/>
  <c r="D184" i="3"/>
  <c r="D73" i="3"/>
  <c r="D189" i="3"/>
  <c r="D77" i="3"/>
  <c r="D124" i="3"/>
  <c r="D163" i="3"/>
  <c r="D145" i="3"/>
  <c r="D109" i="3"/>
  <c r="D188" i="3"/>
  <c r="D76" i="3"/>
  <c r="D166" i="3"/>
  <c r="D168" i="3"/>
  <c r="D120" i="3"/>
  <c r="D137" i="3"/>
  <c r="D79" i="3"/>
  <c r="D115" i="3"/>
  <c r="D121" i="3"/>
  <c r="D96" i="3"/>
  <c r="D159" i="3"/>
  <c r="D174" i="3"/>
  <c r="D65" i="3"/>
  <c r="D173" i="3"/>
  <c r="D67" i="3"/>
  <c r="D139" i="3"/>
  <c r="D50" i="3"/>
  <c r="D22" i="3"/>
  <c r="D5" i="3"/>
  <c r="D42" i="3"/>
  <c r="D19" i="3"/>
  <c r="D47" i="3"/>
  <c r="D12" i="3"/>
  <c r="D55" i="3"/>
  <c r="D21" i="3"/>
  <c r="D7" i="3"/>
  <c r="D24" i="3"/>
  <c r="D46" i="3"/>
  <c r="D16" i="10"/>
  <c r="D5" i="10"/>
  <c r="D53" i="10"/>
  <c r="D49" i="10"/>
  <c r="D20" i="10"/>
  <c r="D17" i="10"/>
  <c r="D25" i="10"/>
  <c r="D21" i="10"/>
  <c r="D46" i="10"/>
  <c r="D23" i="10"/>
  <c r="D18" i="10"/>
  <c r="D36" i="10"/>
  <c r="D4" i="10"/>
  <c r="D44" i="10"/>
  <c r="D41" i="10"/>
  <c r="D47" i="10"/>
  <c r="D7" i="10"/>
  <c r="D987" i="3"/>
  <c r="D833" i="3"/>
  <c r="D350" i="3"/>
  <c r="D191" i="3"/>
  <c r="D891" i="10"/>
  <c r="D474" i="10"/>
  <c r="D914" i="10"/>
  <c r="D676" i="10"/>
  <c r="D698" i="10"/>
  <c r="D718" i="10"/>
  <c r="D761" i="10"/>
  <c r="D818" i="10"/>
  <c r="D664" i="10"/>
  <c r="D993" i="10"/>
  <c r="D631" i="10"/>
  <c r="D627" i="10"/>
  <c r="D520" i="10"/>
  <c r="D915" i="10"/>
  <c r="D501" i="10"/>
  <c r="D423" i="10"/>
  <c r="D899" i="10"/>
  <c r="D750" i="10"/>
  <c r="D372" i="10"/>
  <c r="D242" i="10"/>
  <c r="D657" i="10"/>
  <c r="D376" i="10"/>
  <c r="D323" i="10"/>
  <c r="D935" i="10"/>
  <c r="D979" i="10"/>
  <c r="D338" i="10"/>
  <c r="D246" i="10"/>
  <c r="D976" i="10"/>
  <c r="D331" i="10"/>
  <c r="D296" i="10"/>
  <c r="D191" i="10"/>
  <c r="D644" i="10"/>
  <c r="D390" i="10"/>
  <c r="D271" i="10"/>
  <c r="D517" i="10"/>
  <c r="D807" i="10"/>
  <c r="D353" i="10"/>
  <c r="D232" i="10"/>
  <c r="D319" i="10"/>
  <c r="D171" i="10"/>
  <c r="D124" i="10"/>
  <c r="D65" i="10"/>
  <c r="D176" i="10"/>
  <c r="D127" i="10"/>
  <c r="D182" i="10"/>
  <c r="D72" i="10"/>
  <c r="D123" i="10"/>
  <c r="D136" i="10"/>
  <c r="D166" i="10"/>
  <c r="D95" i="10"/>
  <c r="D96" i="10"/>
  <c r="D180" i="10"/>
  <c r="D131" i="10"/>
  <c r="D114" i="10"/>
  <c r="D86" i="10"/>
  <c r="D102" i="10"/>
  <c r="D103" i="10"/>
  <c r="D92" i="10"/>
  <c r="D170" i="3"/>
  <c r="D126" i="3"/>
  <c r="D59" i="3"/>
  <c r="D105" i="3"/>
  <c r="D70" i="3"/>
  <c r="D182" i="3"/>
  <c r="D668" i="3"/>
  <c r="D979" i="3"/>
  <c r="D524" i="3"/>
  <c r="D567" i="3"/>
  <c r="D320" i="3"/>
  <c r="D438" i="3"/>
  <c r="D390" i="3"/>
  <c r="D244" i="3"/>
  <c r="D203" i="3"/>
  <c r="D802" i="10"/>
  <c r="D953" i="10"/>
  <c r="D573" i="10"/>
  <c r="D407" i="10"/>
  <c r="D983" i="10"/>
  <c r="D345" i="10"/>
  <c r="D893" i="10"/>
  <c r="D850" i="10"/>
  <c r="D648" i="10"/>
  <c r="D484" i="10"/>
  <c r="D933" i="10"/>
  <c r="D616" i="10"/>
  <c r="D857" i="10"/>
  <c r="D684" i="10"/>
  <c r="D808" i="10"/>
  <c r="D300" i="10"/>
  <c r="D486" i="10"/>
  <c r="D454" i="10"/>
  <c r="D879" i="10"/>
  <c r="D790" i="10"/>
  <c r="D533" i="10"/>
  <c r="D812" i="10"/>
  <c r="D904" i="10"/>
  <c r="D864" i="10"/>
  <c r="D403" i="10"/>
  <c r="D621" i="10"/>
  <c r="D911" i="10"/>
  <c r="D663" i="10"/>
  <c r="D703" i="10"/>
  <c r="D929" i="10"/>
  <c r="D295" i="10"/>
  <c r="D905" i="10"/>
  <c r="D668" i="10"/>
  <c r="D955" i="10"/>
  <c r="D449" i="10"/>
  <c r="D951" i="10"/>
  <c r="D601" i="10"/>
  <c r="D970" i="10"/>
  <c r="D912" i="10"/>
  <c r="D604" i="10"/>
  <c r="D828" i="10"/>
  <c r="D838" i="10"/>
  <c r="D341" i="10"/>
  <c r="D354" i="10"/>
  <c r="D276" i="10"/>
  <c r="D214" i="10"/>
  <c r="D203" i="10"/>
  <c r="D707" i="10"/>
  <c r="D873" i="10"/>
  <c r="D991" i="10"/>
  <c r="D995" i="10"/>
  <c r="D310" i="10"/>
  <c r="D461" i="10"/>
  <c r="D609" i="10"/>
  <c r="D748" i="10"/>
  <c r="D681" i="10"/>
  <c r="D977" i="10"/>
  <c r="D360" i="10"/>
  <c r="D369" i="10"/>
  <c r="D268" i="10"/>
  <c r="D218" i="10"/>
  <c r="D311" i="10"/>
  <c r="D794" i="10"/>
  <c r="D197" i="10"/>
  <c r="D426" i="10"/>
  <c r="D722" i="10"/>
  <c r="D615" i="10"/>
  <c r="D370" i="10"/>
  <c r="D235" i="10"/>
  <c r="D249" i="10"/>
  <c r="D809" i="10"/>
  <c r="D304" i="10"/>
  <c r="D999" i="10"/>
  <c r="D811" i="10"/>
  <c r="D516" i="10"/>
  <c r="D649" i="10"/>
  <c r="D400" i="10"/>
  <c r="D344" i="10"/>
  <c r="D257" i="10"/>
  <c r="D207" i="10"/>
  <c r="D696" i="10"/>
  <c r="D282" i="10"/>
  <c r="D992" i="10"/>
  <c r="D804" i="10"/>
  <c r="D530" i="10"/>
  <c r="D540" i="10"/>
  <c r="D395" i="10"/>
  <c r="D350" i="10"/>
  <c r="D280" i="10"/>
  <c r="D234" i="10"/>
  <c r="D729" i="10"/>
  <c r="D514" i="10"/>
  <c r="D243" i="10"/>
  <c r="D85" i="10"/>
  <c r="D74" i="10"/>
  <c r="D140" i="10"/>
  <c r="D84" i="10"/>
  <c r="D144" i="10"/>
  <c r="D91" i="10"/>
  <c r="D93" i="10"/>
  <c r="D157" i="10"/>
  <c r="D137" i="10"/>
  <c r="D189" i="10"/>
  <c r="D106" i="10"/>
  <c r="D133" i="10"/>
  <c r="D125" i="10"/>
  <c r="D99" i="10"/>
  <c r="D101" i="10"/>
  <c r="D187" i="10"/>
  <c r="D71" i="10"/>
  <c r="D134" i="10"/>
  <c r="D150" i="10"/>
  <c r="D168" i="10"/>
  <c r="D120" i="10"/>
  <c r="D112" i="10"/>
  <c r="D81" i="10"/>
  <c r="D130" i="10"/>
  <c r="D148" i="10"/>
  <c r="D167" i="3"/>
  <c r="D172" i="3"/>
  <c r="D122" i="3"/>
  <c r="D101" i="3"/>
  <c r="D156" i="3"/>
  <c r="D103" i="3"/>
  <c r="D135" i="3"/>
  <c r="D91" i="3"/>
  <c r="D62" i="3"/>
  <c r="D3" i="3"/>
  <c r="D117" i="3"/>
  <c r="D146" i="3"/>
  <c r="D125" i="3"/>
  <c r="D160" i="3"/>
  <c r="D78" i="3"/>
  <c r="D158" i="3"/>
  <c r="D64" i="3"/>
  <c r="D183" i="3"/>
  <c r="D181" i="3"/>
  <c r="D56" i="3"/>
  <c r="D127" i="3"/>
  <c r="D153" i="3"/>
  <c r="D61" i="3"/>
  <c r="D142" i="3"/>
  <c r="D97" i="3"/>
  <c r="D147" i="3"/>
  <c r="D110" i="3"/>
  <c r="D84" i="3"/>
  <c r="D171" i="3"/>
  <c r="D60" i="3"/>
  <c r="D28" i="3"/>
  <c r="D43" i="3"/>
  <c r="D18" i="3"/>
  <c r="D17" i="3"/>
  <c r="D15" i="3"/>
  <c r="D16" i="3"/>
  <c r="D8" i="3"/>
  <c r="D48" i="3"/>
  <c r="D14" i="3"/>
  <c r="D25" i="3"/>
  <c r="D23" i="3"/>
  <c r="D45" i="3"/>
  <c r="D40" i="3"/>
  <c r="D32" i="10"/>
  <c r="D35" i="10"/>
  <c r="D28" i="10"/>
  <c r="D8" i="10"/>
  <c r="D31" i="10"/>
  <c r="D38" i="10"/>
  <c r="D37" i="10"/>
  <c r="D51" i="10"/>
  <c r="D42" i="10"/>
  <c r="D576" i="3"/>
  <c r="D819" i="10"/>
  <c r="D795" i="10"/>
  <c r="D877" i="10"/>
  <c r="D325" i="10"/>
  <c r="D608" i="10"/>
  <c r="D870" i="10"/>
  <c r="D453" i="10"/>
  <c r="D917" i="10"/>
  <c r="D949" i="10"/>
  <c r="D630" i="10"/>
  <c r="D291" i="10"/>
  <c r="D606" i="10"/>
  <c r="D782" i="3"/>
  <c r="D847" i="3"/>
  <c r="D539" i="3"/>
  <c r="D926" i="3"/>
  <c r="D292" i="3"/>
  <c r="D294" i="3"/>
  <c r="D281" i="3"/>
  <c r="D219" i="3"/>
  <c r="D206" i="3"/>
  <c r="D534" i="10"/>
  <c r="D897" i="10"/>
  <c r="D666" i="10"/>
  <c r="D928" i="10"/>
  <c r="D415" i="10"/>
  <c r="D692" i="10"/>
  <c r="D909" i="10"/>
  <c r="D963" i="10"/>
  <c r="D781" i="10"/>
  <c r="D786" i="10"/>
  <c r="D396" i="10"/>
  <c r="D623" i="10"/>
  <c r="D413" i="10"/>
  <c r="D779" i="10"/>
  <c r="D523" i="10"/>
  <c r="D307" i="10"/>
  <c r="D967" i="10"/>
  <c r="D721" i="10"/>
  <c r="D458" i="10"/>
  <c r="D724" i="10"/>
  <c r="D447" i="10"/>
  <c r="D742" i="10"/>
  <c r="D463" i="10"/>
  <c r="D678" i="10"/>
  <c r="D572" i="10"/>
  <c r="D704" i="10"/>
  <c r="D689" i="10"/>
  <c r="D590" i="10"/>
  <c r="D656" i="10"/>
  <c r="D688" i="10"/>
  <c r="D298" i="10"/>
  <c r="D439" i="10"/>
  <c r="D751" i="10"/>
  <c r="D402" i="10"/>
  <c r="D829" i="10"/>
  <c r="D948" i="10"/>
  <c r="D302" i="10"/>
  <c r="D772" i="10"/>
  <c r="D705" i="10"/>
  <c r="D512" i="10"/>
  <c r="D442" i="10"/>
  <c r="D633" i="10"/>
  <c r="D316" i="10"/>
  <c r="D352" i="10"/>
  <c r="D270" i="10"/>
  <c r="D215" i="10"/>
  <c r="D1001" i="10"/>
  <c r="D380" i="10"/>
  <c r="D741" i="10"/>
  <c r="D762" i="10"/>
  <c r="D824" i="10"/>
  <c r="D342" i="10"/>
  <c r="D545" i="10"/>
  <c r="D700" i="10"/>
  <c r="D588" i="10"/>
  <c r="D625" i="10"/>
  <c r="D996" i="10"/>
  <c r="D366" i="10"/>
  <c r="D357" i="10"/>
  <c r="D250" i="10"/>
  <c r="D202" i="10"/>
  <c r="D379" i="10"/>
  <c r="D526" i="10"/>
  <c r="D206" i="10"/>
  <c r="D765" i="10"/>
  <c r="D816" i="10"/>
  <c r="D837" i="10"/>
  <c r="D305" i="10"/>
  <c r="D241" i="10"/>
  <c r="D224" i="10"/>
  <c r="D410" i="10"/>
  <c r="D204" i="10"/>
  <c r="D691" i="10"/>
  <c r="D798" i="10"/>
  <c r="D965" i="10"/>
  <c r="D730" i="10"/>
  <c r="D637" i="10"/>
  <c r="D351" i="10"/>
  <c r="D267" i="10"/>
  <c r="D213" i="10"/>
  <c r="D670" i="10"/>
  <c r="D247" i="10"/>
  <c r="D624" i="10"/>
  <c r="D368" i="10"/>
  <c r="D581" i="10"/>
  <c r="D431" i="10"/>
  <c r="D636" i="10"/>
  <c r="D365" i="10"/>
  <c r="D275" i="10"/>
  <c r="D248" i="10"/>
  <c r="D567" i="10"/>
  <c r="D497" i="10"/>
  <c r="D181" i="10"/>
  <c r="D75" i="10"/>
  <c r="D67" i="10"/>
  <c r="D149" i="10"/>
  <c r="D88" i="10"/>
  <c r="D151" i="10"/>
  <c r="D173" i="10"/>
  <c r="D110" i="10"/>
  <c r="D159" i="10"/>
  <c r="D109" i="10"/>
  <c r="D178" i="10"/>
  <c r="D154" i="10"/>
  <c r="D165" i="10"/>
  <c r="D158" i="10"/>
  <c r="D143" i="10"/>
  <c r="D162" i="10"/>
  <c r="D170" i="10"/>
  <c r="D164" i="10"/>
  <c r="D163" i="10"/>
  <c r="D152" i="10"/>
  <c r="D172" i="10"/>
  <c r="D116" i="10"/>
  <c r="D94" i="10"/>
  <c r="D64" i="10"/>
  <c r="D147" i="10"/>
  <c r="D73" i="10"/>
  <c r="D186" i="3"/>
  <c r="D144" i="3"/>
  <c r="D114" i="3"/>
  <c r="D140" i="3"/>
  <c r="D157" i="3"/>
  <c r="D98" i="3"/>
  <c r="D92" i="3"/>
  <c r="D99" i="3"/>
  <c r="D185" i="3"/>
  <c r="D123" i="3"/>
  <c r="D94" i="3"/>
  <c r="D74" i="3"/>
  <c r="D133" i="3"/>
  <c r="D71" i="3"/>
  <c r="D69" i="3"/>
  <c r="D134" i="3"/>
  <c r="D90" i="3"/>
  <c r="D178" i="3"/>
  <c r="D4" i="3"/>
  <c r="D68" i="3"/>
  <c r="D154" i="3"/>
  <c r="D162" i="3"/>
  <c r="D58" i="3"/>
  <c r="D119" i="3"/>
  <c r="D88" i="3"/>
  <c r="D87" i="3"/>
  <c r="D113" i="3"/>
  <c r="D150" i="3"/>
  <c r="D129" i="3"/>
  <c r="D80" i="3"/>
  <c r="D33" i="3"/>
  <c r="D37" i="3"/>
  <c r="D35" i="3"/>
  <c r="D26" i="3"/>
  <c r="D30" i="3"/>
  <c r="D39" i="3"/>
  <c r="D9" i="3"/>
  <c r="D11" i="3"/>
  <c r="D10" i="3"/>
  <c r="D13" i="3"/>
  <c r="D34" i="3"/>
  <c r="D20" i="3"/>
  <c r="D38" i="3"/>
  <c r="D40" i="10"/>
  <c r="D22" i="10"/>
  <c r="D6" i="10"/>
  <c r="D11" i="10"/>
  <c r="D55" i="10"/>
  <c r="D26" i="10"/>
  <c r="D29" i="10"/>
  <c r="D27" i="10"/>
  <c r="D52" i="10"/>
  <c r="D33" i="10"/>
  <c r="D12" i="10"/>
  <c r="D34" i="10"/>
  <c r="D43" i="10"/>
  <c r="D496" i="3"/>
  <c r="D327" i="3"/>
  <c r="D256" i="3"/>
  <c r="D810" i="10"/>
  <c r="D858" i="10"/>
  <c r="D364" i="10"/>
  <c r="D451" i="10"/>
  <c r="D553" i="10"/>
  <c r="D485" i="10"/>
  <c r="D988" i="10"/>
  <c r="D957" i="10"/>
  <c r="D876" i="10"/>
  <c r="D826" i="10"/>
  <c r="D782" i="10"/>
  <c r="D728" i="10"/>
  <c r="D428" i="10"/>
  <c r="D680" i="10"/>
  <c r="D759" i="10"/>
  <c r="D969" i="10"/>
  <c r="D575" i="10"/>
  <c r="D317" i="10"/>
  <c r="D377" i="10"/>
  <c r="D693" i="10"/>
  <c r="D260" i="10"/>
  <c r="D217" i="10"/>
  <c r="D787" i="10"/>
  <c r="D521" i="10"/>
  <c r="D922" i="10"/>
  <c r="D576" i="10"/>
  <c r="D259" i="10"/>
  <c r="D205" i="10"/>
  <c r="D506" i="10"/>
  <c r="D770" i="10"/>
  <c r="D686" i="10"/>
  <c r="D193" i="10"/>
  <c r="D216" i="10"/>
  <c r="D286" i="10"/>
  <c r="D617" i="10"/>
  <c r="D699" i="10"/>
  <c r="D220" i="10"/>
  <c r="D335" i="10"/>
  <c r="D793" i="10"/>
  <c r="D509" i="10"/>
  <c r="D272" i="10"/>
  <c r="D326" i="10"/>
  <c r="D80" i="10"/>
  <c r="D79" i="10"/>
  <c r="D129" i="10"/>
  <c r="D76" i="10"/>
  <c r="D186" i="10"/>
  <c r="D111" i="10"/>
  <c r="D119" i="10"/>
  <c r="D83" i="3"/>
  <c r="D93" i="3"/>
  <c r="D180" i="3"/>
  <c r="D85" i="3"/>
  <c r="D89" i="3"/>
  <c r="D108" i="3"/>
  <c r="D44" i="3"/>
  <c r="D49" i="3"/>
  <c r="D53" i="3"/>
  <c r="D36" i="3"/>
  <c r="D39" i="10"/>
  <c r="D45" i="10"/>
  <c r="D9" i="10"/>
  <c r="D72" i="3"/>
  <c r="D165" i="3"/>
  <c r="D151" i="3"/>
  <c r="D29" i="3"/>
  <c r="D27" i="3"/>
  <c r="D13" i="10"/>
  <c r="D30" i="10"/>
  <c r="D57" i="3"/>
  <c r="D176" i="3"/>
  <c r="D169" i="3"/>
  <c r="D118" i="3"/>
  <c r="D52" i="3"/>
  <c r="D19" i="10"/>
  <c r="D24" i="10"/>
  <c r="D143" i="3"/>
  <c r="D102" i="3"/>
  <c r="D136" i="3"/>
  <c r="D138" i="3"/>
  <c r="D128" i="3"/>
  <c r="D141" i="3"/>
  <c r="D31" i="3"/>
  <c r="D32" i="3"/>
  <c r="D6" i="3"/>
  <c r="D50" i="10"/>
  <c r="D54" i="10"/>
  <c r="D10" i="10"/>
  <c r="D15" i="10"/>
  <c r="D175" i="3"/>
  <c r="D190" i="3"/>
  <c r="D116" i="3"/>
  <c r="D41" i="3"/>
  <c r="D48" i="10"/>
  <c r="D111" i="3"/>
  <c r="D75" i="3"/>
  <c r="D54" i="3"/>
  <c r="D51" i="3"/>
  <c r="D14" i="10"/>
  <c r="J218" i="8" l="1"/>
  <c r="K218" i="8"/>
  <c r="J204" i="8"/>
  <c r="K204" i="8"/>
  <c r="J211" i="8"/>
  <c r="K211" i="8"/>
  <c r="J199" i="8"/>
  <c r="K199" i="8"/>
  <c r="J221" i="8"/>
  <c r="K221" i="8"/>
  <c r="J217" i="8"/>
  <c r="K217" i="8"/>
  <c r="J225" i="8"/>
  <c r="K225" i="8"/>
  <c r="J216" i="8"/>
  <c r="K216" i="8"/>
  <c r="J215" i="8"/>
  <c r="K215" i="8"/>
  <c r="J192" i="8"/>
  <c r="K192" i="8"/>
  <c r="J201" i="8"/>
  <c r="K201" i="8"/>
  <c r="J185" i="8"/>
  <c r="K185" i="8"/>
  <c r="J189" i="8"/>
  <c r="K189" i="8"/>
  <c r="J180" i="8"/>
  <c r="K180" i="8"/>
  <c r="J224" i="8"/>
  <c r="K224" i="8"/>
  <c r="J195" i="8"/>
  <c r="K195" i="8"/>
  <c r="J222" i="8"/>
  <c r="K222" i="8"/>
  <c r="J226" i="8"/>
  <c r="K226" i="8"/>
  <c r="J179" i="8"/>
  <c r="K179" i="8"/>
  <c r="J190" i="8"/>
  <c r="K190" i="8"/>
  <c r="J197" i="8"/>
  <c r="K197" i="8"/>
  <c r="J209" i="8"/>
  <c r="K209" i="8"/>
  <c r="J206" i="8"/>
  <c r="K206" i="8"/>
  <c r="J182" i="8"/>
  <c r="K182" i="8"/>
  <c r="J203" i="8"/>
  <c r="K203" i="8"/>
  <c r="J188" i="8"/>
  <c r="K188" i="8"/>
  <c r="J219" i="8"/>
  <c r="K219" i="8"/>
  <c r="J184" i="8"/>
  <c r="K184" i="8"/>
  <c r="J186" i="8"/>
  <c r="K186" i="8"/>
  <c r="J223" i="8"/>
  <c r="K223" i="8"/>
  <c r="J228" i="8"/>
  <c r="K228" i="8"/>
  <c r="J220" i="8"/>
  <c r="K220" i="8"/>
  <c r="J196" i="8"/>
  <c r="K196" i="8"/>
  <c r="J181" i="8"/>
  <c r="K181" i="8"/>
  <c r="J200" i="8"/>
  <c r="K200" i="8"/>
  <c r="J194" i="8"/>
  <c r="K194" i="8"/>
  <c r="J187" i="8"/>
  <c r="K187" i="8"/>
  <c r="J214" i="8"/>
  <c r="K214" i="8"/>
  <c r="J205" i="8"/>
  <c r="K205" i="8"/>
  <c r="J207" i="8"/>
  <c r="K207" i="8"/>
  <c r="J208" i="8"/>
  <c r="K208" i="8"/>
  <c r="J198" i="8"/>
  <c r="K198" i="8"/>
  <c r="J183" i="8"/>
  <c r="K183" i="8"/>
  <c r="J191" i="8"/>
  <c r="K191" i="8"/>
  <c r="J210" i="8"/>
  <c r="K210" i="8"/>
  <c r="J227" i="8"/>
  <c r="K227" i="8"/>
  <c r="J202" i="8"/>
  <c r="K202" i="8"/>
  <c r="J229" i="8"/>
  <c r="K229" i="8"/>
  <c r="J193" i="8"/>
  <c r="K193" i="8"/>
  <c r="J213" i="8"/>
  <c r="K213" i="8"/>
  <c r="J212" i="8"/>
  <c r="K212" i="8"/>
  <c r="K49" i="8"/>
  <c r="J49" i="8"/>
  <c r="J51" i="8"/>
  <c r="K51" i="8"/>
  <c r="J10" i="8"/>
  <c r="K10" i="8"/>
  <c r="K77" i="8"/>
  <c r="J77" i="8"/>
  <c r="J34" i="8"/>
  <c r="K34" i="8"/>
  <c r="J27" i="8"/>
  <c r="K27" i="8"/>
  <c r="J23" i="8"/>
  <c r="K23" i="8"/>
  <c r="K95" i="8"/>
  <c r="J95" i="8"/>
  <c r="J164" i="8"/>
  <c r="K164" i="8"/>
  <c r="J144" i="8"/>
  <c r="K144" i="8"/>
  <c r="J174" i="8"/>
  <c r="K174" i="8"/>
  <c r="J68" i="8"/>
  <c r="K68" i="8"/>
  <c r="J39" i="8"/>
  <c r="K39" i="8"/>
  <c r="J36" i="8"/>
  <c r="K36" i="8"/>
  <c r="J113" i="8"/>
  <c r="K113" i="8"/>
  <c r="K135" i="8"/>
  <c r="J135" i="8"/>
  <c r="J100" i="8"/>
  <c r="K100" i="8"/>
  <c r="J92" i="8"/>
  <c r="K92" i="8"/>
  <c r="J75" i="8"/>
  <c r="K75" i="8"/>
  <c r="K103" i="8"/>
  <c r="J103" i="8"/>
  <c r="J137" i="8"/>
  <c r="K137" i="8"/>
  <c r="J128" i="8"/>
  <c r="K128" i="8"/>
  <c r="J172" i="8"/>
  <c r="K172" i="8"/>
  <c r="J8" i="8"/>
  <c r="K8" i="8"/>
  <c r="K5" i="8"/>
  <c r="J5" i="8"/>
  <c r="J47" i="8"/>
  <c r="K47" i="8"/>
  <c r="K21" i="8"/>
  <c r="J21" i="8"/>
  <c r="K17" i="8"/>
  <c r="J17" i="8"/>
  <c r="J162" i="8"/>
  <c r="K162" i="8"/>
  <c r="J129" i="8"/>
  <c r="K129" i="8"/>
  <c r="J176" i="8"/>
  <c r="K176" i="8"/>
  <c r="J88" i="8"/>
  <c r="K88" i="8"/>
  <c r="J154" i="8"/>
  <c r="K154" i="8"/>
  <c r="J83" i="8"/>
  <c r="K83" i="8"/>
  <c r="J175" i="8"/>
  <c r="K175" i="8"/>
  <c r="J114" i="8"/>
  <c r="K114" i="8"/>
  <c r="J170" i="8"/>
  <c r="K170" i="8"/>
  <c r="J98" i="8"/>
  <c r="K98" i="8"/>
  <c r="K91" i="8"/>
  <c r="J91" i="8"/>
  <c r="J140" i="8"/>
  <c r="K140" i="8"/>
  <c r="K57" i="8"/>
  <c r="J57" i="8"/>
  <c r="K99" i="8"/>
  <c r="J99" i="8"/>
  <c r="K127" i="8"/>
  <c r="J127" i="8"/>
  <c r="J16" i="8"/>
  <c r="K16" i="8"/>
  <c r="J31" i="8"/>
  <c r="K31" i="8"/>
  <c r="J46" i="8"/>
  <c r="K46" i="8"/>
  <c r="J120" i="8"/>
  <c r="K120" i="8"/>
  <c r="J130" i="8"/>
  <c r="K130" i="8"/>
  <c r="J44" i="8"/>
  <c r="K44" i="8"/>
  <c r="K53" i="8"/>
  <c r="J53" i="8"/>
  <c r="J56" i="8"/>
  <c r="K56" i="8"/>
  <c r="K41" i="8"/>
  <c r="J41" i="8"/>
  <c r="J74" i="8"/>
  <c r="K74" i="8"/>
  <c r="J117" i="8"/>
  <c r="K117" i="8"/>
  <c r="K165" i="8"/>
  <c r="J165" i="8"/>
  <c r="J159" i="8"/>
  <c r="K159" i="8"/>
  <c r="J110" i="8"/>
  <c r="K110" i="8"/>
  <c r="J152" i="8"/>
  <c r="K152" i="8"/>
  <c r="J76" i="8"/>
  <c r="K76" i="8"/>
  <c r="J43" i="8"/>
  <c r="K43" i="8"/>
  <c r="J32" i="8"/>
  <c r="K32" i="8"/>
  <c r="K33" i="8"/>
  <c r="J33" i="8"/>
  <c r="J149" i="8"/>
  <c r="K149" i="8"/>
  <c r="J121" i="8"/>
  <c r="K121" i="8"/>
  <c r="J72" i="8"/>
  <c r="K72" i="8"/>
  <c r="J126" i="8"/>
  <c r="K126" i="8"/>
  <c r="J138" i="8"/>
  <c r="K138" i="8"/>
  <c r="J145" i="8"/>
  <c r="K145" i="8"/>
  <c r="J86" i="8"/>
  <c r="K86" i="8"/>
  <c r="J87" i="8"/>
  <c r="K87" i="8"/>
  <c r="J97" i="8"/>
  <c r="K97" i="8"/>
  <c r="J124" i="8"/>
  <c r="K124" i="8"/>
  <c r="K177" i="8"/>
  <c r="J177" i="8"/>
  <c r="J48" i="8"/>
  <c r="K48" i="8"/>
  <c r="K37" i="8"/>
  <c r="J37" i="8"/>
  <c r="J22" i="8"/>
  <c r="K22" i="8"/>
  <c r="J50" i="8"/>
  <c r="K50" i="8"/>
  <c r="J58" i="8"/>
  <c r="K58" i="8"/>
  <c r="J178" i="8"/>
  <c r="K178" i="8"/>
  <c r="K119" i="8"/>
  <c r="J119" i="8"/>
  <c r="K90" i="8"/>
  <c r="J90" i="8"/>
  <c r="J63" i="8"/>
  <c r="K63" i="8"/>
  <c r="K147" i="8"/>
  <c r="J147" i="8"/>
  <c r="J122" i="8"/>
  <c r="K122" i="8"/>
  <c r="J59" i="8"/>
  <c r="K59" i="8"/>
  <c r="J101" i="8"/>
  <c r="K101" i="8"/>
  <c r="J136" i="8"/>
  <c r="K136" i="8"/>
  <c r="J79" i="8"/>
  <c r="K79" i="8"/>
  <c r="K139" i="8"/>
  <c r="J139" i="8"/>
  <c r="J11" i="8"/>
  <c r="K11" i="8"/>
  <c r="K25" i="8"/>
  <c r="J25" i="8"/>
  <c r="J14" i="8"/>
  <c r="K14" i="8"/>
  <c r="J40" i="8"/>
  <c r="K40" i="8"/>
  <c r="J112" i="8"/>
  <c r="K112" i="8"/>
  <c r="J80" i="8"/>
  <c r="K80" i="8"/>
  <c r="J35" i="8"/>
  <c r="K35" i="8"/>
  <c r="J28" i="8"/>
  <c r="K28" i="8"/>
  <c r="J12" i="8"/>
  <c r="K12" i="8"/>
  <c r="J148" i="8"/>
  <c r="K148" i="8"/>
  <c r="K173" i="8"/>
  <c r="J173" i="8"/>
  <c r="J171" i="8"/>
  <c r="K171" i="8"/>
  <c r="J166" i="8"/>
  <c r="K166" i="8"/>
  <c r="J160" i="8"/>
  <c r="K160" i="8"/>
  <c r="J89" i="8"/>
  <c r="K89" i="8"/>
  <c r="J52" i="8"/>
  <c r="K52" i="8"/>
  <c r="K9" i="8"/>
  <c r="J9" i="8"/>
  <c r="K131" i="8"/>
  <c r="J131" i="8"/>
  <c r="K169" i="8"/>
  <c r="J169" i="8"/>
  <c r="J134" i="8"/>
  <c r="K134" i="8"/>
  <c r="J158" i="8"/>
  <c r="K158" i="8"/>
  <c r="K85" i="8"/>
  <c r="J85" i="8"/>
  <c r="J93" i="8"/>
  <c r="K93" i="8"/>
  <c r="K115" i="8"/>
  <c r="J115" i="8"/>
  <c r="J96" i="8"/>
  <c r="K96" i="8"/>
  <c r="K73" i="8"/>
  <c r="J73" i="8"/>
  <c r="J66" i="8"/>
  <c r="K66" i="8"/>
  <c r="J42" i="8"/>
  <c r="K42" i="8"/>
  <c r="J19" i="8"/>
  <c r="K19" i="8"/>
  <c r="J26" i="8"/>
  <c r="K26" i="8"/>
  <c r="J54" i="8"/>
  <c r="K54" i="8"/>
  <c r="K61" i="8"/>
  <c r="J61" i="8"/>
  <c r="J105" i="8"/>
  <c r="K105" i="8"/>
  <c r="J106" i="8"/>
  <c r="K106" i="8"/>
  <c r="J108" i="8"/>
  <c r="K108" i="8"/>
  <c r="J146" i="8"/>
  <c r="K146" i="8"/>
  <c r="K161" i="8"/>
  <c r="J161" i="8"/>
  <c r="J71" i="8"/>
  <c r="K71" i="8"/>
  <c r="K143" i="8"/>
  <c r="J143" i="8"/>
  <c r="J109" i="8"/>
  <c r="K109" i="8"/>
  <c r="K157" i="8"/>
  <c r="J157" i="8"/>
  <c r="J78" i="8"/>
  <c r="K78" i="8"/>
  <c r="J15" i="8"/>
  <c r="K15" i="8"/>
  <c r="J55" i="8"/>
  <c r="K55" i="8"/>
  <c r="J20" i="8"/>
  <c r="K20" i="8"/>
  <c r="K81" i="8"/>
  <c r="J81" i="8"/>
  <c r="K13" i="8"/>
  <c r="J13" i="8"/>
  <c r="J30" i="8"/>
  <c r="K30" i="8"/>
  <c r="J7" i="8"/>
  <c r="K7" i="8"/>
  <c r="K65" i="8"/>
  <c r="J65" i="8"/>
  <c r="J153" i="8"/>
  <c r="K153" i="8"/>
  <c r="J163" i="8"/>
  <c r="K163" i="8"/>
  <c r="J155" i="8"/>
  <c r="K155" i="8"/>
  <c r="K111" i="8"/>
  <c r="J111" i="8"/>
  <c r="J150" i="8"/>
  <c r="K150" i="8"/>
  <c r="J38" i="8"/>
  <c r="K38" i="8"/>
  <c r="K29" i="8"/>
  <c r="J29" i="8"/>
  <c r="J82" i="8"/>
  <c r="K82" i="8"/>
  <c r="K151" i="8"/>
  <c r="J151" i="8"/>
  <c r="J102" i="8"/>
  <c r="K102" i="8"/>
  <c r="K107" i="8"/>
  <c r="J107" i="8"/>
  <c r="J94" i="8"/>
  <c r="K94" i="8"/>
  <c r="J141" i="8"/>
  <c r="K141" i="8"/>
  <c r="J104" i="8"/>
  <c r="K104" i="8"/>
  <c r="J132" i="8"/>
  <c r="K132" i="8"/>
  <c r="J167" i="8"/>
  <c r="K167" i="8"/>
  <c r="J125" i="8"/>
  <c r="K125" i="8"/>
  <c r="K45" i="8"/>
  <c r="J45" i="8"/>
  <c r="J24" i="8"/>
  <c r="K24" i="8"/>
  <c r="J18" i="8"/>
  <c r="K18" i="8"/>
  <c r="J6" i="8"/>
  <c r="K6" i="8"/>
  <c r="J84" i="8"/>
  <c r="K84" i="8"/>
  <c r="J60" i="8"/>
  <c r="K60" i="8"/>
  <c r="K123" i="8"/>
  <c r="J123" i="8"/>
  <c r="J156" i="8"/>
  <c r="K156" i="8"/>
  <c r="J142" i="8"/>
  <c r="K142" i="8"/>
  <c r="J64" i="8"/>
  <c r="K64" i="8"/>
  <c r="J70" i="8"/>
  <c r="K70" i="8"/>
  <c r="J133" i="8"/>
  <c r="K133" i="8"/>
  <c r="J62" i="8"/>
  <c r="K62" i="8"/>
  <c r="J116" i="8"/>
  <c r="K116" i="8"/>
  <c r="K69" i="8"/>
  <c r="J69" i="8"/>
  <c r="J67" i="8"/>
  <c r="K67" i="8"/>
  <c r="J168" i="8"/>
  <c r="K168" i="8"/>
  <c r="J118" i="8"/>
  <c r="K118" i="8"/>
  <c r="V108" i="4"/>
  <c r="V166" i="4"/>
  <c r="U170" i="4"/>
  <c r="V77" i="4"/>
  <c r="V53" i="4"/>
  <c r="V128" i="4"/>
  <c r="W128" i="4" s="1"/>
  <c r="X128" i="4" s="1"/>
  <c r="Y128" i="4" s="1"/>
  <c r="V17" i="4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J51" i="3"/>
  <c r="K51" i="3"/>
  <c r="I51" i="3"/>
  <c r="K54" i="3"/>
  <c r="J54" i="3"/>
  <c r="I54" i="3"/>
  <c r="K75" i="3"/>
  <c r="J75" i="3"/>
  <c r="I75" i="3"/>
  <c r="K111" i="3"/>
  <c r="J111" i="3"/>
  <c r="K41" i="3"/>
  <c r="J41" i="3"/>
  <c r="J116" i="3"/>
  <c r="K116" i="3"/>
  <c r="I116" i="3"/>
  <c r="J190" i="3"/>
  <c r="K190" i="3"/>
  <c r="K175" i="3"/>
  <c r="J175" i="3"/>
  <c r="K6" i="3"/>
  <c r="I6" i="3"/>
  <c r="J6" i="3"/>
  <c r="K32" i="3"/>
  <c r="J32" i="3"/>
  <c r="K31" i="3"/>
  <c r="J31" i="3"/>
  <c r="I31" i="3"/>
  <c r="I141" i="3"/>
  <c r="K141" i="3"/>
  <c r="J141" i="3"/>
  <c r="H128" i="3"/>
  <c r="F128" i="3"/>
  <c r="J128" i="3"/>
  <c r="K128" i="3"/>
  <c r="I128" i="3"/>
  <c r="K138" i="3"/>
  <c r="J138" i="3"/>
  <c r="F136" i="3"/>
  <c r="J136" i="3"/>
  <c r="K136" i="3"/>
  <c r="I136" i="3"/>
  <c r="J102" i="3"/>
  <c r="K102" i="3"/>
  <c r="K143" i="3"/>
  <c r="J143" i="3"/>
  <c r="J52" i="3"/>
  <c r="K52" i="3"/>
  <c r="J118" i="3"/>
  <c r="K118" i="3"/>
  <c r="I118" i="3"/>
  <c r="J169" i="3"/>
  <c r="K169" i="3"/>
  <c r="I169" i="3"/>
  <c r="F176" i="3"/>
  <c r="K176" i="3"/>
  <c r="I176" i="3"/>
  <c r="H176" i="3"/>
  <c r="J176" i="3"/>
  <c r="K57" i="3"/>
  <c r="J57" i="3"/>
  <c r="I27" i="3"/>
  <c r="K27" i="3"/>
  <c r="J27" i="3"/>
  <c r="K29" i="3"/>
  <c r="J29" i="3"/>
  <c r="I29" i="3"/>
  <c r="K151" i="3"/>
  <c r="J151" i="3"/>
  <c r="K165" i="3"/>
  <c r="J165" i="3"/>
  <c r="I165" i="3"/>
  <c r="J72" i="3"/>
  <c r="K72" i="3"/>
  <c r="J36" i="3"/>
  <c r="K36" i="3"/>
  <c r="K53" i="3"/>
  <c r="J53" i="3"/>
  <c r="I53" i="3"/>
  <c r="K49" i="3"/>
  <c r="J49" i="3"/>
  <c r="K44" i="3"/>
  <c r="J44" i="3"/>
  <c r="K108" i="3"/>
  <c r="J108" i="3"/>
  <c r="J89" i="3"/>
  <c r="K89" i="3"/>
  <c r="K85" i="3"/>
  <c r="J85" i="3"/>
  <c r="I85" i="3"/>
  <c r="K180" i="3"/>
  <c r="J180" i="3"/>
  <c r="K93" i="3"/>
  <c r="I93" i="3"/>
  <c r="J93" i="3"/>
  <c r="K83" i="3"/>
  <c r="J83" i="3"/>
  <c r="I83" i="3"/>
  <c r="K794" i="8"/>
  <c r="J794" i="8"/>
  <c r="K700" i="8"/>
  <c r="J700" i="8"/>
  <c r="J771" i="8"/>
  <c r="K771" i="8"/>
  <c r="K923" i="8"/>
  <c r="J923" i="8"/>
  <c r="J788" i="8"/>
  <c r="K788" i="8"/>
  <c r="K694" i="8"/>
  <c r="J694" i="8"/>
  <c r="J970" i="8"/>
  <c r="K970" i="8"/>
  <c r="K760" i="8"/>
  <c r="J760" i="8"/>
  <c r="J729" i="8"/>
  <c r="K729" i="8"/>
  <c r="K783" i="8"/>
  <c r="J783" i="8"/>
  <c r="J827" i="8"/>
  <c r="K827" i="8"/>
  <c r="J877" i="8"/>
  <c r="K877" i="8"/>
  <c r="J958" i="8"/>
  <c r="K958" i="8"/>
  <c r="J989" i="8"/>
  <c r="K989" i="8"/>
  <c r="J859" i="8"/>
  <c r="K859" i="8"/>
  <c r="K811" i="8"/>
  <c r="J811" i="8"/>
  <c r="K256" i="3"/>
  <c r="J256" i="3"/>
  <c r="J327" i="3"/>
  <c r="K327" i="3"/>
  <c r="K496" i="3"/>
  <c r="J496" i="3"/>
  <c r="I496" i="3"/>
  <c r="F496" i="3"/>
  <c r="H496" i="3"/>
  <c r="K38" i="3"/>
  <c r="J38" i="3"/>
  <c r="I38" i="3"/>
  <c r="K20" i="3"/>
  <c r="J20" i="3"/>
  <c r="J34" i="3"/>
  <c r="K34" i="3"/>
  <c r="J13" i="3"/>
  <c r="K13" i="3"/>
  <c r="J10" i="3"/>
  <c r="K10" i="3"/>
  <c r="J11" i="3"/>
  <c r="K11" i="3"/>
  <c r="I11" i="3"/>
  <c r="J9" i="3"/>
  <c r="K9" i="3"/>
  <c r="K39" i="3"/>
  <c r="J39" i="3"/>
  <c r="I39" i="3"/>
  <c r="K30" i="3"/>
  <c r="J30" i="3"/>
  <c r="K26" i="3"/>
  <c r="J26" i="3"/>
  <c r="I26" i="3"/>
  <c r="K35" i="3"/>
  <c r="J35" i="3"/>
  <c r="J37" i="3"/>
  <c r="K37" i="3"/>
  <c r="J33" i="3"/>
  <c r="K33" i="3"/>
  <c r="I33" i="3"/>
  <c r="K80" i="3"/>
  <c r="J80" i="3"/>
  <c r="K129" i="3"/>
  <c r="J129" i="3"/>
  <c r="I129" i="3"/>
  <c r="J150" i="3"/>
  <c r="K150" i="3"/>
  <c r="K113" i="3"/>
  <c r="J113" i="3"/>
  <c r="I113" i="3"/>
  <c r="K87" i="3"/>
  <c r="J87" i="3"/>
  <c r="I87" i="3"/>
  <c r="K88" i="3"/>
  <c r="J88" i="3"/>
  <c r="J119" i="3"/>
  <c r="K119" i="3"/>
  <c r="K58" i="3"/>
  <c r="J58" i="3"/>
  <c r="I58" i="3"/>
  <c r="K162" i="3"/>
  <c r="J162" i="3"/>
  <c r="I162" i="3"/>
  <c r="K154" i="3"/>
  <c r="J154" i="3"/>
  <c r="I154" i="3"/>
  <c r="J68" i="3"/>
  <c r="K68" i="3"/>
  <c r="K4" i="3"/>
  <c r="J4" i="3"/>
  <c r="I4" i="3"/>
  <c r="K178" i="3"/>
  <c r="I178" i="3"/>
  <c r="J178" i="3"/>
  <c r="J90" i="3"/>
  <c r="K90" i="3"/>
  <c r="I90" i="3"/>
  <c r="J134" i="3"/>
  <c r="I134" i="3"/>
  <c r="K134" i="3"/>
  <c r="J69" i="3"/>
  <c r="K69" i="3"/>
  <c r="I69" i="3"/>
  <c r="K71" i="3"/>
  <c r="J71" i="3"/>
  <c r="I71" i="3"/>
  <c r="J133" i="3"/>
  <c r="K133" i="3"/>
  <c r="I133" i="3"/>
  <c r="J74" i="3"/>
  <c r="K74" i="3"/>
  <c r="K94" i="3"/>
  <c r="J94" i="3"/>
  <c r="I94" i="3"/>
  <c r="J123" i="3"/>
  <c r="K123" i="3"/>
  <c r="K185" i="3"/>
  <c r="J185" i="3"/>
  <c r="J99" i="3"/>
  <c r="K99" i="3"/>
  <c r="K92" i="3"/>
  <c r="J92" i="3"/>
  <c r="J98" i="3"/>
  <c r="K98" i="3"/>
  <c r="I98" i="3"/>
  <c r="F157" i="3"/>
  <c r="K157" i="3"/>
  <c r="H157" i="3"/>
  <c r="I157" i="3"/>
  <c r="J157" i="3"/>
  <c r="J140" i="3"/>
  <c r="K140" i="3"/>
  <c r="I140" i="3"/>
  <c r="J114" i="3"/>
  <c r="K114" i="3"/>
  <c r="K144" i="3"/>
  <c r="J144" i="3"/>
  <c r="I144" i="3"/>
  <c r="J186" i="3"/>
  <c r="K186" i="3"/>
  <c r="J731" i="8"/>
  <c r="K731" i="8"/>
  <c r="J966" i="8"/>
  <c r="K966" i="8"/>
  <c r="J799" i="8"/>
  <c r="K799" i="8"/>
  <c r="J692" i="8"/>
  <c r="K692" i="8"/>
  <c r="J838" i="8"/>
  <c r="K838" i="8"/>
  <c r="K817" i="8"/>
  <c r="J817" i="8"/>
  <c r="J766" i="8"/>
  <c r="K766" i="8"/>
  <c r="J997" i="8"/>
  <c r="K997" i="8"/>
  <c r="J701" i="8"/>
  <c r="K701" i="8"/>
  <c r="J825" i="8"/>
  <c r="K825" i="8"/>
  <c r="J763" i="8"/>
  <c r="K763" i="8"/>
  <c r="J742" i="8"/>
  <c r="K742" i="8"/>
  <c r="J1002" i="8"/>
  <c r="K1002" i="8"/>
  <c r="J706" i="8"/>
  <c r="K706" i="8"/>
  <c r="K773" i="8"/>
  <c r="J773" i="8"/>
  <c r="J949" i="8"/>
  <c r="K949" i="8"/>
  <c r="J830" i="8"/>
  <c r="K830" i="8"/>
  <c r="K752" i="8"/>
  <c r="J752" i="8"/>
  <c r="K705" i="8"/>
  <c r="J705" i="8"/>
  <c r="J743" i="8"/>
  <c r="K743" i="8"/>
  <c r="K725" i="8"/>
  <c r="J725" i="8"/>
  <c r="K722" i="8"/>
  <c r="J722" i="8"/>
  <c r="J968" i="8"/>
  <c r="K968" i="8"/>
  <c r="J780" i="8"/>
  <c r="K780" i="8"/>
  <c r="K787" i="8"/>
  <c r="J787" i="8"/>
  <c r="K782" i="8"/>
  <c r="J782" i="8"/>
  <c r="J964" i="8"/>
  <c r="K964" i="8"/>
  <c r="J910" i="8"/>
  <c r="K910" i="8"/>
  <c r="K693" i="8"/>
  <c r="J693" i="8"/>
  <c r="K929" i="8"/>
  <c r="J929" i="8"/>
  <c r="J898" i="8"/>
  <c r="K898" i="8"/>
  <c r="J206" i="3"/>
  <c r="K206" i="3"/>
  <c r="I206" i="3"/>
  <c r="K219" i="3"/>
  <c r="J219" i="3"/>
  <c r="K281" i="3"/>
  <c r="J281" i="3"/>
  <c r="K294" i="3"/>
  <c r="J294" i="3"/>
  <c r="I294" i="3"/>
  <c r="K292" i="3"/>
  <c r="J292" i="3"/>
  <c r="J926" i="3"/>
  <c r="F926" i="3"/>
  <c r="H926" i="3"/>
  <c r="K926" i="3"/>
  <c r="I926" i="3"/>
  <c r="K539" i="3"/>
  <c r="J539" i="3"/>
  <c r="I539" i="3"/>
  <c r="J847" i="3"/>
  <c r="F847" i="3"/>
  <c r="I847" i="3"/>
  <c r="K847" i="3"/>
  <c r="H847" i="3"/>
  <c r="H782" i="3"/>
  <c r="F782" i="3"/>
  <c r="J782" i="3"/>
  <c r="I782" i="3"/>
  <c r="K782" i="3"/>
  <c r="K950" i="8"/>
  <c r="J950" i="8"/>
  <c r="J918" i="8"/>
  <c r="K918" i="8"/>
  <c r="J871" i="8"/>
  <c r="K871" i="8"/>
  <c r="J878" i="8"/>
  <c r="K878" i="8"/>
  <c r="K796" i="8"/>
  <c r="J796" i="8"/>
  <c r="J820" i="8"/>
  <c r="K820" i="8"/>
  <c r="F576" i="3"/>
  <c r="J576" i="3"/>
  <c r="H576" i="3"/>
  <c r="K576" i="3"/>
  <c r="I576" i="3"/>
  <c r="F40" i="3"/>
  <c r="I40" i="3"/>
  <c r="J40" i="3"/>
  <c r="K40" i="3"/>
  <c r="K45" i="3"/>
  <c r="J45" i="3"/>
  <c r="I45" i="3"/>
  <c r="K23" i="3"/>
  <c r="J23" i="3"/>
  <c r="J25" i="3"/>
  <c r="K25" i="3"/>
  <c r="J14" i="3"/>
  <c r="K14" i="3"/>
  <c r="I14" i="3"/>
  <c r="J48" i="3"/>
  <c r="K48" i="3"/>
  <c r="J8" i="3"/>
  <c r="K8" i="3"/>
  <c r="I8" i="3"/>
  <c r="J16" i="3"/>
  <c r="K16" i="3"/>
  <c r="K15" i="3"/>
  <c r="J15" i="3"/>
  <c r="I15" i="3"/>
  <c r="J17" i="3"/>
  <c r="I17" i="3"/>
  <c r="K17" i="3"/>
  <c r="J18" i="3"/>
  <c r="K18" i="3"/>
  <c r="J43" i="3"/>
  <c r="K43" i="3"/>
  <c r="J28" i="3"/>
  <c r="K28" i="3"/>
  <c r="K60" i="3"/>
  <c r="J60" i="3"/>
  <c r="K171" i="3"/>
  <c r="J171" i="3"/>
  <c r="J84" i="3"/>
  <c r="K84" i="3"/>
  <c r="J110" i="3"/>
  <c r="K110" i="3"/>
  <c r="I110" i="3"/>
  <c r="K147" i="3"/>
  <c r="J147" i="3"/>
  <c r="J97" i="3"/>
  <c r="I97" i="3"/>
  <c r="K97" i="3"/>
  <c r="I142" i="3"/>
  <c r="J142" i="3"/>
  <c r="K142" i="3"/>
  <c r="K61" i="3"/>
  <c r="J61" i="3"/>
  <c r="I61" i="3"/>
  <c r="K153" i="3"/>
  <c r="J153" i="3"/>
  <c r="I153" i="3"/>
  <c r="K127" i="3"/>
  <c r="J127" i="3"/>
  <c r="K56" i="3"/>
  <c r="J56" i="3"/>
  <c r="K181" i="3"/>
  <c r="J181" i="3"/>
  <c r="I181" i="3"/>
  <c r="J183" i="3"/>
  <c r="K183" i="3"/>
  <c r="K64" i="3"/>
  <c r="J64" i="3"/>
  <c r="J158" i="3"/>
  <c r="K158" i="3"/>
  <c r="K78" i="3"/>
  <c r="I78" i="3"/>
  <c r="J78" i="3"/>
  <c r="J160" i="3"/>
  <c r="I160" i="3"/>
  <c r="K160" i="3"/>
  <c r="K125" i="3"/>
  <c r="J125" i="3"/>
  <c r="I125" i="3"/>
  <c r="J146" i="3"/>
  <c r="K146" i="3"/>
  <c r="K117" i="3"/>
  <c r="J117" i="3"/>
  <c r="I117" i="3"/>
  <c r="I3" i="3"/>
  <c r="K3" i="3"/>
  <c r="J3" i="3"/>
  <c r="K62" i="3"/>
  <c r="I62" i="3"/>
  <c r="J62" i="3"/>
  <c r="F91" i="3"/>
  <c r="J91" i="3"/>
  <c r="K91" i="3"/>
  <c r="I91" i="3"/>
  <c r="H91" i="3"/>
  <c r="J135" i="3"/>
  <c r="K135" i="3"/>
  <c r="K103" i="3"/>
  <c r="J103" i="3"/>
  <c r="I103" i="3"/>
  <c r="J156" i="3"/>
  <c r="K156" i="3"/>
  <c r="I156" i="3"/>
  <c r="K101" i="3"/>
  <c r="J101" i="3"/>
  <c r="I101" i="3"/>
  <c r="K122" i="3"/>
  <c r="J122" i="3"/>
  <c r="K172" i="3"/>
  <c r="J172" i="3"/>
  <c r="I172" i="3"/>
  <c r="K167" i="3"/>
  <c r="J167" i="3"/>
  <c r="J730" i="8"/>
  <c r="K730" i="8"/>
  <c r="K805" i="8"/>
  <c r="J805" i="8"/>
  <c r="J993" i="8"/>
  <c r="K993" i="8"/>
  <c r="J697" i="8"/>
  <c r="K697" i="8"/>
  <c r="K812" i="8"/>
  <c r="J812" i="8"/>
  <c r="J1000" i="8"/>
  <c r="K1000" i="8"/>
  <c r="K810" i="8"/>
  <c r="J810" i="8"/>
  <c r="J723" i="8"/>
  <c r="K723" i="8"/>
  <c r="J795" i="8"/>
  <c r="K795" i="8"/>
  <c r="K978" i="8"/>
  <c r="J978" i="8"/>
  <c r="K749" i="8"/>
  <c r="J749" i="8"/>
  <c r="J996" i="8"/>
  <c r="K996" i="8"/>
  <c r="K992" i="8"/>
  <c r="J992" i="8"/>
  <c r="K874" i="8"/>
  <c r="J874" i="8"/>
  <c r="J708" i="8"/>
  <c r="K708" i="8"/>
  <c r="K839" i="8"/>
  <c r="J839" i="8"/>
  <c r="J829" i="8"/>
  <c r="K829" i="8"/>
  <c r="K913" i="8"/>
  <c r="J913" i="8"/>
  <c r="J971" i="8"/>
  <c r="K971" i="8"/>
  <c r="K952" i="8"/>
  <c r="J952" i="8"/>
  <c r="J956" i="8"/>
  <c r="K956" i="8"/>
  <c r="J906" i="8"/>
  <c r="K906" i="8"/>
  <c r="K930" i="8"/>
  <c r="J930" i="8"/>
  <c r="J704" i="8"/>
  <c r="K704" i="8"/>
  <c r="K912" i="8"/>
  <c r="J912" i="8"/>
  <c r="K865" i="8"/>
  <c r="J865" i="8"/>
  <c r="J905" i="8"/>
  <c r="K905" i="8"/>
  <c r="J813" i="8"/>
  <c r="K813" i="8"/>
  <c r="J791" i="8"/>
  <c r="K791" i="8"/>
  <c r="J880" i="8"/>
  <c r="K880" i="8"/>
  <c r="K809" i="8"/>
  <c r="J809" i="8"/>
  <c r="J858" i="8"/>
  <c r="K858" i="8"/>
  <c r="J934" i="8"/>
  <c r="K934" i="8"/>
  <c r="J851" i="8"/>
  <c r="K851" i="8"/>
  <c r="J894" i="8"/>
  <c r="K894" i="8"/>
  <c r="K984" i="8"/>
  <c r="J984" i="8"/>
  <c r="J954" i="8"/>
  <c r="K954" i="8"/>
  <c r="K803" i="8"/>
  <c r="J803" i="8"/>
  <c r="J203" i="3"/>
  <c r="K203" i="3"/>
  <c r="K244" i="3"/>
  <c r="J244" i="3"/>
  <c r="J390" i="3"/>
  <c r="K390" i="3"/>
  <c r="K438" i="3"/>
  <c r="J438" i="3"/>
  <c r="J320" i="3"/>
  <c r="K320" i="3"/>
  <c r="I320" i="3"/>
  <c r="K567" i="3"/>
  <c r="J567" i="3"/>
  <c r="I567" i="3"/>
  <c r="J524" i="3"/>
  <c r="K524" i="3"/>
  <c r="J979" i="3"/>
  <c r="K979" i="3"/>
  <c r="I979" i="3"/>
  <c r="H979" i="3"/>
  <c r="F979" i="3"/>
  <c r="K668" i="3"/>
  <c r="J668" i="3"/>
  <c r="K182" i="3"/>
  <c r="J182" i="3"/>
  <c r="K70" i="3"/>
  <c r="J70" i="3"/>
  <c r="K105" i="3"/>
  <c r="J105" i="3"/>
  <c r="K59" i="3"/>
  <c r="J59" i="3"/>
  <c r="I59" i="3"/>
  <c r="K126" i="3"/>
  <c r="J126" i="3"/>
  <c r="I126" i="3"/>
  <c r="K170" i="3"/>
  <c r="J170" i="3"/>
  <c r="K808" i="8"/>
  <c r="J808" i="8"/>
  <c r="J977" i="8"/>
  <c r="K977" i="8"/>
  <c r="J980" i="8"/>
  <c r="K980" i="8"/>
  <c r="K936" i="8"/>
  <c r="J936" i="8"/>
  <c r="K751" i="8"/>
  <c r="J751" i="8"/>
  <c r="J900" i="8"/>
  <c r="K900" i="8"/>
  <c r="K916" i="8"/>
  <c r="J916" i="8"/>
  <c r="J994" i="8"/>
  <c r="K994" i="8"/>
  <c r="J819" i="8"/>
  <c r="K819" i="8"/>
  <c r="J762" i="8"/>
  <c r="K762" i="8"/>
  <c r="K719" i="8"/>
  <c r="J719" i="8"/>
  <c r="J699" i="8"/>
  <c r="K699" i="8"/>
  <c r="K915" i="8"/>
  <c r="J915" i="8"/>
  <c r="J892" i="8"/>
  <c r="K892" i="8"/>
  <c r="J191" i="3"/>
  <c r="K191" i="3"/>
  <c r="K350" i="3"/>
  <c r="J350" i="3"/>
  <c r="K833" i="3"/>
  <c r="J833" i="3"/>
  <c r="I833" i="3"/>
  <c r="F987" i="3"/>
  <c r="J987" i="3"/>
  <c r="H987" i="3"/>
  <c r="I987" i="3"/>
  <c r="K987" i="3"/>
  <c r="K46" i="3"/>
  <c r="I46" i="3"/>
  <c r="J46" i="3"/>
  <c r="J24" i="3"/>
  <c r="K24" i="3"/>
  <c r="I24" i="3"/>
  <c r="J7" i="3"/>
  <c r="K7" i="3"/>
  <c r="J21" i="3"/>
  <c r="K21" i="3"/>
  <c r="K55" i="3"/>
  <c r="H55" i="3"/>
  <c r="J55" i="3"/>
  <c r="J12" i="3"/>
  <c r="K12" i="3"/>
  <c r="J47" i="3"/>
  <c r="K47" i="3"/>
  <c r="I47" i="3"/>
  <c r="K19" i="3"/>
  <c r="I19" i="3"/>
  <c r="J19" i="3"/>
  <c r="K42" i="3"/>
  <c r="J42" i="3"/>
  <c r="I42" i="3"/>
  <c r="J5" i="3"/>
  <c r="K5" i="3"/>
  <c r="I5" i="3"/>
  <c r="K22" i="3"/>
  <c r="J22" i="3"/>
  <c r="I22" i="3"/>
  <c r="K50" i="3"/>
  <c r="J50" i="3"/>
  <c r="I50" i="3"/>
  <c r="J139" i="3"/>
  <c r="K139" i="3"/>
  <c r="F67" i="3"/>
  <c r="K67" i="3"/>
  <c r="I67" i="3"/>
  <c r="J67" i="3"/>
  <c r="H67" i="3"/>
  <c r="J173" i="3"/>
  <c r="K173" i="3"/>
  <c r="I173" i="3"/>
  <c r="K65" i="3"/>
  <c r="I65" i="3"/>
  <c r="J65" i="3"/>
  <c r="J174" i="3"/>
  <c r="K174" i="3"/>
  <c r="J159" i="3"/>
  <c r="K159" i="3"/>
  <c r="H159" i="3"/>
  <c r="K96" i="3"/>
  <c r="J96" i="3"/>
  <c r="J121" i="3"/>
  <c r="K121" i="3"/>
  <c r="K115" i="3"/>
  <c r="J115" i="3"/>
  <c r="K79" i="3"/>
  <c r="J79" i="3"/>
  <c r="I79" i="3"/>
  <c r="K137" i="3"/>
  <c r="J137" i="3"/>
  <c r="F120" i="3"/>
  <c r="J120" i="3"/>
  <c r="K120" i="3"/>
  <c r="H120" i="3"/>
  <c r="I120" i="3"/>
  <c r="J168" i="3"/>
  <c r="K168" i="3"/>
  <c r="I168" i="3"/>
  <c r="J166" i="3"/>
  <c r="K166" i="3"/>
  <c r="J76" i="3"/>
  <c r="K76" i="3"/>
  <c r="K188" i="3"/>
  <c r="J188" i="3"/>
  <c r="J109" i="3"/>
  <c r="I109" i="3"/>
  <c r="K109" i="3"/>
  <c r="K145" i="3"/>
  <c r="J145" i="3"/>
  <c r="K163" i="3"/>
  <c r="J163" i="3"/>
  <c r="K124" i="3"/>
  <c r="J124" i="3"/>
  <c r="I124" i="3"/>
  <c r="J77" i="3"/>
  <c r="K77" i="3"/>
  <c r="I77" i="3"/>
  <c r="J189" i="3"/>
  <c r="K189" i="3"/>
  <c r="K73" i="3"/>
  <c r="J73" i="3"/>
  <c r="J184" i="3"/>
  <c r="K184" i="3"/>
  <c r="I184" i="3"/>
  <c r="J106" i="3"/>
  <c r="K106" i="3"/>
  <c r="K152" i="3"/>
  <c r="I152" i="3"/>
  <c r="J152" i="3"/>
  <c r="K132" i="3"/>
  <c r="J132" i="3"/>
  <c r="I132" i="3"/>
  <c r="K164" i="3"/>
  <c r="J164" i="3"/>
  <c r="K131" i="3"/>
  <c r="J131" i="3"/>
  <c r="K187" i="3"/>
  <c r="J187" i="3"/>
  <c r="J3" i="8"/>
  <c r="K3" i="8"/>
  <c r="K815" i="8"/>
  <c r="J815" i="8"/>
  <c r="J922" i="8"/>
  <c r="K922" i="8"/>
  <c r="K967" i="8"/>
  <c r="J967" i="8"/>
  <c r="J903" i="8"/>
  <c r="K903" i="8"/>
  <c r="J862" i="8"/>
  <c r="K862" i="8"/>
  <c r="J969" i="8"/>
  <c r="K969" i="8"/>
  <c r="J823" i="8"/>
  <c r="K823" i="8"/>
  <c r="K779" i="8"/>
  <c r="J779" i="8"/>
  <c r="J703" i="8"/>
  <c r="K703" i="8"/>
  <c r="J824" i="8"/>
  <c r="K824" i="8"/>
  <c r="J902" i="8"/>
  <c r="K902" i="8"/>
  <c r="K816" i="8"/>
  <c r="J816" i="8"/>
  <c r="K848" i="8"/>
  <c r="J848" i="8"/>
  <c r="K917" i="8"/>
  <c r="J917" i="8"/>
  <c r="J712" i="8"/>
  <c r="K712" i="8"/>
  <c r="J695" i="8"/>
  <c r="K695" i="8"/>
  <c r="J843" i="8"/>
  <c r="K843" i="8"/>
  <c r="J957" i="8"/>
  <c r="K957" i="8"/>
  <c r="J691" i="8"/>
  <c r="K691" i="8"/>
  <c r="J987" i="8"/>
  <c r="K987" i="8"/>
  <c r="K785" i="8"/>
  <c r="J785" i="8"/>
  <c r="J710" i="8"/>
  <c r="K710" i="8"/>
  <c r="K931" i="8"/>
  <c r="J931" i="8"/>
  <c r="J698" i="8"/>
  <c r="K698" i="8"/>
  <c r="J769" i="8"/>
  <c r="K769" i="8"/>
  <c r="K717" i="8"/>
  <c r="J717" i="8"/>
  <c r="J995" i="8"/>
  <c r="K995" i="8"/>
  <c r="J864" i="8"/>
  <c r="K864" i="8"/>
  <c r="K846" i="8"/>
  <c r="J846" i="8"/>
  <c r="K757" i="8"/>
  <c r="J757" i="8"/>
  <c r="K724" i="8"/>
  <c r="J724" i="8"/>
  <c r="K941" i="8"/>
  <c r="J941" i="8"/>
  <c r="J832" i="8"/>
  <c r="K832" i="8"/>
  <c r="K702" i="8"/>
  <c r="J702" i="8"/>
  <c r="K218" i="3"/>
  <c r="J218" i="3"/>
  <c r="K237" i="3"/>
  <c r="J237" i="3"/>
  <c r="K339" i="3"/>
  <c r="J339" i="3"/>
  <c r="J405" i="3"/>
  <c r="K405" i="3"/>
  <c r="J406" i="3"/>
  <c r="K406" i="3"/>
  <c r="I406" i="3"/>
  <c r="K597" i="3"/>
  <c r="I597" i="3"/>
  <c r="J597" i="3"/>
  <c r="J561" i="3"/>
  <c r="K561" i="3"/>
  <c r="I561" i="3"/>
  <c r="J804" i="3"/>
  <c r="K804" i="3"/>
  <c r="I804" i="3"/>
  <c r="K693" i="3"/>
  <c r="J693" i="3"/>
  <c r="J257" i="3"/>
  <c r="K257" i="3"/>
  <c r="J259" i="3"/>
  <c r="K259" i="3"/>
  <c r="J308" i="3"/>
  <c r="K308" i="3"/>
  <c r="J364" i="3"/>
  <c r="K364" i="3"/>
  <c r="K394" i="3"/>
  <c r="J394" i="3"/>
  <c r="K355" i="3"/>
  <c r="J355" i="3"/>
  <c r="J425" i="3"/>
  <c r="K425" i="3"/>
  <c r="I425" i="3"/>
  <c r="J309" i="3"/>
  <c r="K309" i="3"/>
  <c r="K324" i="3"/>
  <c r="J324" i="3"/>
  <c r="I324" i="3"/>
  <c r="K378" i="3"/>
  <c r="I378" i="3"/>
  <c r="J378" i="3"/>
  <c r="J342" i="3"/>
  <c r="K342" i="3"/>
  <c r="J430" i="3"/>
  <c r="K430" i="3"/>
  <c r="J692" i="3"/>
  <c r="K692" i="3"/>
  <c r="K621" i="3"/>
  <c r="J621" i="3"/>
  <c r="I621" i="3"/>
  <c r="K603" i="3"/>
  <c r="J603" i="3"/>
  <c r="K799" i="3"/>
  <c r="J799" i="3"/>
  <c r="I799" i="3"/>
  <c r="J578" i="3"/>
  <c r="K578" i="3"/>
  <c r="I578" i="3"/>
  <c r="J544" i="3"/>
  <c r="I544" i="3"/>
  <c r="K544" i="3"/>
  <c r="H544" i="3"/>
  <c r="F544" i="3"/>
  <c r="K445" i="3"/>
  <c r="J445" i="3"/>
  <c r="J615" i="3"/>
  <c r="K615" i="3"/>
  <c r="J864" i="3"/>
  <c r="I864" i="3"/>
  <c r="F864" i="3"/>
  <c r="H864" i="3"/>
  <c r="K864" i="3"/>
  <c r="K728" i="3"/>
  <c r="J728" i="3"/>
  <c r="J751" i="3"/>
  <c r="K751" i="3"/>
  <c r="I751" i="3"/>
  <c r="J956" i="3"/>
  <c r="K956" i="3"/>
  <c r="F956" i="3"/>
  <c r="H956" i="3"/>
  <c r="I956" i="3"/>
  <c r="K589" i="3"/>
  <c r="J589" i="3"/>
  <c r="F944" i="3"/>
  <c r="J944" i="3"/>
  <c r="I944" i="3"/>
  <c r="K944" i="3"/>
  <c r="H944" i="3"/>
  <c r="K616" i="3"/>
  <c r="J616" i="3"/>
  <c r="I616" i="3"/>
  <c r="J580" i="3"/>
  <c r="K580" i="3"/>
  <c r="K82" i="3"/>
  <c r="J82" i="3"/>
  <c r="I82" i="3"/>
  <c r="K161" i="3"/>
  <c r="I161" i="3"/>
  <c r="J161" i="3"/>
  <c r="K95" i="3"/>
  <c r="J95" i="3"/>
  <c r="J104" i="3"/>
  <c r="K104" i="3"/>
  <c r="K100" i="3"/>
  <c r="J100" i="3"/>
  <c r="K155" i="3"/>
  <c r="J155" i="3"/>
  <c r="J179" i="3"/>
  <c r="K179" i="3"/>
  <c r="K86" i="3"/>
  <c r="J86" i="3"/>
  <c r="J148" i="3"/>
  <c r="K148" i="3"/>
  <c r="H63" i="3"/>
  <c r="J63" i="3"/>
  <c r="F63" i="3"/>
  <c r="K63" i="3"/>
  <c r="I63" i="3"/>
  <c r="K66" i="3"/>
  <c r="J66" i="3"/>
  <c r="I66" i="3"/>
  <c r="J81" i="3"/>
  <c r="K81" i="3"/>
  <c r="I107" i="3"/>
  <c r="K107" i="3"/>
  <c r="J107" i="3"/>
  <c r="H112" i="3"/>
  <c r="F112" i="3"/>
  <c r="I112" i="3"/>
  <c r="K112" i="3"/>
  <c r="J112" i="3"/>
  <c r="K130" i="3"/>
  <c r="J130" i="3"/>
  <c r="K149" i="3"/>
  <c r="J149" i="3"/>
  <c r="K2" i="3"/>
  <c r="J2" i="3"/>
  <c r="J177" i="3"/>
  <c r="K177" i="3"/>
  <c r="I177" i="3"/>
  <c r="J4" i="8"/>
  <c r="K4" i="8"/>
  <c r="K777" i="8"/>
  <c r="J777" i="8"/>
  <c r="J899" i="8"/>
  <c r="K899" i="8"/>
  <c r="J962" i="8"/>
  <c r="K962" i="8"/>
  <c r="J884" i="8"/>
  <c r="K884" i="8"/>
  <c r="J758" i="8"/>
  <c r="K758" i="8"/>
  <c r="K856" i="8"/>
  <c r="J856" i="8"/>
  <c r="J976" i="8"/>
  <c r="K976" i="8"/>
  <c r="J889" i="8"/>
  <c r="K889" i="8"/>
  <c r="K835" i="8"/>
  <c r="J835" i="8"/>
  <c r="K919" i="8"/>
  <c r="J919" i="8"/>
  <c r="K946" i="8"/>
  <c r="J946" i="8"/>
  <c r="J728" i="8"/>
  <c r="K728" i="8"/>
  <c r="K909" i="8"/>
  <c r="J909" i="8"/>
  <c r="J737" i="8"/>
  <c r="K737" i="8"/>
  <c r="J844" i="8"/>
  <c r="K844" i="8"/>
  <c r="J866" i="8"/>
  <c r="K866" i="8"/>
  <c r="J988" i="8"/>
  <c r="K988" i="8"/>
  <c r="J896" i="8"/>
  <c r="K896" i="8"/>
  <c r="K944" i="8"/>
  <c r="J944" i="8"/>
  <c r="K885" i="8"/>
  <c r="J885" i="8"/>
  <c r="J925" i="8"/>
  <c r="K925" i="8"/>
  <c r="J939" i="8"/>
  <c r="K939" i="8"/>
  <c r="K911" i="8"/>
  <c r="J911" i="8"/>
  <c r="K927" i="8"/>
  <c r="J927" i="8"/>
  <c r="J888" i="8"/>
  <c r="K888" i="8"/>
  <c r="J755" i="8"/>
  <c r="K755" i="8"/>
  <c r="K935" i="8"/>
  <c r="J935" i="8"/>
  <c r="J849" i="8"/>
  <c r="K849" i="8"/>
  <c r="J853" i="8"/>
  <c r="K853" i="8"/>
  <c r="K914" i="8"/>
  <c r="J914" i="8"/>
  <c r="J740" i="8"/>
  <c r="K740" i="8"/>
  <c r="J715" i="8"/>
  <c r="K715" i="8"/>
  <c r="J750" i="8"/>
  <c r="K750" i="8"/>
  <c r="J711" i="8"/>
  <c r="K711" i="8"/>
  <c r="J983" i="8"/>
  <c r="K983" i="8"/>
  <c r="J822" i="8"/>
  <c r="K822" i="8"/>
  <c r="K963" i="8"/>
  <c r="J963" i="8"/>
  <c r="J861" i="8"/>
  <c r="K861" i="8"/>
  <c r="J736" i="8"/>
  <c r="K736" i="8"/>
  <c r="J756" i="8"/>
  <c r="K756" i="8"/>
  <c r="K801" i="8"/>
  <c r="J801" i="8"/>
  <c r="K863" i="8"/>
  <c r="J863" i="8"/>
  <c r="K947" i="8"/>
  <c r="J947" i="8"/>
  <c r="K761" i="8"/>
  <c r="J761" i="8"/>
  <c r="K738" i="8"/>
  <c r="J738" i="8"/>
  <c r="K776" i="8"/>
  <c r="J776" i="8"/>
  <c r="J696" i="8"/>
  <c r="K696" i="8"/>
  <c r="J975" i="8"/>
  <c r="K975" i="8"/>
  <c r="K860" i="8"/>
  <c r="J860" i="8"/>
  <c r="J718" i="8"/>
  <c r="K718" i="8"/>
  <c r="J924" i="8"/>
  <c r="K924" i="8"/>
  <c r="J739" i="8"/>
  <c r="K739" i="8"/>
  <c r="J828" i="8"/>
  <c r="K828" i="8"/>
  <c r="J855" i="8"/>
  <c r="K855" i="8"/>
  <c r="J837" i="8"/>
  <c r="K837" i="8"/>
  <c r="J895" i="8"/>
  <c r="K895" i="8"/>
  <c r="K834" i="8"/>
  <c r="J834" i="8"/>
  <c r="J833" i="8"/>
  <c r="K833" i="8"/>
  <c r="J876" i="8"/>
  <c r="K876" i="8"/>
  <c r="K792" i="8"/>
  <c r="J792" i="8"/>
  <c r="J921" i="8"/>
  <c r="K921" i="8"/>
  <c r="K797" i="8"/>
  <c r="J797" i="8"/>
  <c r="K747" i="8"/>
  <c r="J747" i="8"/>
  <c r="J890" i="8"/>
  <c r="K890" i="8"/>
  <c r="K907" i="8"/>
  <c r="J907" i="8"/>
  <c r="J818" i="8"/>
  <c r="K818" i="8"/>
  <c r="K216" i="3"/>
  <c r="J216" i="3"/>
  <c r="J220" i="3"/>
  <c r="K220" i="3"/>
  <c r="J199" i="3"/>
  <c r="K199" i="3"/>
  <c r="J251" i="3"/>
  <c r="K251" i="3"/>
  <c r="J268" i="3"/>
  <c r="K268" i="3"/>
  <c r="J271" i="3"/>
  <c r="K271" i="3"/>
  <c r="I271" i="3"/>
  <c r="K338" i="3"/>
  <c r="J338" i="3"/>
  <c r="J347" i="3"/>
  <c r="K347" i="3"/>
  <c r="K409" i="3"/>
  <c r="J409" i="3"/>
  <c r="I409" i="3"/>
  <c r="K333" i="3"/>
  <c r="J333" i="3"/>
  <c r="J388" i="3"/>
  <c r="K388" i="3"/>
  <c r="K306" i="3"/>
  <c r="J306" i="3"/>
  <c r="J351" i="3"/>
  <c r="K351" i="3"/>
  <c r="J437" i="3"/>
  <c r="K437" i="3"/>
  <c r="K291" i="3"/>
  <c r="J291" i="3"/>
  <c r="I291" i="3"/>
  <c r="J398" i="3"/>
  <c r="K398" i="3"/>
  <c r="J458" i="3"/>
  <c r="K458" i="3"/>
  <c r="K508" i="3"/>
  <c r="J508" i="3"/>
  <c r="I508" i="3"/>
  <c r="K577" i="3"/>
  <c r="J577" i="3"/>
  <c r="I577" i="3"/>
  <c r="F860" i="3"/>
  <c r="H860" i="3"/>
  <c r="K860" i="3"/>
  <c r="I860" i="3"/>
  <c r="J860" i="3"/>
  <c r="J629" i="3"/>
  <c r="K629" i="3"/>
  <c r="I629" i="3"/>
  <c r="J604" i="3"/>
  <c r="K604" i="3"/>
  <c r="K476" i="3"/>
  <c r="J476" i="3"/>
  <c r="J982" i="3"/>
  <c r="F982" i="3"/>
  <c r="H982" i="3"/>
  <c r="K982" i="3"/>
  <c r="I982" i="3"/>
  <c r="K626" i="3"/>
  <c r="J626" i="3"/>
  <c r="F928" i="3"/>
  <c r="H928" i="3"/>
  <c r="K928" i="3"/>
  <c r="I928" i="3"/>
  <c r="J928" i="3"/>
  <c r="F980" i="3"/>
  <c r="H980" i="3"/>
  <c r="J980" i="3"/>
  <c r="I980" i="3"/>
  <c r="K980" i="3"/>
  <c r="J744" i="3"/>
  <c r="K744" i="3"/>
  <c r="I744" i="3"/>
  <c r="J451" i="3"/>
  <c r="K451" i="3"/>
  <c r="K447" i="3"/>
  <c r="J447" i="3"/>
  <c r="K691" i="3"/>
  <c r="J691" i="3"/>
  <c r="K824" i="3"/>
  <c r="J824" i="3"/>
  <c r="I824" i="3"/>
  <c r="K733" i="8"/>
  <c r="J733" i="8"/>
  <c r="J744" i="8"/>
  <c r="K744" i="8"/>
  <c r="K790" i="8"/>
  <c r="J790" i="8"/>
  <c r="J904" i="8"/>
  <c r="K904" i="8"/>
  <c r="J721" i="8"/>
  <c r="K721" i="8"/>
  <c r="J960" i="8"/>
  <c r="K960" i="8"/>
  <c r="K714" i="8"/>
  <c r="J714" i="8"/>
  <c r="J720" i="8"/>
  <c r="K720" i="8"/>
  <c r="J982" i="8"/>
  <c r="K982" i="8"/>
  <c r="K716" i="8"/>
  <c r="J716" i="8"/>
  <c r="K784" i="8"/>
  <c r="J784" i="8"/>
  <c r="J767" i="8"/>
  <c r="K767" i="8"/>
  <c r="J802" i="8"/>
  <c r="K802" i="8"/>
  <c r="K926" i="8"/>
  <c r="J926" i="8"/>
  <c r="J965" i="8"/>
  <c r="K965" i="8"/>
  <c r="J836" i="8"/>
  <c r="K836" i="8"/>
  <c r="J961" i="8"/>
  <c r="K961" i="8"/>
  <c r="J741" i="8"/>
  <c r="K741" i="8"/>
  <c r="J873" i="8"/>
  <c r="K873" i="8"/>
  <c r="J951" i="8"/>
  <c r="K951" i="8"/>
  <c r="J869" i="8"/>
  <c r="K869" i="8"/>
  <c r="J870" i="8"/>
  <c r="K870" i="8"/>
  <c r="K781" i="8"/>
  <c r="J781" i="8"/>
  <c r="J991" i="8"/>
  <c r="K991" i="8"/>
  <c r="J852" i="8"/>
  <c r="K852" i="8"/>
  <c r="K937" i="8"/>
  <c r="J937" i="8"/>
  <c r="K875" i="8"/>
  <c r="J875" i="8"/>
  <c r="K920" i="8"/>
  <c r="J920" i="8"/>
  <c r="K940" i="8"/>
  <c r="J940" i="8"/>
  <c r="K800" i="8"/>
  <c r="J800" i="8"/>
  <c r="K933" i="8"/>
  <c r="J933" i="8"/>
  <c r="K891" i="8"/>
  <c r="J891" i="8"/>
  <c r="J770" i="8"/>
  <c r="K770" i="8"/>
  <c r="J868" i="8"/>
  <c r="K868" i="8"/>
  <c r="J768" i="8"/>
  <c r="K768" i="8"/>
  <c r="J953" i="8"/>
  <c r="K953" i="8"/>
  <c r="K745" i="8"/>
  <c r="J745" i="8"/>
  <c r="J959" i="8"/>
  <c r="K959" i="8"/>
  <c r="J746" i="8"/>
  <c r="K746" i="8"/>
  <c r="J759" i="8"/>
  <c r="K759" i="8"/>
  <c r="J793" i="8"/>
  <c r="K793" i="8"/>
  <c r="J932" i="8"/>
  <c r="K932" i="8"/>
  <c r="J1001" i="8"/>
  <c r="K1001" i="8"/>
  <c r="J842" i="8"/>
  <c r="K842" i="8"/>
  <c r="J879" i="8"/>
  <c r="K879" i="8"/>
  <c r="K229" i="3"/>
  <c r="J229" i="3"/>
  <c r="J232" i="3"/>
  <c r="K232" i="3"/>
  <c r="K208" i="3"/>
  <c r="J208" i="3"/>
  <c r="J250" i="3"/>
  <c r="K250" i="3"/>
  <c r="J255" i="3"/>
  <c r="K255" i="3"/>
  <c r="I255" i="3"/>
  <c r="K275" i="3"/>
  <c r="J275" i="3"/>
  <c r="I275" i="3"/>
  <c r="K377" i="3"/>
  <c r="J377" i="3"/>
  <c r="J334" i="3"/>
  <c r="K334" i="3"/>
  <c r="K337" i="3"/>
  <c r="J337" i="3"/>
  <c r="K313" i="3"/>
  <c r="J313" i="3"/>
  <c r="J382" i="3"/>
  <c r="I382" i="3"/>
  <c r="K382" i="3"/>
  <c r="K384" i="3"/>
  <c r="J384" i="3"/>
  <c r="K343" i="3"/>
  <c r="J343" i="3"/>
  <c r="K366" i="3"/>
  <c r="J366" i="3"/>
  <c r="K326" i="3"/>
  <c r="J326" i="3"/>
  <c r="J404" i="3"/>
  <c r="K404" i="3"/>
  <c r="J637" i="3"/>
  <c r="K637" i="3"/>
  <c r="K762" i="3"/>
  <c r="J762" i="3"/>
  <c r="I762" i="3"/>
  <c r="H762" i="3"/>
  <c r="K623" i="3"/>
  <c r="J623" i="3"/>
  <c r="I925" i="3"/>
  <c r="H925" i="3"/>
  <c r="K925" i="3"/>
  <c r="F925" i="3"/>
  <c r="J925" i="3"/>
  <c r="K891" i="3"/>
  <c r="I891" i="3"/>
  <c r="H891" i="3"/>
  <c r="J891" i="3"/>
  <c r="F891" i="3"/>
  <c r="J566" i="3"/>
  <c r="K566" i="3"/>
  <c r="J922" i="3"/>
  <c r="K922" i="3"/>
  <c r="F922" i="3"/>
  <c r="H922" i="3"/>
  <c r="I922" i="3"/>
  <c r="J502" i="3"/>
  <c r="K502" i="3"/>
  <c r="J646" i="3"/>
  <c r="K646" i="3"/>
  <c r="J684" i="3"/>
  <c r="K684" i="3"/>
  <c r="I790" i="3"/>
  <c r="H790" i="3"/>
  <c r="J790" i="3"/>
  <c r="K790" i="3"/>
  <c r="F790" i="3"/>
  <c r="I995" i="3"/>
  <c r="J995" i="3"/>
  <c r="F995" i="3"/>
  <c r="H995" i="3"/>
  <c r="K995" i="3"/>
  <c r="J609" i="3"/>
  <c r="K609" i="3"/>
  <c r="I609" i="3"/>
  <c r="H729" i="3"/>
  <c r="J729" i="3"/>
  <c r="I729" i="3"/>
  <c r="F729" i="3"/>
  <c r="K729" i="3"/>
  <c r="K896" i="3"/>
  <c r="F896" i="3"/>
  <c r="H896" i="3"/>
  <c r="I896" i="3"/>
  <c r="J896" i="3"/>
  <c r="H859" i="3"/>
  <c r="K859" i="3"/>
  <c r="I859" i="3"/>
  <c r="J859" i="3"/>
  <c r="F859" i="3"/>
  <c r="K709" i="8"/>
  <c r="J709" i="8"/>
  <c r="J881" i="8"/>
  <c r="K881" i="8"/>
  <c r="K841" i="8"/>
  <c r="J841" i="8"/>
  <c r="K789" i="8"/>
  <c r="J789" i="8"/>
  <c r="K942" i="8"/>
  <c r="J942" i="8"/>
  <c r="J772" i="8"/>
  <c r="K772" i="8"/>
  <c r="K928" i="8"/>
  <c r="J928" i="8"/>
  <c r="K713" i="8"/>
  <c r="J713" i="8"/>
  <c r="J872" i="8"/>
  <c r="K872" i="8"/>
  <c r="J882" i="8"/>
  <c r="K882" i="8"/>
  <c r="K778" i="8"/>
  <c r="J778" i="8"/>
  <c r="K775" i="8"/>
  <c r="J775" i="8"/>
  <c r="J981" i="8"/>
  <c r="K981" i="8"/>
  <c r="J886" i="8"/>
  <c r="K886" i="8"/>
  <c r="K999" i="8"/>
  <c r="J999" i="8"/>
  <c r="J765" i="8"/>
  <c r="K765" i="8"/>
  <c r="J985" i="8"/>
  <c r="K985" i="8"/>
  <c r="K850" i="8"/>
  <c r="J850" i="8"/>
  <c r="K845" i="8"/>
  <c r="J845" i="8"/>
  <c r="J726" i="8"/>
  <c r="K726" i="8"/>
  <c r="J821" i="8"/>
  <c r="K821" i="8"/>
  <c r="J748" i="8"/>
  <c r="K748" i="8"/>
  <c r="K735" i="8"/>
  <c r="J735" i="8"/>
  <c r="J764" i="8"/>
  <c r="K764" i="8"/>
  <c r="K893" i="8"/>
  <c r="J893" i="8"/>
  <c r="J854" i="8"/>
  <c r="K854" i="8"/>
  <c r="J943" i="8"/>
  <c r="K943" i="8"/>
  <c r="J979" i="8"/>
  <c r="K979" i="8"/>
  <c r="J223" i="3"/>
  <c r="K223" i="3"/>
  <c r="K215" i="3"/>
  <c r="J215" i="3"/>
  <c r="J228" i="3"/>
  <c r="K228" i="3"/>
  <c r="K197" i="3"/>
  <c r="J197" i="3"/>
  <c r="J221" i="3"/>
  <c r="K221" i="3"/>
  <c r="K241" i="3"/>
  <c r="J241" i="3"/>
  <c r="K247" i="3"/>
  <c r="J247" i="3"/>
  <c r="K239" i="3"/>
  <c r="J239" i="3"/>
  <c r="K258" i="3"/>
  <c r="J258" i="3"/>
  <c r="J274" i="3"/>
  <c r="K274" i="3"/>
  <c r="K263" i="3"/>
  <c r="J263" i="3"/>
  <c r="K283" i="3"/>
  <c r="J283" i="3"/>
  <c r="K336" i="3"/>
  <c r="J336" i="3"/>
  <c r="K389" i="3"/>
  <c r="J389" i="3"/>
  <c r="J284" i="3"/>
  <c r="K284" i="3"/>
  <c r="K413" i="3"/>
  <c r="J413" i="3"/>
  <c r="K443" i="3"/>
  <c r="J443" i="3"/>
  <c r="J302" i="3"/>
  <c r="K302" i="3"/>
  <c r="K312" i="3"/>
  <c r="J312" i="3"/>
  <c r="J426" i="3"/>
  <c r="K426" i="3"/>
  <c r="K411" i="3"/>
  <c r="J411" i="3"/>
  <c r="K323" i="3"/>
  <c r="J323" i="3"/>
  <c r="K304" i="3"/>
  <c r="J304" i="3"/>
  <c r="J399" i="3"/>
  <c r="K399" i="3"/>
  <c r="J361" i="3"/>
  <c r="K361" i="3"/>
  <c r="K410" i="3"/>
  <c r="J410" i="3"/>
  <c r="K299" i="3"/>
  <c r="J299" i="3"/>
  <c r="J325" i="3"/>
  <c r="K325" i="3"/>
  <c r="K293" i="3"/>
  <c r="J293" i="3"/>
  <c r="K395" i="3"/>
  <c r="J395" i="3"/>
  <c r="K383" i="3"/>
  <c r="J383" i="3"/>
  <c r="K826" i="3"/>
  <c r="J826" i="3"/>
  <c r="I826" i="3"/>
  <c r="K798" i="3"/>
  <c r="J798" i="3"/>
  <c r="I798" i="3"/>
  <c r="F798" i="3"/>
  <c r="H798" i="3"/>
  <c r="I964" i="3"/>
  <c r="J964" i="3"/>
  <c r="H964" i="3"/>
  <c r="K964" i="3"/>
  <c r="F964" i="3"/>
  <c r="F929" i="3"/>
  <c r="K929" i="3"/>
  <c r="H929" i="3"/>
  <c r="J929" i="3"/>
  <c r="I929" i="3"/>
  <c r="J720" i="3"/>
  <c r="K720" i="3"/>
  <c r="I720" i="3"/>
  <c r="J560" i="3"/>
  <c r="K560" i="3"/>
  <c r="I560" i="3"/>
  <c r="I921" i="3"/>
  <c r="F921" i="3"/>
  <c r="K921" i="3"/>
  <c r="J921" i="3"/>
  <c r="H921" i="3"/>
  <c r="J810" i="3"/>
  <c r="K810" i="3"/>
  <c r="I810" i="3"/>
  <c r="K612" i="3"/>
  <c r="J612" i="3"/>
  <c r="N993" i="2"/>
  <c r="I999" i="3"/>
  <c r="H999" i="3"/>
  <c r="K999" i="3"/>
  <c r="F999" i="3"/>
  <c r="O993" i="2"/>
  <c r="J999" i="3"/>
  <c r="K754" i="3"/>
  <c r="I754" i="3"/>
  <c r="J754" i="3"/>
  <c r="F935" i="3"/>
  <c r="H935" i="3"/>
  <c r="K935" i="3"/>
  <c r="I935" i="3"/>
  <c r="J935" i="3"/>
  <c r="J832" i="3"/>
  <c r="K832" i="3"/>
  <c r="I832" i="3"/>
  <c r="J653" i="3"/>
  <c r="K653" i="3"/>
  <c r="K599" i="3"/>
  <c r="J599" i="3"/>
  <c r="K545" i="3"/>
  <c r="J545" i="3"/>
  <c r="I545" i="3"/>
  <c r="K490" i="3"/>
  <c r="J490" i="3"/>
  <c r="I726" i="3"/>
  <c r="K726" i="3"/>
  <c r="J726" i="3"/>
  <c r="K554" i="3"/>
  <c r="I554" i="3"/>
  <c r="J554" i="3"/>
  <c r="I507" i="3"/>
  <c r="K507" i="3"/>
  <c r="J507" i="3"/>
  <c r="K642" i="3"/>
  <c r="J642" i="3"/>
  <c r="H990" i="3"/>
  <c r="J990" i="3"/>
  <c r="F990" i="3"/>
  <c r="K990" i="3"/>
  <c r="I990" i="3"/>
  <c r="K686" i="3"/>
  <c r="J686" i="3"/>
  <c r="J788" i="3"/>
  <c r="K788" i="3"/>
  <c r="K477" i="3"/>
  <c r="J477" i="3"/>
  <c r="K687" i="3"/>
  <c r="J687" i="3"/>
  <c r="J827" i="3"/>
  <c r="K827" i="3"/>
  <c r="I827" i="3"/>
  <c r="H827" i="3"/>
  <c r="H837" i="3"/>
  <c r="K837" i="3"/>
  <c r="J837" i="3"/>
  <c r="F856" i="3"/>
  <c r="K856" i="3"/>
  <c r="H856" i="3"/>
  <c r="I856" i="3"/>
  <c r="J856" i="3"/>
  <c r="F901" i="3"/>
  <c r="K901" i="3"/>
  <c r="J901" i="3"/>
  <c r="I901" i="3"/>
  <c r="H901" i="3"/>
  <c r="I846" i="3"/>
  <c r="H846" i="3"/>
  <c r="J846" i="3"/>
  <c r="K846" i="3"/>
  <c r="F846" i="3"/>
  <c r="J610" i="3"/>
  <c r="K610" i="3"/>
  <c r="K722" i="3"/>
  <c r="I722" i="3"/>
  <c r="J722" i="3"/>
  <c r="K814" i="8"/>
  <c r="J814" i="8"/>
  <c r="J806" i="8"/>
  <c r="K806" i="8"/>
  <c r="J955" i="8"/>
  <c r="K955" i="8"/>
  <c r="K897" i="8"/>
  <c r="J897" i="8"/>
  <c r="J986" i="8"/>
  <c r="K986" i="8"/>
  <c r="J990" i="8"/>
  <c r="K990" i="8"/>
  <c r="J753" i="8"/>
  <c r="K753" i="8"/>
  <c r="K831" i="8"/>
  <c r="J831" i="8"/>
  <c r="K847" i="8"/>
  <c r="J847" i="8"/>
  <c r="J867" i="8"/>
  <c r="K867" i="8"/>
  <c r="K807" i="8"/>
  <c r="J807" i="8"/>
  <c r="K938" i="8"/>
  <c r="J938" i="8"/>
  <c r="K908" i="8"/>
  <c r="J908" i="8"/>
  <c r="K945" i="8"/>
  <c r="J945" i="8"/>
  <c r="J774" i="8"/>
  <c r="K774" i="8"/>
  <c r="J786" i="8"/>
  <c r="K786" i="8"/>
  <c r="K826" i="8"/>
  <c r="J826" i="8"/>
  <c r="J948" i="8"/>
  <c r="K948" i="8"/>
  <c r="J974" i="8"/>
  <c r="K974" i="8"/>
  <c r="K972" i="8"/>
  <c r="J972" i="8"/>
  <c r="J973" i="8"/>
  <c r="K973" i="8"/>
  <c r="K804" i="8"/>
  <c r="J804" i="8"/>
  <c r="J901" i="8"/>
  <c r="K901" i="8"/>
  <c r="J754" i="8"/>
  <c r="K754" i="8"/>
  <c r="K840" i="8"/>
  <c r="J840" i="8"/>
  <c r="J732" i="8"/>
  <c r="K732" i="8"/>
  <c r="J998" i="8"/>
  <c r="K998" i="8"/>
  <c r="K798" i="8"/>
  <c r="J798" i="8"/>
  <c r="K727" i="8"/>
  <c r="J727" i="8"/>
  <c r="J734" i="8"/>
  <c r="K734" i="8"/>
  <c r="K887" i="8"/>
  <c r="J887" i="8"/>
  <c r="J857" i="8"/>
  <c r="K857" i="8"/>
  <c r="K707" i="8"/>
  <c r="J707" i="8"/>
  <c r="J883" i="8"/>
  <c r="K883" i="8"/>
  <c r="J194" i="3"/>
  <c r="K194" i="3"/>
  <c r="J224" i="3"/>
  <c r="K224" i="3"/>
  <c r="J227" i="3"/>
  <c r="K227" i="3"/>
  <c r="K192" i="3"/>
  <c r="J192" i="3"/>
  <c r="J211" i="3"/>
  <c r="K211" i="3"/>
  <c r="J248" i="3"/>
  <c r="K248" i="3"/>
  <c r="K242" i="3"/>
  <c r="J242" i="3"/>
  <c r="K252" i="3"/>
  <c r="J252" i="3"/>
  <c r="K265" i="3"/>
  <c r="J265" i="3"/>
  <c r="K262" i="3"/>
  <c r="J262" i="3"/>
  <c r="K273" i="3"/>
  <c r="J273" i="3"/>
  <c r="I273" i="3"/>
  <c r="J279" i="3"/>
  <c r="K279" i="3"/>
  <c r="I279" i="3"/>
  <c r="J305" i="3"/>
  <c r="K305" i="3"/>
  <c r="K419" i="3"/>
  <c r="J419" i="3"/>
  <c r="J340" i="3"/>
  <c r="K340" i="3"/>
  <c r="I340" i="3"/>
  <c r="J391" i="3"/>
  <c r="K391" i="3"/>
  <c r="J440" i="3"/>
  <c r="K440" i="3"/>
  <c r="K295" i="3"/>
  <c r="J295" i="3"/>
  <c r="I295" i="3"/>
  <c r="K359" i="3"/>
  <c r="J359" i="3"/>
  <c r="J381" i="3"/>
  <c r="K381" i="3"/>
  <c r="I381" i="3"/>
  <c r="J433" i="3"/>
  <c r="K433" i="3"/>
  <c r="J358" i="3"/>
  <c r="K358" i="3"/>
  <c r="I358" i="3"/>
  <c r="J372" i="3"/>
  <c r="K372" i="3"/>
  <c r="I372" i="3"/>
  <c r="K397" i="3"/>
  <c r="J397" i="3"/>
  <c r="J301" i="3"/>
  <c r="K301" i="3"/>
  <c r="J412" i="3"/>
  <c r="K412" i="3"/>
  <c r="K315" i="3"/>
  <c r="J315" i="3"/>
  <c r="J319" i="3"/>
  <c r="K319" i="3"/>
  <c r="J321" i="3"/>
  <c r="K321" i="3"/>
  <c r="J417" i="3"/>
  <c r="K417" i="3"/>
  <c r="J385" i="3"/>
  <c r="K385" i="3"/>
  <c r="K620" i="3"/>
  <c r="J620" i="3"/>
  <c r="I620" i="3"/>
  <c r="F854" i="3"/>
  <c r="K854" i="3"/>
  <c r="I854" i="3"/>
  <c r="J854" i="3"/>
  <c r="H854" i="3"/>
  <c r="J682" i="3"/>
  <c r="K682" i="3"/>
  <c r="F563" i="3"/>
  <c r="K563" i="3"/>
  <c r="I563" i="3"/>
  <c r="H563" i="3"/>
  <c r="J563" i="3"/>
  <c r="J446" i="3"/>
  <c r="K446" i="3"/>
  <c r="I446" i="3"/>
  <c r="K643" i="3"/>
  <c r="J643" i="3"/>
  <c r="J937" i="3"/>
  <c r="F937" i="3"/>
  <c r="I937" i="3"/>
  <c r="H937" i="3"/>
  <c r="K937" i="3"/>
  <c r="J828" i="3"/>
  <c r="K828" i="3"/>
  <c r="I828" i="3"/>
  <c r="K946" i="3"/>
  <c r="J946" i="3"/>
  <c r="H946" i="3"/>
  <c r="F946" i="3"/>
  <c r="I946" i="3"/>
  <c r="K866" i="3"/>
  <c r="J866" i="3"/>
  <c r="I866" i="3"/>
  <c r="F866" i="3"/>
  <c r="H866" i="3"/>
  <c r="K645" i="3"/>
  <c r="J645" i="3"/>
  <c r="K689" i="3"/>
  <c r="J689" i="3"/>
  <c r="J732" i="3"/>
  <c r="K732" i="3"/>
  <c r="K533" i="3"/>
  <c r="J533" i="3"/>
  <c r="I533" i="3"/>
  <c r="J671" i="3"/>
  <c r="K671" i="3"/>
  <c r="K547" i="3"/>
  <c r="J547" i="3"/>
  <c r="I547" i="3"/>
  <c r="I885" i="3"/>
  <c r="H885" i="3"/>
  <c r="F885" i="3"/>
  <c r="K885" i="3"/>
  <c r="J885" i="3"/>
  <c r="K569" i="3"/>
  <c r="J569" i="3"/>
  <c r="I569" i="3"/>
  <c r="F930" i="3"/>
  <c r="I930" i="3"/>
  <c r="K930" i="3"/>
  <c r="H930" i="3"/>
  <c r="J930" i="3"/>
  <c r="J503" i="3"/>
  <c r="K503" i="3"/>
  <c r="K815" i="3"/>
  <c r="H815" i="3"/>
  <c r="I815" i="3"/>
  <c r="J815" i="3"/>
  <c r="F815" i="3"/>
  <c r="J521" i="3"/>
  <c r="K521" i="3"/>
  <c r="I521" i="3"/>
  <c r="H774" i="3"/>
  <c r="K774" i="3"/>
  <c r="F774" i="3"/>
  <c r="J774" i="3"/>
  <c r="I774" i="3"/>
  <c r="F890" i="3"/>
  <c r="K890" i="3"/>
  <c r="H890" i="3"/>
  <c r="I890" i="3"/>
  <c r="J890" i="3"/>
  <c r="J494" i="3"/>
  <c r="K494" i="3"/>
  <c r="K543" i="3"/>
  <c r="J543" i="3"/>
  <c r="I543" i="3"/>
  <c r="K464" i="3"/>
  <c r="J464" i="3"/>
  <c r="K733" i="3"/>
  <c r="J733" i="3"/>
  <c r="I733" i="3"/>
  <c r="H872" i="3"/>
  <c r="I872" i="3"/>
  <c r="J872" i="3"/>
  <c r="K872" i="3"/>
  <c r="F872" i="3"/>
  <c r="K789" i="3"/>
  <c r="J789" i="3"/>
  <c r="I789" i="3"/>
  <c r="K807" i="3"/>
  <c r="J807" i="3"/>
  <c r="I807" i="3"/>
  <c r="J639" i="3"/>
  <c r="K639" i="3"/>
  <c r="J231" i="3"/>
  <c r="K231" i="3"/>
  <c r="J225" i="3"/>
  <c r="K225" i="3"/>
  <c r="J222" i="3"/>
  <c r="K222" i="3"/>
  <c r="I222" i="3"/>
  <c r="K201" i="3"/>
  <c r="J201" i="3"/>
  <c r="J207" i="3"/>
  <c r="K207" i="3"/>
  <c r="K202" i="3"/>
  <c r="J202" i="3"/>
  <c r="K204" i="3"/>
  <c r="J204" i="3"/>
  <c r="J200" i="3"/>
  <c r="K200" i="3"/>
  <c r="J233" i="3"/>
  <c r="K233" i="3"/>
  <c r="K210" i="3"/>
  <c r="J210" i="3"/>
  <c r="K196" i="3"/>
  <c r="J196" i="3"/>
  <c r="K245" i="3"/>
  <c r="J245" i="3"/>
  <c r="K236" i="3"/>
  <c r="J236" i="3"/>
  <c r="J238" i="3"/>
  <c r="K238" i="3"/>
  <c r="K249" i="3"/>
  <c r="J249" i="3"/>
  <c r="J234" i="3"/>
  <c r="K234" i="3"/>
  <c r="J260" i="3"/>
  <c r="K260" i="3"/>
  <c r="K277" i="3"/>
  <c r="J277" i="3"/>
  <c r="K267" i="3"/>
  <c r="J267" i="3"/>
  <c r="K272" i="3"/>
  <c r="J272" i="3"/>
  <c r="J254" i="3"/>
  <c r="K254" i="3"/>
  <c r="J276" i="3"/>
  <c r="K276" i="3"/>
  <c r="J282" i="3"/>
  <c r="K282" i="3"/>
  <c r="J317" i="3"/>
  <c r="K317" i="3"/>
  <c r="J349" i="3"/>
  <c r="K349" i="3"/>
  <c r="K346" i="3"/>
  <c r="J346" i="3"/>
  <c r="I346" i="3"/>
  <c r="J396" i="3"/>
  <c r="K396" i="3"/>
  <c r="K316" i="3"/>
  <c r="J316" i="3"/>
  <c r="K311" i="3"/>
  <c r="J311" i="3"/>
  <c r="J289" i="3"/>
  <c r="K289" i="3"/>
  <c r="K344" i="3"/>
  <c r="J344" i="3"/>
  <c r="K376" i="3"/>
  <c r="J376" i="3"/>
  <c r="K432" i="3"/>
  <c r="J432" i="3"/>
  <c r="J439" i="3"/>
  <c r="K439" i="3"/>
  <c r="K307" i="3"/>
  <c r="J307" i="3"/>
  <c r="K288" i="3"/>
  <c r="J288" i="3"/>
  <c r="K300" i="3"/>
  <c r="J300" i="3"/>
  <c r="K310" i="3"/>
  <c r="J310" i="3"/>
  <c r="K373" i="3"/>
  <c r="J373" i="3"/>
  <c r="I373" i="3"/>
  <c r="K387" i="3"/>
  <c r="J387" i="3"/>
  <c r="K435" i="3"/>
  <c r="J435" i="3"/>
  <c r="J431" i="3"/>
  <c r="K431" i="3"/>
  <c r="K365" i="3"/>
  <c r="J365" i="3"/>
  <c r="J285" i="3"/>
  <c r="K285" i="3"/>
  <c r="K329" i="3"/>
  <c r="J329" i="3"/>
  <c r="J360" i="3"/>
  <c r="K360" i="3"/>
  <c r="I360" i="3"/>
  <c r="J434" i="3"/>
  <c r="K434" i="3"/>
  <c r="J436" i="3"/>
  <c r="K436" i="3"/>
  <c r="J322" i="3"/>
  <c r="K322" i="3"/>
  <c r="J297" i="3"/>
  <c r="K297" i="3"/>
  <c r="J416" i="3"/>
  <c r="K416" i="3"/>
  <c r="J408" i="3"/>
  <c r="K408" i="3"/>
  <c r="J442" i="3"/>
  <c r="K442" i="3"/>
  <c r="I442" i="3"/>
  <c r="J367" i="3"/>
  <c r="K367" i="3"/>
  <c r="J286" i="3"/>
  <c r="K286" i="3"/>
  <c r="J314" i="3"/>
  <c r="K314" i="3"/>
  <c r="K363" i="3"/>
  <c r="J363" i="3"/>
  <c r="J318" i="3"/>
  <c r="K318" i="3"/>
  <c r="I318" i="3"/>
  <c r="J370" i="3"/>
  <c r="K370" i="3"/>
  <c r="I370" i="3"/>
  <c r="J428" i="3"/>
  <c r="K428" i="3"/>
  <c r="K415" i="3"/>
  <c r="J415" i="3"/>
  <c r="J429" i="3"/>
  <c r="K429" i="3"/>
  <c r="K441" i="3"/>
  <c r="I441" i="3"/>
  <c r="J441" i="3"/>
  <c r="J557" i="3"/>
  <c r="K557" i="3"/>
  <c r="I557" i="3"/>
  <c r="F984" i="3"/>
  <c r="K984" i="3"/>
  <c r="J984" i="3"/>
  <c r="H984" i="3"/>
  <c r="I984" i="3"/>
  <c r="K771" i="3"/>
  <c r="J771" i="3"/>
  <c r="I771" i="3"/>
  <c r="K467" i="3"/>
  <c r="J467" i="3"/>
  <c r="J423" i="3"/>
  <c r="K423" i="3"/>
  <c r="J794" i="3"/>
  <c r="I794" i="3"/>
  <c r="F794" i="3"/>
  <c r="K794" i="3"/>
  <c r="H794" i="3"/>
  <c r="J755" i="3"/>
  <c r="K755" i="3"/>
  <c r="I755" i="3"/>
  <c r="K479" i="3"/>
  <c r="J479" i="3"/>
  <c r="K498" i="3"/>
  <c r="J498" i="3"/>
  <c r="J529" i="3"/>
  <c r="K529" i="3"/>
  <c r="I529" i="3"/>
  <c r="K780" i="3"/>
  <c r="J780" i="3"/>
  <c r="J712" i="3"/>
  <c r="K712" i="3"/>
  <c r="K568" i="3"/>
  <c r="J568" i="3"/>
  <c r="I568" i="3"/>
  <c r="J914" i="3"/>
  <c r="H914" i="3"/>
  <c r="F914" i="3"/>
  <c r="K914" i="3"/>
  <c r="I914" i="3"/>
  <c r="J666" i="3"/>
  <c r="K666" i="3"/>
  <c r="H880" i="3"/>
  <c r="J880" i="3"/>
  <c r="F880" i="3"/>
  <c r="K880" i="3"/>
  <c r="I880" i="3"/>
  <c r="J924" i="3"/>
  <c r="I924" i="3"/>
  <c r="F924" i="3"/>
  <c r="H924" i="3"/>
  <c r="K924" i="3"/>
  <c r="K483" i="3"/>
  <c r="J483" i="3"/>
  <c r="K721" i="3"/>
  <c r="J721" i="3"/>
  <c r="I721" i="3"/>
  <c r="H721" i="3"/>
  <c r="F721" i="3"/>
  <c r="J731" i="3"/>
  <c r="K731" i="3"/>
  <c r="I731" i="3"/>
  <c r="I933" i="3"/>
  <c r="J933" i="3"/>
  <c r="H933" i="3"/>
  <c r="F933" i="3"/>
  <c r="K933" i="3"/>
  <c r="F862" i="3"/>
  <c r="J862" i="3"/>
  <c r="I862" i="3"/>
  <c r="K862" i="3"/>
  <c r="H862" i="3"/>
  <c r="H899" i="3"/>
  <c r="J899" i="3"/>
  <c r="I899" i="3"/>
  <c r="K899" i="3"/>
  <c r="F899" i="3"/>
  <c r="K705" i="3"/>
  <c r="J705" i="3"/>
  <c r="K636" i="3"/>
  <c r="J636" i="3"/>
  <c r="J422" i="3"/>
  <c r="K422" i="3"/>
  <c r="I422" i="3"/>
  <c r="K711" i="3"/>
  <c r="J711" i="3"/>
  <c r="I711" i="3"/>
  <c r="I802" i="3"/>
  <c r="K802" i="3"/>
  <c r="J802" i="3"/>
  <c r="K461" i="3"/>
  <c r="J461" i="3"/>
  <c r="J484" i="3"/>
  <c r="K484" i="3"/>
  <c r="H559" i="3"/>
  <c r="J559" i="3"/>
  <c r="F559" i="3"/>
  <c r="K559" i="3"/>
  <c r="I559" i="3"/>
  <c r="J564" i="3"/>
  <c r="K564" i="3"/>
  <c r="K515" i="3"/>
  <c r="J515" i="3"/>
  <c r="K954" i="3"/>
  <c r="J954" i="3"/>
  <c r="H954" i="3"/>
  <c r="F954" i="3"/>
  <c r="I954" i="3"/>
  <c r="J624" i="3"/>
  <c r="K624" i="3"/>
  <c r="J463" i="3"/>
  <c r="K463" i="3"/>
  <c r="H1001" i="3"/>
  <c r="K1001" i="3"/>
  <c r="F1001" i="3"/>
  <c r="J1001" i="3"/>
  <c r="I1001" i="3"/>
  <c r="N995" i="2"/>
  <c r="O995" i="2"/>
  <c r="I462" i="3"/>
  <c r="J462" i="3"/>
  <c r="K462" i="3"/>
  <c r="J556" i="3"/>
  <c r="K556" i="3"/>
  <c r="J481" i="3"/>
  <c r="I481" i="3"/>
  <c r="K481" i="3"/>
  <c r="J607" i="3"/>
  <c r="K607" i="3"/>
  <c r="K800" i="3"/>
  <c r="J800" i="3"/>
  <c r="K632" i="3"/>
  <c r="J632" i="3"/>
  <c r="I758" i="3"/>
  <c r="K758" i="3"/>
  <c r="H758" i="3"/>
  <c r="J758" i="3"/>
  <c r="F758" i="3"/>
  <c r="K703" i="3"/>
  <c r="J703" i="3"/>
  <c r="I703" i="3"/>
  <c r="J736" i="3"/>
  <c r="K736" i="3"/>
  <c r="I736" i="3"/>
  <c r="J820" i="3"/>
  <c r="K820" i="3"/>
  <c r="I820" i="3"/>
  <c r="H820" i="3"/>
  <c r="F820" i="3"/>
  <c r="K628" i="3"/>
  <c r="J628" i="3"/>
  <c r="J725" i="3"/>
  <c r="K725" i="3"/>
  <c r="I725" i="3"/>
  <c r="J460" i="3"/>
  <c r="K460" i="3"/>
  <c r="H893" i="3"/>
  <c r="J893" i="3"/>
  <c r="F893" i="3"/>
  <c r="K893" i="3"/>
  <c r="I893" i="3"/>
  <c r="I889" i="3"/>
  <c r="J889" i="3"/>
  <c r="F889" i="3"/>
  <c r="H889" i="3"/>
  <c r="K889" i="3"/>
  <c r="J592" i="3"/>
  <c r="K592" i="3"/>
  <c r="F974" i="3"/>
  <c r="H974" i="3"/>
  <c r="I974" i="3"/>
  <c r="J974" i="3"/>
  <c r="K974" i="3"/>
  <c r="K565" i="3"/>
  <c r="J565" i="3"/>
  <c r="I565" i="3"/>
  <c r="K931" i="3"/>
  <c r="I931" i="3"/>
  <c r="J931" i="3"/>
  <c r="F931" i="3"/>
  <c r="H931" i="3"/>
  <c r="K650" i="3"/>
  <c r="J650" i="3"/>
  <c r="J831" i="3"/>
  <c r="K831" i="3"/>
  <c r="I831" i="3"/>
  <c r="J450" i="3"/>
  <c r="K450" i="3"/>
  <c r="H882" i="3"/>
  <c r="F882" i="3"/>
  <c r="K882" i="3"/>
  <c r="I882" i="3"/>
  <c r="J882" i="3"/>
  <c r="F917" i="3"/>
  <c r="K917" i="3"/>
  <c r="J917" i="3"/>
  <c r="H917" i="3"/>
  <c r="I917" i="3"/>
  <c r="K968" i="3"/>
  <c r="H968" i="3"/>
  <c r="J968" i="3"/>
  <c r="I968" i="3"/>
  <c r="F968" i="3"/>
  <c r="K489" i="3"/>
  <c r="J489" i="3"/>
  <c r="I489" i="3"/>
  <c r="J674" i="3"/>
  <c r="K674" i="3"/>
  <c r="J214" i="3"/>
  <c r="K214" i="3"/>
  <c r="K226" i="3"/>
  <c r="J226" i="3"/>
  <c r="J213" i="3"/>
  <c r="K213" i="3"/>
  <c r="K217" i="3"/>
  <c r="J217" i="3"/>
  <c r="K230" i="3"/>
  <c r="J230" i="3"/>
  <c r="J205" i="3"/>
  <c r="K205" i="3"/>
  <c r="K198" i="3"/>
  <c r="J198" i="3"/>
  <c r="K195" i="3"/>
  <c r="J195" i="3"/>
  <c r="J209" i="3"/>
  <c r="K209" i="3"/>
  <c r="J212" i="3"/>
  <c r="K212" i="3"/>
  <c r="J193" i="3"/>
  <c r="K193" i="3"/>
  <c r="K246" i="3"/>
  <c r="J246" i="3"/>
  <c r="K243" i="3"/>
  <c r="J243" i="3"/>
  <c r="J240" i="3"/>
  <c r="K240" i="3"/>
  <c r="K235" i="3"/>
  <c r="J235" i="3"/>
  <c r="K270" i="3"/>
  <c r="J270" i="3"/>
  <c r="J261" i="3"/>
  <c r="K261" i="3"/>
  <c r="J266" i="3"/>
  <c r="K266" i="3"/>
  <c r="K253" i="3"/>
  <c r="J253" i="3"/>
  <c r="K269" i="3"/>
  <c r="J269" i="3"/>
  <c r="K264" i="3"/>
  <c r="J264" i="3"/>
  <c r="K278" i="3"/>
  <c r="J278" i="3"/>
  <c r="J280" i="3"/>
  <c r="K280" i="3"/>
  <c r="K330" i="3"/>
  <c r="J330" i="3"/>
  <c r="K303" i="3"/>
  <c r="J303" i="3"/>
  <c r="J427" i="3"/>
  <c r="K427" i="3"/>
  <c r="K392" i="3"/>
  <c r="J392" i="3"/>
  <c r="J357" i="3"/>
  <c r="K357" i="3"/>
  <c r="I357" i="3"/>
  <c r="J345" i="3"/>
  <c r="K345" i="3"/>
  <c r="K296" i="3"/>
  <c r="J296" i="3"/>
  <c r="J290" i="3"/>
  <c r="K290" i="3"/>
  <c r="K407" i="3"/>
  <c r="J407" i="3"/>
  <c r="K444" i="3"/>
  <c r="J444" i="3"/>
  <c r="J352" i="3"/>
  <c r="K352" i="3"/>
  <c r="I352" i="3"/>
  <c r="J331" i="3"/>
  <c r="K331" i="3"/>
  <c r="K353" i="3"/>
  <c r="J353" i="3"/>
  <c r="K362" i="3"/>
  <c r="J362" i="3"/>
  <c r="J335" i="3"/>
  <c r="K335" i="3"/>
  <c r="J414" i="3"/>
  <c r="K414" i="3"/>
  <c r="K379" i="3"/>
  <c r="J379" i="3"/>
  <c r="J386" i="3"/>
  <c r="I386" i="3"/>
  <c r="K386" i="3"/>
  <c r="K380" i="3"/>
  <c r="J380" i="3"/>
  <c r="K368" i="3"/>
  <c r="J368" i="3"/>
  <c r="K375" i="3"/>
  <c r="J375" i="3"/>
  <c r="J356" i="3"/>
  <c r="K356" i="3"/>
  <c r="K401" i="3"/>
  <c r="J401" i="3"/>
  <c r="K418" i="3"/>
  <c r="J418" i="3"/>
  <c r="J374" i="3"/>
  <c r="K374" i="3"/>
  <c r="J354" i="3"/>
  <c r="K354" i="3"/>
  <c r="K328" i="3"/>
  <c r="J328" i="3"/>
  <c r="I328" i="3"/>
  <c r="K393" i="3"/>
  <c r="J393" i="3"/>
  <c r="K403" i="3"/>
  <c r="J403" i="3"/>
  <c r="J287" i="3"/>
  <c r="K287" i="3"/>
  <c r="J348" i="3"/>
  <c r="K348" i="3"/>
  <c r="K332" i="3"/>
  <c r="J332" i="3"/>
  <c r="J341" i="3"/>
  <c r="K341" i="3"/>
  <c r="I341" i="3"/>
  <c r="K369" i="3"/>
  <c r="J369" i="3"/>
  <c r="K298" i="3"/>
  <c r="J298" i="3"/>
  <c r="K371" i="3"/>
  <c r="J371" i="3"/>
  <c r="J420" i="3"/>
  <c r="K420" i="3"/>
  <c r="K400" i="3"/>
  <c r="J400" i="3"/>
  <c r="J402" i="3"/>
  <c r="K402" i="3"/>
  <c r="I402" i="3"/>
  <c r="H845" i="3"/>
  <c r="K845" i="3"/>
  <c r="I845" i="3"/>
  <c r="F845" i="3"/>
  <c r="J845" i="3"/>
  <c r="J448" i="3"/>
  <c r="K448" i="3"/>
  <c r="F942" i="3"/>
  <c r="J942" i="3"/>
  <c r="H942" i="3"/>
  <c r="I942" i="3"/>
  <c r="K942" i="3"/>
  <c r="J776" i="3"/>
  <c r="K776" i="3"/>
  <c r="I989" i="3"/>
  <c r="H989" i="3"/>
  <c r="K989" i="3"/>
  <c r="J989" i="3"/>
  <c r="F989" i="3"/>
  <c r="J781" i="3"/>
  <c r="K781" i="3"/>
  <c r="I781" i="3"/>
  <c r="K549" i="3"/>
  <c r="J549" i="3"/>
  <c r="I549" i="3"/>
  <c r="J584" i="3"/>
  <c r="K584" i="3"/>
  <c r="J661" i="3"/>
  <c r="K661" i="3"/>
  <c r="K998" i="3"/>
  <c r="I998" i="3"/>
  <c r="F998" i="3"/>
  <c r="J998" i="3"/>
  <c r="H998" i="3"/>
  <c r="K918" i="3"/>
  <c r="H918" i="3"/>
  <c r="J918" i="3"/>
  <c r="F918" i="3"/>
  <c r="I918" i="3"/>
  <c r="K622" i="3"/>
  <c r="J622" i="3"/>
  <c r="J465" i="3"/>
  <c r="K465" i="3"/>
  <c r="I465" i="3"/>
  <c r="H850" i="3"/>
  <c r="I850" i="3"/>
  <c r="J850" i="3"/>
  <c r="F850" i="3"/>
  <c r="K850" i="3"/>
  <c r="J598" i="3"/>
  <c r="K598" i="3"/>
  <c r="J814" i="3"/>
  <c r="K814" i="3"/>
  <c r="I814" i="3"/>
  <c r="I986" i="3"/>
  <c r="J986" i="3"/>
  <c r="F986" i="3"/>
  <c r="K986" i="3"/>
  <c r="H986" i="3"/>
  <c r="J600" i="3"/>
  <c r="K600" i="3"/>
  <c r="I600" i="3"/>
  <c r="K752" i="3"/>
  <c r="J752" i="3"/>
  <c r="I817" i="3"/>
  <c r="J817" i="3"/>
  <c r="K817" i="3"/>
  <c r="H817" i="3"/>
  <c r="F817" i="3"/>
  <c r="K883" i="3"/>
  <c r="I883" i="3"/>
  <c r="F883" i="3"/>
  <c r="J883" i="3"/>
  <c r="H883" i="3"/>
  <c r="F969" i="3"/>
  <c r="K969" i="3"/>
  <c r="J969" i="3"/>
  <c r="I969" i="3"/>
  <c r="H969" i="3"/>
  <c r="F961" i="3"/>
  <c r="I961" i="3"/>
  <c r="H961" i="3"/>
  <c r="K961" i="3"/>
  <c r="J961" i="3"/>
  <c r="J552" i="3"/>
  <c r="K552" i="3"/>
  <c r="I552" i="3"/>
  <c r="J630" i="3"/>
  <c r="K630" i="3"/>
  <c r="I630" i="3"/>
  <c r="K656" i="3"/>
  <c r="J656" i="3"/>
  <c r="J617" i="3"/>
  <c r="K617" i="3"/>
  <c r="I617" i="3"/>
  <c r="K485" i="3"/>
  <c r="I485" i="3"/>
  <c r="J485" i="3"/>
  <c r="K648" i="3"/>
  <c r="J648" i="3"/>
  <c r="K454" i="3"/>
  <c r="J454" i="3"/>
  <c r="J669" i="3"/>
  <c r="K669" i="3"/>
  <c r="J504" i="3"/>
  <c r="K504" i="3"/>
  <c r="I504" i="3"/>
  <c r="J738" i="3"/>
  <c r="K738" i="3"/>
  <c r="I738" i="3"/>
  <c r="J695" i="3"/>
  <c r="K695" i="3"/>
  <c r="I695" i="3"/>
  <c r="J696" i="3"/>
  <c r="K696" i="3"/>
  <c r="J743" i="3"/>
  <c r="K743" i="3"/>
  <c r="K868" i="3"/>
  <c r="F868" i="3"/>
  <c r="H868" i="3"/>
  <c r="I868" i="3"/>
  <c r="J868" i="3"/>
  <c r="I550" i="3"/>
  <c r="F550" i="3"/>
  <c r="H550" i="3"/>
  <c r="J550" i="3"/>
  <c r="K550" i="3"/>
  <c r="H855" i="3"/>
  <c r="K855" i="3"/>
  <c r="I855" i="3"/>
  <c r="J855" i="3"/>
  <c r="F855" i="3"/>
  <c r="J644" i="3"/>
  <c r="K644" i="3"/>
  <c r="I838" i="3"/>
  <c r="J838" i="3"/>
  <c r="K838" i="3"/>
  <c r="J532" i="3"/>
  <c r="K532" i="3"/>
  <c r="I532" i="3"/>
  <c r="K993" i="3"/>
  <c r="F993" i="3"/>
  <c r="H993" i="3"/>
  <c r="J993" i="3"/>
  <c r="I993" i="3"/>
  <c r="K583" i="3"/>
  <c r="J583" i="3"/>
  <c r="I816" i="3"/>
  <c r="J816" i="3"/>
  <c r="F816" i="3"/>
  <c r="H816" i="3"/>
  <c r="K816" i="3"/>
  <c r="F916" i="3"/>
  <c r="J916" i="3"/>
  <c r="I916" i="3"/>
  <c r="H916" i="3"/>
  <c r="K916" i="3"/>
  <c r="F927" i="3"/>
  <c r="I927" i="3"/>
  <c r="H927" i="3"/>
  <c r="K927" i="3"/>
  <c r="J927" i="3"/>
  <c r="K587" i="3"/>
  <c r="J587" i="3"/>
  <c r="I587" i="3"/>
  <c r="F909" i="3"/>
  <c r="H909" i="3"/>
  <c r="J909" i="3"/>
  <c r="K909" i="3"/>
  <c r="I909" i="3"/>
  <c r="K611" i="3"/>
  <c r="J611" i="3"/>
  <c r="J718" i="3"/>
  <c r="K718" i="3"/>
  <c r="J471" i="3"/>
  <c r="K471" i="3"/>
  <c r="K614" i="3"/>
  <c r="J614" i="3"/>
  <c r="I614" i="3"/>
  <c r="K593" i="3"/>
  <c r="J593" i="3"/>
  <c r="I593" i="3"/>
  <c r="K685" i="3"/>
  <c r="J685" i="3"/>
  <c r="K509" i="3"/>
  <c r="J509" i="3"/>
  <c r="I509" i="3"/>
  <c r="J680" i="3"/>
  <c r="K680" i="3"/>
  <c r="J698" i="3"/>
  <c r="K698" i="3"/>
  <c r="J540" i="3"/>
  <c r="K540" i="3"/>
  <c r="I540" i="3"/>
  <c r="K967" i="3"/>
  <c r="I967" i="3"/>
  <c r="J967" i="3"/>
  <c r="F967" i="3"/>
  <c r="H967" i="3"/>
  <c r="I849" i="3"/>
  <c r="F849" i="3"/>
  <c r="H849" i="3"/>
  <c r="J849" i="3"/>
  <c r="K849" i="3"/>
  <c r="K472" i="3"/>
  <c r="J472" i="3"/>
  <c r="K663" i="3"/>
  <c r="J663" i="3"/>
  <c r="I898" i="3"/>
  <c r="H898" i="3"/>
  <c r="J898" i="3"/>
  <c r="F898" i="3"/>
  <c r="K898" i="3"/>
  <c r="J457" i="3"/>
  <c r="K457" i="3"/>
  <c r="J734" i="3"/>
  <c r="K734" i="3"/>
  <c r="H734" i="3"/>
  <c r="F734" i="3"/>
  <c r="I734" i="3"/>
  <c r="K500" i="3"/>
  <c r="J500" i="3"/>
  <c r="J761" i="3"/>
  <c r="K761" i="3"/>
  <c r="K452" i="3"/>
  <c r="J452" i="3"/>
  <c r="K676" i="3"/>
  <c r="J676" i="3"/>
  <c r="J785" i="3"/>
  <c r="I785" i="3"/>
  <c r="K785" i="3"/>
  <c r="J745" i="3"/>
  <c r="I745" i="3"/>
  <c r="K745" i="3"/>
  <c r="I570" i="3"/>
  <c r="J570" i="3"/>
  <c r="K570" i="3"/>
  <c r="H570" i="3"/>
  <c r="F570" i="3"/>
  <c r="K562" i="3"/>
  <c r="J562" i="3"/>
  <c r="I562" i="3"/>
  <c r="J793" i="3"/>
  <c r="K793" i="3"/>
  <c r="J492" i="3"/>
  <c r="K492" i="3"/>
  <c r="I492" i="3"/>
  <c r="J821" i="3"/>
  <c r="K821" i="3"/>
  <c r="I821" i="3"/>
  <c r="H848" i="3"/>
  <c r="F848" i="3"/>
  <c r="J848" i="3"/>
  <c r="K848" i="3"/>
  <c r="I848" i="3"/>
  <c r="K742" i="3"/>
  <c r="J742" i="3"/>
  <c r="I742" i="3"/>
  <c r="F991" i="3"/>
  <c r="H991" i="3"/>
  <c r="I991" i="3"/>
  <c r="K991" i="3"/>
  <c r="J991" i="3"/>
  <c r="K523" i="3"/>
  <c r="J523" i="3"/>
  <c r="I523" i="3"/>
  <c r="K907" i="3"/>
  <c r="F907" i="3"/>
  <c r="J907" i="3"/>
  <c r="I907" i="3"/>
  <c r="H907" i="3"/>
  <c r="K475" i="3"/>
  <c r="J475" i="3"/>
  <c r="I475" i="3"/>
  <c r="J456" i="3"/>
  <c r="K456" i="3"/>
  <c r="I766" i="3"/>
  <c r="F766" i="3"/>
  <c r="H766" i="3"/>
  <c r="J766" i="3"/>
  <c r="K766" i="3"/>
  <c r="K649" i="3"/>
  <c r="J649" i="3"/>
  <c r="J823" i="3"/>
  <c r="K823" i="3"/>
  <c r="F869" i="3"/>
  <c r="I869" i="3"/>
  <c r="K869" i="3"/>
  <c r="J869" i="3"/>
  <c r="H869" i="3"/>
  <c r="J778" i="3"/>
  <c r="K778" i="3"/>
  <c r="I778" i="3"/>
  <c r="F778" i="3"/>
  <c r="H778" i="3"/>
  <c r="K908" i="3"/>
  <c r="I908" i="3"/>
  <c r="F908" i="3"/>
  <c r="H908" i="3"/>
  <c r="J908" i="3"/>
  <c r="H879" i="3"/>
  <c r="I879" i="3"/>
  <c r="F879" i="3"/>
  <c r="K879" i="3"/>
  <c r="J879" i="3"/>
  <c r="J713" i="3"/>
  <c r="K713" i="3"/>
  <c r="J791" i="3"/>
  <c r="K791" i="3"/>
  <c r="I791" i="3"/>
  <c r="J690" i="3"/>
  <c r="K690" i="3"/>
  <c r="I886" i="3"/>
  <c r="H886" i="3"/>
  <c r="J886" i="3"/>
  <c r="K886" i="3"/>
  <c r="F886" i="3"/>
  <c r="K822" i="3"/>
  <c r="J822" i="3"/>
  <c r="I822" i="3"/>
  <c r="K421" i="3"/>
  <c r="J421" i="3"/>
  <c r="J638" i="3"/>
  <c r="K638" i="3"/>
  <c r="J943" i="3"/>
  <c r="K943" i="3"/>
  <c r="H943" i="3"/>
  <c r="I943" i="3"/>
  <c r="F943" i="3"/>
  <c r="J527" i="3"/>
  <c r="K527" i="3"/>
  <c r="I527" i="3"/>
  <c r="K861" i="3"/>
  <c r="J861" i="3"/>
  <c r="F861" i="3"/>
  <c r="H861" i="3"/>
  <c r="I861" i="3"/>
  <c r="J558" i="3"/>
  <c r="K558" i="3"/>
  <c r="J625" i="3"/>
  <c r="K625" i="3"/>
  <c r="I625" i="3"/>
  <c r="J510" i="3"/>
  <c r="I510" i="3"/>
  <c r="K510" i="3"/>
  <c r="K938" i="3"/>
  <c r="I938" i="3"/>
  <c r="H938" i="3"/>
  <c r="J938" i="3"/>
  <c r="F938" i="3"/>
  <c r="K851" i="3"/>
  <c r="F851" i="3"/>
  <c r="I851" i="3"/>
  <c r="J851" i="3"/>
  <c r="H851" i="3"/>
  <c r="J842" i="3"/>
  <c r="F842" i="3"/>
  <c r="I842" i="3"/>
  <c r="K842" i="3"/>
  <c r="H842" i="3"/>
  <c r="F858" i="3"/>
  <c r="H858" i="3"/>
  <c r="K858" i="3"/>
  <c r="I858" i="3"/>
  <c r="J858" i="3"/>
  <c r="J950" i="3"/>
  <c r="K950" i="3"/>
  <c r="I950" i="3"/>
  <c r="F950" i="3"/>
  <c r="H950" i="3"/>
  <c r="J973" i="3"/>
  <c r="I973" i="3"/>
  <c r="H973" i="3"/>
  <c r="F973" i="3"/>
  <c r="K973" i="3"/>
  <c r="J853" i="3"/>
  <c r="K853" i="3"/>
  <c r="H853" i="3"/>
  <c r="F853" i="3"/>
  <c r="I853" i="3"/>
  <c r="J797" i="3"/>
  <c r="K797" i="3"/>
  <c r="I797" i="3"/>
  <c r="I875" i="3"/>
  <c r="F875" i="3"/>
  <c r="K875" i="3"/>
  <c r="J875" i="3"/>
  <c r="H875" i="3"/>
  <c r="J513" i="3"/>
  <c r="K513" i="3"/>
  <c r="K655" i="3"/>
  <c r="I655" i="3"/>
  <c r="J655" i="3"/>
  <c r="K996" i="3"/>
  <c r="I996" i="3"/>
  <c r="J996" i="3"/>
  <c r="H996" i="3"/>
  <c r="F996" i="3"/>
  <c r="K449" i="3"/>
  <c r="J449" i="3"/>
  <c r="I953" i="3"/>
  <c r="F953" i="3"/>
  <c r="J953" i="3"/>
  <c r="K953" i="3"/>
  <c r="H953" i="3"/>
  <c r="K748" i="3"/>
  <c r="J748" i="3"/>
  <c r="K520" i="3"/>
  <c r="I520" i="3"/>
  <c r="J520" i="3"/>
  <c r="K760" i="3"/>
  <c r="J760" i="3"/>
  <c r="H897" i="3"/>
  <c r="I897" i="3"/>
  <c r="F897" i="3"/>
  <c r="K897" i="3"/>
  <c r="J897" i="3"/>
  <c r="F910" i="3"/>
  <c r="J910" i="3"/>
  <c r="K910" i="3"/>
  <c r="I910" i="3"/>
  <c r="H910" i="3"/>
  <c r="K574" i="3"/>
  <c r="J574" i="3"/>
  <c r="K553" i="3"/>
  <c r="J553" i="3"/>
  <c r="I553" i="3"/>
  <c r="J424" i="3"/>
  <c r="K424" i="3"/>
  <c r="H955" i="3"/>
  <c r="F955" i="3"/>
  <c r="K955" i="3"/>
  <c r="J955" i="3"/>
  <c r="I955" i="3"/>
  <c r="K573" i="3"/>
  <c r="J573" i="3"/>
  <c r="I573" i="3"/>
  <c r="J912" i="3"/>
  <c r="I912" i="3"/>
  <c r="K912" i="3"/>
  <c r="H912" i="3"/>
  <c r="F912" i="3"/>
  <c r="J747" i="3"/>
  <c r="K747" i="3"/>
  <c r="I747" i="3"/>
  <c r="K773" i="3"/>
  <c r="J773" i="3"/>
  <c r="I773" i="3"/>
  <c r="J923" i="3"/>
  <c r="K923" i="3"/>
  <c r="I923" i="3"/>
  <c r="F923" i="3"/>
  <c r="H923" i="3"/>
  <c r="K767" i="3"/>
  <c r="J767" i="3"/>
  <c r="I767" i="3"/>
  <c r="K675" i="3"/>
  <c r="J675" i="3"/>
  <c r="K763" i="3"/>
  <c r="J763" i="3"/>
  <c r="I763" i="3"/>
  <c r="J753" i="3"/>
  <c r="K753" i="3"/>
  <c r="I753" i="3"/>
  <c r="J709" i="3"/>
  <c r="K709" i="3"/>
  <c r="I709" i="3"/>
  <c r="H877" i="3"/>
  <c r="F877" i="3"/>
  <c r="K877" i="3"/>
  <c r="I877" i="3"/>
  <c r="J877" i="3"/>
  <c r="K518" i="3"/>
  <c r="J518" i="3"/>
  <c r="I518" i="3"/>
  <c r="H951" i="3"/>
  <c r="K951" i="3"/>
  <c r="F951" i="3"/>
  <c r="I951" i="3"/>
  <c r="J951" i="3"/>
  <c r="K971" i="3"/>
  <c r="J971" i="3"/>
  <c r="I971" i="3"/>
  <c r="H971" i="3"/>
  <c r="F971" i="3"/>
  <c r="K834" i="3"/>
  <c r="J834" i="3"/>
  <c r="K818" i="3"/>
  <c r="J818" i="3"/>
  <c r="H932" i="3"/>
  <c r="F932" i="3"/>
  <c r="J932" i="3"/>
  <c r="I932" i="3"/>
  <c r="K932" i="3"/>
  <c r="F976" i="3"/>
  <c r="H976" i="3"/>
  <c r="I976" i="3"/>
  <c r="J976" i="3"/>
  <c r="K976" i="3"/>
  <c r="I959" i="3"/>
  <c r="K959" i="3"/>
  <c r="F959" i="3"/>
  <c r="J959" i="3"/>
  <c r="H959" i="3"/>
  <c r="J913" i="3"/>
  <c r="F913" i="3"/>
  <c r="H913" i="3"/>
  <c r="I913" i="3"/>
  <c r="K913" i="3"/>
  <c r="K517" i="3"/>
  <c r="J517" i="3"/>
  <c r="I517" i="3"/>
  <c r="K595" i="3"/>
  <c r="J595" i="3"/>
  <c r="J957" i="3"/>
  <c r="F957" i="3"/>
  <c r="I957" i="3"/>
  <c r="H957" i="3"/>
  <c r="K957" i="3"/>
  <c r="K741" i="3"/>
  <c r="J741" i="3"/>
  <c r="I741" i="3"/>
  <c r="K535" i="3"/>
  <c r="J535" i="3"/>
  <c r="I535" i="3"/>
  <c r="K706" i="3"/>
  <c r="J706" i="3"/>
  <c r="I706" i="3"/>
  <c r="K994" i="3"/>
  <c r="I994" i="3"/>
  <c r="H994" i="3"/>
  <c r="F994" i="3"/>
  <c r="J994" i="3"/>
  <c r="J786" i="3"/>
  <c r="K786" i="3"/>
  <c r="I786" i="3"/>
  <c r="K495" i="3"/>
  <c r="J495" i="3"/>
  <c r="I701" i="3"/>
  <c r="J701" i="3"/>
  <c r="K701" i="3"/>
  <c r="F920" i="3"/>
  <c r="H920" i="3"/>
  <c r="J920" i="3"/>
  <c r="K920" i="3"/>
  <c r="I920" i="3"/>
  <c r="H857" i="3"/>
  <c r="I857" i="3"/>
  <c r="K857" i="3"/>
  <c r="F857" i="3"/>
  <c r="J857" i="3"/>
  <c r="I963" i="3"/>
  <c r="F963" i="3"/>
  <c r="H963" i="3"/>
  <c r="K963" i="3"/>
  <c r="J963" i="3"/>
  <c r="J613" i="3"/>
  <c r="K613" i="3"/>
  <c r="I613" i="3"/>
  <c r="K459" i="3"/>
  <c r="J459" i="3"/>
  <c r="K596" i="3"/>
  <c r="J596" i="3"/>
  <c r="I596" i="3"/>
  <c r="J546" i="3"/>
  <c r="K546" i="3"/>
  <c r="I546" i="3"/>
  <c r="K915" i="3"/>
  <c r="H915" i="3"/>
  <c r="I915" i="3"/>
  <c r="J915" i="3"/>
  <c r="F915" i="3"/>
  <c r="K768" i="3"/>
  <c r="J768" i="3"/>
  <c r="J499" i="3"/>
  <c r="K499" i="3"/>
  <c r="J590" i="3"/>
  <c r="K590" i="3"/>
  <c r="I590" i="3"/>
  <c r="H981" i="3"/>
  <c r="I981" i="3"/>
  <c r="K981" i="3"/>
  <c r="F981" i="3"/>
  <c r="J981" i="3"/>
  <c r="J634" i="3"/>
  <c r="K634" i="3"/>
  <c r="J759" i="3"/>
  <c r="K759" i="3"/>
  <c r="I759" i="3"/>
  <c r="K571" i="3"/>
  <c r="J571" i="3"/>
  <c r="J749" i="3"/>
  <c r="K749" i="3"/>
  <c r="I749" i="3"/>
  <c r="J478" i="3"/>
  <c r="K478" i="3"/>
  <c r="I478" i="3"/>
  <c r="H962" i="3"/>
  <c r="F962" i="3"/>
  <c r="I962" i="3"/>
  <c r="J962" i="3"/>
  <c r="K962" i="3"/>
  <c r="J983" i="3"/>
  <c r="I983" i="3"/>
  <c r="H983" i="3"/>
  <c r="K983" i="3"/>
  <c r="F983" i="3"/>
  <c r="J784" i="3"/>
  <c r="K784" i="3"/>
  <c r="J586" i="3"/>
  <c r="K586" i="3"/>
  <c r="J936" i="3"/>
  <c r="F936" i="3"/>
  <c r="K936" i="3"/>
  <c r="I936" i="3"/>
  <c r="H936" i="3"/>
  <c r="F887" i="3"/>
  <c r="J887" i="3"/>
  <c r="I887" i="3"/>
  <c r="H887" i="3"/>
  <c r="K887" i="3"/>
  <c r="K783" i="3"/>
  <c r="I783" i="3"/>
  <c r="J783" i="3"/>
  <c r="J787" i="3"/>
  <c r="K787" i="3"/>
  <c r="I787" i="3"/>
  <c r="I525" i="3"/>
  <c r="K525" i="3"/>
  <c r="J525" i="3"/>
  <c r="F985" i="3"/>
  <c r="K985" i="3"/>
  <c r="H985" i="3"/>
  <c r="J985" i="3"/>
  <c r="I985" i="3"/>
  <c r="K635" i="3"/>
  <c r="J635" i="3"/>
  <c r="J809" i="3"/>
  <c r="K809" i="3"/>
  <c r="I809" i="3"/>
  <c r="F960" i="3"/>
  <c r="K960" i="3"/>
  <c r="I960" i="3"/>
  <c r="H960" i="3"/>
  <c r="J960" i="3"/>
  <c r="K835" i="3"/>
  <c r="I835" i="3"/>
  <c r="J835" i="3"/>
  <c r="J825" i="3"/>
  <c r="K825" i="3"/>
  <c r="J769" i="3"/>
  <c r="K769" i="3"/>
  <c r="I769" i="3"/>
  <c r="J651" i="3"/>
  <c r="K651" i="3"/>
  <c r="J572" i="3"/>
  <c r="I572" i="3"/>
  <c r="K572" i="3"/>
  <c r="K934" i="3"/>
  <c r="I934" i="3"/>
  <c r="J934" i="3"/>
  <c r="H934" i="3"/>
  <c r="F934" i="3"/>
  <c r="J575" i="3"/>
  <c r="K575" i="3"/>
  <c r="I575" i="3"/>
  <c r="J534" i="3"/>
  <c r="K534" i="3"/>
  <c r="K627" i="3"/>
  <c r="J627" i="3"/>
  <c r="J679" i="3"/>
  <c r="K679" i="3"/>
  <c r="J662" i="3"/>
  <c r="K662" i="3"/>
  <c r="F881" i="3"/>
  <c r="I881" i="3"/>
  <c r="K881" i="3"/>
  <c r="J881" i="3"/>
  <c r="H881" i="3"/>
  <c r="K538" i="3"/>
  <c r="J538" i="3"/>
  <c r="I538" i="3"/>
  <c r="J594" i="3"/>
  <c r="K594" i="3"/>
  <c r="K591" i="3"/>
  <c r="J591" i="3"/>
  <c r="I591" i="3"/>
  <c r="K740" i="3"/>
  <c r="J740" i="3"/>
  <c r="I740" i="3"/>
  <c r="J708" i="3"/>
  <c r="K708" i="3"/>
  <c r="I708" i="3"/>
  <c r="K602" i="3"/>
  <c r="J602" i="3"/>
  <c r="I602" i="3"/>
  <c r="K739" i="3"/>
  <c r="J739" i="3"/>
  <c r="F852" i="3"/>
  <c r="I852" i="3"/>
  <c r="H852" i="3"/>
  <c r="K852" i="3"/>
  <c r="J852" i="3"/>
  <c r="K601" i="3"/>
  <c r="I601" i="3"/>
  <c r="J601" i="3"/>
  <c r="I873" i="3"/>
  <c r="K873" i="3"/>
  <c r="F873" i="3"/>
  <c r="J873" i="3"/>
  <c r="H873" i="3"/>
  <c r="I975" i="3"/>
  <c r="H975" i="3"/>
  <c r="F975" i="3"/>
  <c r="K975" i="3"/>
  <c r="J975" i="3"/>
  <c r="K841" i="3"/>
  <c r="J841" i="3"/>
  <c r="I841" i="3"/>
  <c r="K579" i="3"/>
  <c r="H579" i="3"/>
  <c r="J579" i="3"/>
  <c r="F579" i="3"/>
  <c r="I579" i="3"/>
  <c r="K813" i="3"/>
  <c r="J813" i="3"/>
  <c r="I813" i="3"/>
  <c r="J779" i="3"/>
  <c r="K779" i="3"/>
  <c r="I779" i="3"/>
  <c r="K803" i="3"/>
  <c r="J803" i="3"/>
  <c r="I803" i="3"/>
  <c r="J792" i="3"/>
  <c r="K792" i="3"/>
  <c r="J905" i="3"/>
  <c r="F905" i="3"/>
  <c r="H905" i="3"/>
  <c r="K905" i="3"/>
  <c r="I905" i="3"/>
  <c r="K704" i="3"/>
  <c r="J704" i="3"/>
  <c r="I704" i="3"/>
  <c r="F795" i="3"/>
  <c r="H795" i="3"/>
  <c r="K795" i="3"/>
  <c r="I795" i="3"/>
  <c r="J795" i="3"/>
  <c r="J765" i="3"/>
  <c r="K765" i="3"/>
  <c r="I765" i="3"/>
  <c r="K871" i="3"/>
  <c r="H871" i="3"/>
  <c r="J871" i="3"/>
  <c r="I871" i="3"/>
  <c r="F871" i="3"/>
  <c r="I939" i="3"/>
  <c r="J939" i="3"/>
  <c r="F939" i="3"/>
  <c r="H939" i="3"/>
  <c r="K939" i="3"/>
  <c r="H947" i="3"/>
  <c r="K947" i="3"/>
  <c r="F947" i="3"/>
  <c r="I947" i="3"/>
  <c r="J947" i="3"/>
  <c r="K493" i="3"/>
  <c r="J493" i="3"/>
  <c r="K723" i="3"/>
  <c r="J723" i="3"/>
  <c r="I723" i="3"/>
  <c r="K541" i="3"/>
  <c r="J541" i="3"/>
  <c r="I541" i="3"/>
  <c r="J737" i="3"/>
  <c r="K737" i="3"/>
  <c r="I737" i="3"/>
  <c r="I988" i="3"/>
  <c r="K988" i="3"/>
  <c r="H988" i="3"/>
  <c r="J988" i="3"/>
  <c r="F988" i="3"/>
  <c r="K619" i="3"/>
  <c r="J619" i="3"/>
  <c r="K497" i="3"/>
  <c r="J497" i="3"/>
  <c r="I497" i="3"/>
  <c r="J839" i="3"/>
  <c r="K839" i="3"/>
  <c r="I839" i="3"/>
  <c r="H812" i="3"/>
  <c r="J812" i="3"/>
  <c r="F812" i="3"/>
  <c r="K812" i="3"/>
  <c r="I812" i="3"/>
  <c r="J516" i="3"/>
  <c r="K516" i="3"/>
  <c r="J700" i="3"/>
  <c r="K700" i="3"/>
  <c r="I482" i="3"/>
  <c r="J482" i="3"/>
  <c r="K482" i="3"/>
  <c r="J903" i="3"/>
  <c r="K903" i="3"/>
  <c r="H903" i="3"/>
  <c r="I903" i="3"/>
  <c r="F903" i="3"/>
  <c r="K829" i="3"/>
  <c r="I829" i="3"/>
  <c r="J829" i="3"/>
  <c r="K811" i="3"/>
  <c r="J811" i="3"/>
  <c r="I949" i="3"/>
  <c r="F949" i="3"/>
  <c r="K949" i="3"/>
  <c r="J949" i="3"/>
  <c r="H949" i="3"/>
  <c r="I710" i="3"/>
  <c r="K710" i="3"/>
  <c r="J710" i="3"/>
  <c r="K830" i="3"/>
  <c r="J830" i="3"/>
  <c r="K764" i="3"/>
  <c r="J764" i="3"/>
  <c r="K537" i="3"/>
  <c r="J537" i="3"/>
  <c r="I537" i="3"/>
  <c r="K474" i="3"/>
  <c r="J474" i="3"/>
  <c r="I474" i="3"/>
  <c r="F843" i="3"/>
  <c r="J843" i="3"/>
  <c r="H843" i="3"/>
  <c r="I843" i="3"/>
  <c r="K843" i="3"/>
  <c r="F874" i="3"/>
  <c r="H874" i="3"/>
  <c r="I874" i="3"/>
  <c r="J874" i="3"/>
  <c r="K874" i="3"/>
  <c r="H941" i="3"/>
  <c r="K941" i="3"/>
  <c r="F941" i="3"/>
  <c r="I941" i="3"/>
  <c r="J941" i="3"/>
  <c r="J473" i="3"/>
  <c r="K473" i="3"/>
  <c r="J528" i="3"/>
  <c r="K528" i="3"/>
  <c r="I528" i="3"/>
  <c r="J658" i="3"/>
  <c r="K658" i="3"/>
  <c r="K777" i="3"/>
  <c r="J777" i="3"/>
  <c r="J715" i="3"/>
  <c r="K715" i="3"/>
  <c r="I715" i="3"/>
  <c r="J453" i="3"/>
  <c r="K453" i="3"/>
  <c r="I453" i="3"/>
  <c r="J631" i="3"/>
  <c r="K631" i="3"/>
  <c r="I919" i="3"/>
  <c r="H919" i="3"/>
  <c r="J919" i="3"/>
  <c r="F919" i="3"/>
  <c r="K919" i="3"/>
  <c r="J906" i="3"/>
  <c r="I906" i="3"/>
  <c r="K906" i="3"/>
  <c r="F906" i="3"/>
  <c r="H906" i="3"/>
  <c r="K641" i="3"/>
  <c r="J641" i="3"/>
  <c r="I641" i="3"/>
  <c r="K654" i="3"/>
  <c r="J654" i="3"/>
  <c r="H844" i="3"/>
  <c r="F844" i="3"/>
  <c r="J844" i="3"/>
  <c r="I844" i="3"/>
  <c r="K844" i="3"/>
  <c r="K900" i="3"/>
  <c r="H900" i="3"/>
  <c r="F900" i="3"/>
  <c r="I900" i="3"/>
  <c r="J900" i="3"/>
  <c r="J501" i="3"/>
  <c r="K501" i="3"/>
  <c r="I501" i="3"/>
  <c r="J660" i="3"/>
  <c r="K660" i="3"/>
  <c r="J526" i="3"/>
  <c r="I526" i="3"/>
  <c r="K526" i="3"/>
  <c r="K806" i="3"/>
  <c r="J806" i="3"/>
  <c r="I806" i="3"/>
  <c r="I952" i="3"/>
  <c r="J952" i="3"/>
  <c r="K952" i="3"/>
  <c r="F952" i="3"/>
  <c r="H952" i="3"/>
  <c r="J801" i="3"/>
  <c r="K801" i="3"/>
  <c r="I801" i="3"/>
  <c r="K505" i="3"/>
  <c r="J505" i="3"/>
  <c r="I505" i="3"/>
  <c r="K972" i="3"/>
  <c r="H972" i="3"/>
  <c r="I972" i="3"/>
  <c r="J972" i="3"/>
  <c r="F972" i="3"/>
  <c r="K455" i="3"/>
  <c r="J455" i="3"/>
  <c r="H992" i="3"/>
  <c r="K992" i="3"/>
  <c r="I992" i="3"/>
  <c r="J992" i="3"/>
  <c r="F992" i="3"/>
  <c r="K902" i="3"/>
  <c r="I902" i="3"/>
  <c r="J902" i="3"/>
  <c r="F902" i="3"/>
  <c r="H902" i="3"/>
  <c r="I519" i="3"/>
  <c r="K519" i="3"/>
  <c r="J519" i="3"/>
  <c r="K727" i="3"/>
  <c r="J727" i="3"/>
  <c r="I727" i="3"/>
  <c r="H940" i="3"/>
  <c r="K940" i="3"/>
  <c r="J940" i="3"/>
  <c r="I940" i="3"/>
  <c r="F940" i="3"/>
  <c r="I894" i="3"/>
  <c r="K894" i="3"/>
  <c r="F894" i="3"/>
  <c r="H894" i="3"/>
  <c r="J894" i="3"/>
  <c r="J865" i="3"/>
  <c r="I865" i="3"/>
  <c r="F865" i="3"/>
  <c r="H865" i="3"/>
  <c r="K865" i="3"/>
  <c r="O994" i="2"/>
  <c r="N994" i="2"/>
  <c r="H1000" i="3"/>
  <c r="I1000" i="3"/>
  <c r="K1000" i="3"/>
  <c r="J1000" i="3"/>
  <c r="F1000" i="3"/>
  <c r="K840" i="3"/>
  <c r="J840" i="3"/>
  <c r="H948" i="3"/>
  <c r="K948" i="3"/>
  <c r="J948" i="3"/>
  <c r="I948" i="3"/>
  <c r="F948" i="3"/>
  <c r="K531" i="3"/>
  <c r="J531" i="3"/>
  <c r="I531" i="3"/>
  <c r="I506" i="3"/>
  <c r="K506" i="3"/>
  <c r="J506" i="3"/>
  <c r="K970" i="3"/>
  <c r="H970" i="3"/>
  <c r="F970" i="3"/>
  <c r="I970" i="3"/>
  <c r="J970" i="3"/>
  <c r="K702" i="3"/>
  <c r="J702" i="3"/>
  <c r="K694" i="3"/>
  <c r="J694" i="3"/>
  <c r="J735" i="3"/>
  <c r="K735" i="3"/>
  <c r="J876" i="3"/>
  <c r="F876" i="3"/>
  <c r="K876" i="3"/>
  <c r="H876" i="3"/>
  <c r="I876" i="3"/>
  <c r="J681" i="3"/>
  <c r="K681" i="3"/>
  <c r="I724" i="3"/>
  <c r="J724" i="3"/>
  <c r="K724" i="3"/>
  <c r="J486" i="3"/>
  <c r="K486" i="3"/>
  <c r="I486" i="3"/>
  <c r="J536" i="3"/>
  <c r="I536" i="3"/>
  <c r="K536" i="3"/>
  <c r="H536" i="3"/>
  <c r="K633" i="3"/>
  <c r="J633" i="3"/>
  <c r="I633" i="3"/>
  <c r="I904" i="3"/>
  <c r="K904" i="3"/>
  <c r="J904" i="3"/>
  <c r="H904" i="3"/>
  <c r="F904" i="3"/>
  <c r="K480" i="3"/>
  <c r="J480" i="3"/>
  <c r="I978" i="3"/>
  <c r="F978" i="3"/>
  <c r="K978" i="3"/>
  <c r="J978" i="3"/>
  <c r="H978" i="3"/>
  <c r="J512" i="3"/>
  <c r="K512" i="3"/>
  <c r="J678" i="3"/>
  <c r="K678" i="3"/>
  <c r="K688" i="3"/>
  <c r="J688" i="3"/>
  <c r="J647" i="3"/>
  <c r="K647" i="3"/>
  <c r="K487" i="3"/>
  <c r="J487" i="3"/>
  <c r="J652" i="3"/>
  <c r="K652" i="3"/>
  <c r="K667" i="3"/>
  <c r="J667" i="3"/>
  <c r="J469" i="3"/>
  <c r="K469" i="3"/>
  <c r="I469" i="3"/>
  <c r="I863" i="3"/>
  <c r="F863" i="3"/>
  <c r="H863" i="3"/>
  <c r="J863" i="3"/>
  <c r="K863" i="3"/>
  <c r="J719" i="3"/>
  <c r="K719" i="3"/>
  <c r="I719" i="3"/>
  <c r="K585" i="3"/>
  <c r="J585" i="3"/>
  <c r="I585" i="3"/>
  <c r="K672" i="3"/>
  <c r="J672" i="3"/>
  <c r="J808" i="3"/>
  <c r="K808" i="3"/>
  <c r="I808" i="3"/>
  <c r="J468" i="3"/>
  <c r="K468" i="3"/>
  <c r="K870" i="3"/>
  <c r="H870" i="3"/>
  <c r="F870" i="3"/>
  <c r="J870" i="3"/>
  <c r="I870" i="3"/>
  <c r="H966" i="3"/>
  <c r="F966" i="3"/>
  <c r="J966" i="3"/>
  <c r="K966" i="3"/>
  <c r="I966" i="3"/>
  <c r="K659" i="3"/>
  <c r="J659" i="3"/>
  <c r="F965" i="3"/>
  <c r="H965" i="3"/>
  <c r="K965" i="3"/>
  <c r="I965" i="3"/>
  <c r="J965" i="3"/>
  <c r="J714" i="3"/>
  <c r="K714" i="3"/>
  <c r="J836" i="3"/>
  <c r="K836" i="3"/>
  <c r="I836" i="3"/>
  <c r="K819" i="3"/>
  <c r="J819" i="3"/>
  <c r="K511" i="3"/>
  <c r="J511" i="3"/>
  <c r="H511" i="3"/>
  <c r="I511" i="3"/>
  <c r="J775" i="3"/>
  <c r="K775" i="3"/>
  <c r="I775" i="3"/>
  <c r="J677" i="3"/>
  <c r="K677" i="3"/>
  <c r="J618" i="3"/>
  <c r="K618" i="3"/>
  <c r="I618" i="3"/>
  <c r="K491" i="3"/>
  <c r="J491" i="3"/>
  <c r="I491" i="3"/>
  <c r="K665" i="3"/>
  <c r="J665" i="3"/>
  <c r="J470" i="3"/>
  <c r="K470" i="3"/>
  <c r="K608" i="3"/>
  <c r="J608" i="3"/>
  <c r="I608" i="3"/>
  <c r="H888" i="3"/>
  <c r="K888" i="3"/>
  <c r="J888" i="3"/>
  <c r="I888" i="3"/>
  <c r="F888" i="3"/>
  <c r="K683" i="3"/>
  <c r="J683" i="3"/>
  <c r="J664" i="3"/>
  <c r="K664" i="3"/>
  <c r="K581" i="3"/>
  <c r="J581" i="3"/>
  <c r="K911" i="3"/>
  <c r="H911" i="3"/>
  <c r="J911" i="3"/>
  <c r="I911" i="3"/>
  <c r="F911" i="3"/>
  <c r="J582" i="3"/>
  <c r="K582" i="3"/>
  <c r="K530" i="3"/>
  <c r="J530" i="3"/>
  <c r="I530" i="3"/>
  <c r="K772" i="3"/>
  <c r="J772" i="3"/>
  <c r="J867" i="3"/>
  <c r="F867" i="3"/>
  <c r="H867" i="3"/>
  <c r="K867" i="3"/>
  <c r="I867" i="3"/>
  <c r="K673" i="3"/>
  <c r="J673" i="3"/>
  <c r="H750" i="3"/>
  <c r="I750" i="3"/>
  <c r="F750" i="3"/>
  <c r="J750" i="3"/>
  <c r="K750" i="3"/>
  <c r="J588" i="3"/>
  <c r="K588" i="3"/>
  <c r="J770" i="3"/>
  <c r="K770" i="3"/>
  <c r="I770" i="3"/>
  <c r="J542" i="3"/>
  <c r="K542" i="3"/>
  <c r="I542" i="3"/>
  <c r="F892" i="3"/>
  <c r="I892" i="3"/>
  <c r="J892" i="3"/>
  <c r="H892" i="3"/>
  <c r="K892" i="3"/>
  <c r="I555" i="3"/>
  <c r="K555" i="3"/>
  <c r="J555" i="3"/>
  <c r="J548" i="3"/>
  <c r="K548" i="3"/>
  <c r="I548" i="3"/>
  <c r="J884" i="3"/>
  <c r="H884" i="3"/>
  <c r="I884" i="3"/>
  <c r="F884" i="3"/>
  <c r="K884" i="3"/>
  <c r="J551" i="3"/>
  <c r="K551" i="3"/>
  <c r="I551" i="3"/>
  <c r="J657" i="3"/>
  <c r="K657" i="3"/>
  <c r="J730" i="3"/>
  <c r="K730" i="3"/>
  <c r="J488" i="3"/>
  <c r="K488" i="3"/>
  <c r="K895" i="3"/>
  <c r="J895" i="3"/>
  <c r="F895" i="3"/>
  <c r="H895" i="3"/>
  <c r="I895" i="3"/>
  <c r="J796" i="3"/>
  <c r="K796" i="3"/>
  <c r="J746" i="3"/>
  <c r="K746" i="3"/>
  <c r="I746" i="3"/>
  <c r="J466" i="3"/>
  <c r="K466" i="3"/>
  <c r="K757" i="3"/>
  <c r="J757" i="3"/>
  <c r="I757" i="3"/>
  <c r="K997" i="3"/>
  <c r="F997" i="3"/>
  <c r="I997" i="3"/>
  <c r="H997" i="3"/>
  <c r="J997" i="3"/>
  <c r="H878" i="3"/>
  <c r="J878" i="3"/>
  <c r="K878" i="3"/>
  <c r="F878" i="3"/>
  <c r="I878" i="3"/>
  <c r="K699" i="3"/>
  <c r="I699" i="3"/>
  <c r="J699" i="3"/>
  <c r="H945" i="3"/>
  <c r="I945" i="3"/>
  <c r="K945" i="3"/>
  <c r="J945" i="3"/>
  <c r="F945" i="3"/>
  <c r="J670" i="3"/>
  <c r="K670" i="3"/>
  <c r="K707" i="3"/>
  <c r="J707" i="3"/>
  <c r="I707" i="3"/>
  <c r="J697" i="3"/>
  <c r="K697" i="3"/>
  <c r="K514" i="3"/>
  <c r="J514" i="3"/>
  <c r="I606" i="3"/>
  <c r="K606" i="3"/>
  <c r="J606" i="3"/>
  <c r="J522" i="3"/>
  <c r="K522" i="3"/>
  <c r="J640" i="3"/>
  <c r="K640" i="3"/>
  <c r="K716" i="3"/>
  <c r="J716" i="3"/>
  <c r="K805" i="3"/>
  <c r="I805" i="3"/>
  <c r="J805" i="3"/>
  <c r="I605" i="3"/>
  <c r="K605" i="3"/>
  <c r="J605" i="3"/>
  <c r="J756" i="3"/>
  <c r="K756" i="3"/>
  <c r="J717" i="3"/>
  <c r="K717" i="3"/>
  <c r="I717" i="3"/>
  <c r="K958" i="3"/>
  <c r="J958" i="3"/>
  <c r="H958" i="3"/>
  <c r="I958" i="3"/>
  <c r="F958" i="3"/>
  <c r="I977" i="3"/>
  <c r="F977" i="3"/>
  <c r="J977" i="3"/>
  <c r="K977" i="3"/>
  <c r="H977" i="3"/>
  <c r="I2" i="3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172" i="4" l="1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5" i="4"/>
  <c r="AT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Q152" i="4" s="1"/>
  <c r="AW152" i="4" s="1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P96" i="4" s="1"/>
  <c r="AV96" i="4" s="1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N36" i="4" s="1"/>
  <c r="AT36" i="4" s="1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D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G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G6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O163" i="4" s="1"/>
  <c r="AU163" i="4" s="1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N47" i="4" l="1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N10" i="4" s="1"/>
  <c r="AT10" i="4" s="1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AI172" i="4"/>
  <c r="AJ172" i="4"/>
  <c r="Z172" i="4"/>
  <c r="AL172" i="4" s="1"/>
  <c r="AR172" i="4" s="1"/>
  <c r="AF172" i="4"/>
  <c r="AB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Q112" i="4" s="1"/>
  <c r="AW112" i="4" s="1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Q107" i="4" s="1"/>
  <c r="AW107" i="4" s="1"/>
  <c r="AH44" i="4"/>
  <c r="AN44" i="4" s="1"/>
  <c r="AT44" i="4" s="1"/>
  <c r="AJ148" i="4"/>
  <c r="AI148" i="4"/>
  <c r="AC148" i="4"/>
  <c r="AE11" i="4"/>
  <c r="AQ11" i="4" s="1"/>
  <c r="AW11" i="4" s="1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O180" i="4" s="1"/>
  <c r="AU180" i="4" s="1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P17" i="4" s="1"/>
  <c r="AV17" i="4" s="1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92" i="4" l="1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196" i="4" l="1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<sst xmlns="http://schemas.openxmlformats.org/spreadsheetml/2006/main" count="1946" uniqueCount="443">
  <si>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</si>
  <si>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</si>
  <si>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</si>
  <si>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</si>
  <si>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</si>
  <si>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</si>
  <si>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</si>
  <si>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</si>
  <si>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</si>
  <si>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</si>
  <si>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</si>
  <si>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</si>
  <si>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</si>
  <si>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</si>
  <si>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</si>
  <si>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</si>
  <si>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</si>
  <si>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</si>
  <si>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</si>
  <si>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</si>
  <si>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</si>
  <si>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</si>
  <si>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</si>
  <si>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</si>
  <si>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</si>
  <si>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</si>
  <si>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</si>
  <si>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</si>
  <si>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</si>
  <si>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</si>
  <si>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</si>
  <si>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</si>
  <si>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</si>
  <si>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</si>
  <si>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</si>
  <si>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</si>
  <si>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</si>
  <si>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</si>
  <si>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</si>
  <si>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</si>
  <si>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</si>
  <si>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</si>
  <si>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</si>
  <si>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</si>
  <si>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</si>
  <si>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</si>
  <si>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</si>
  <si>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</si>
  <si>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</si>
  <si>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</si>
  <si>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</si>
  <si>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</si>
  <si>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</si>
  <si>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</si>
  <si>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</si>
  <si>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</si>
  <si>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</si>
  <si>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</si>
  <si>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</si>
  <si>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</si>
  <si>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</si>
  <si>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</si>
  <si>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</si>
  <si>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</si>
  <si>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</si>
  <si>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</si>
  <si>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</si>
  <si>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</si>
  <si>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Bolton</t>
  </si>
  <si>
    <t>Crewe</t>
  </si>
  <si>
    <t>Hartlepool</t>
  </si>
  <si>
    <t>Newport County</t>
  </si>
  <si>
    <t>Accrington</t>
  </si>
  <si>
    <t>Plymouth</t>
  </si>
  <si>
    <t>Burton</t>
  </si>
  <si>
    <t>Charlton</t>
  </si>
  <si>
    <t>Ipswich</t>
  </si>
  <si>
    <t>Oxford</t>
  </si>
  <si>
    <t>Milton Keynes Dons</t>
  </si>
  <si>
    <t>Cambridge</t>
  </si>
  <si>
    <t>Sheffield Weds</t>
  </si>
  <si>
    <t>Gillingham</t>
  </si>
  <si>
    <t>Wycombe</t>
  </si>
  <si>
    <t>Portsmouth</t>
  </si>
  <si>
    <t>Port Vale</t>
  </si>
  <si>
    <t>Bradford</t>
  </si>
  <si>
    <t>Carlisle</t>
  </si>
  <si>
    <t>Barrow</t>
  </si>
  <si>
    <t>Bristol Rvs</t>
  </si>
  <si>
    <t>Northampton</t>
  </si>
  <si>
    <t>Exeter</t>
  </si>
  <si>
    <t>Oldham</t>
  </si>
  <si>
    <t>Rochdale</t>
  </si>
  <si>
    <t>Leyton Orient</t>
  </si>
  <si>
    <t>Scunthorpe</t>
  </si>
  <si>
    <t>Salford</t>
  </si>
  <si>
    <t>Stevenage</t>
  </si>
  <si>
    <t>Mansfield</t>
  </si>
  <si>
    <t>Tranmere</t>
  </si>
  <si>
    <t>Sutton</t>
  </si>
  <si>
    <t>Walsall</t>
  </si>
  <si>
    <t>Harrogate</t>
  </si>
  <si>
    <t>Grimsby</t>
  </si>
  <si>
    <t>Altrincham</t>
  </si>
  <si>
    <t>Boreham Wood</t>
  </si>
  <si>
    <t>Kings Lynn</t>
  </si>
  <si>
    <t>Wrexham</t>
  </si>
  <si>
    <t>Dag and Red</t>
  </si>
  <si>
    <t>Notts County</t>
  </si>
  <si>
    <t>Solihull</t>
  </si>
  <si>
    <t>Southend</t>
  </si>
  <si>
    <t>Woking</t>
  </si>
  <si>
    <t>Torquay</t>
  </si>
  <si>
    <t>Dover Athletic</t>
  </si>
  <si>
    <t>Wealdstone</t>
  </si>
  <si>
    <t>Yeovil</t>
  </si>
  <si>
    <t>Eastleigh</t>
  </si>
  <si>
    <t>Stockport</t>
  </si>
  <si>
    <t>Bromley</t>
  </si>
  <si>
    <t>E2</t>
  </si>
  <si>
    <t>E3</t>
  </si>
  <si>
    <t>EC</t>
  </si>
  <si>
    <t>Sandhausen</t>
  </si>
  <si>
    <t>QPR</t>
  </si>
  <si>
    <t>Luton</t>
  </si>
  <si>
    <t>St Pauli</t>
  </si>
  <si>
    <t>Sheffield United</t>
  </si>
  <si>
    <t>Coventry</t>
  </si>
  <si>
    <t>Bristol City</t>
  </si>
  <si>
    <t>Blackburn</t>
  </si>
  <si>
    <t>Fulham</t>
  </si>
  <si>
    <t>Barnsley</t>
  </si>
  <si>
    <t>Huddersfield</t>
  </si>
  <si>
    <t>West Brom</t>
  </si>
  <si>
    <t>Hull</t>
  </si>
  <si>
    <t>Birmingham</t>
  </si>
  <si>
    <t>Middlesbrough</t>
  </si>
  <si>
    <t>Millwall</t>
  </si>
  <si>
    <t>Preston</t>
  </si>
  <si>
    <t>Cardiff</t>
  </si>
  <si>
    <t>Reading</t>
  </si>
  <si>
    <t>Nottm Forest</t>
  </si>
  <si>
    <t>Stoke</t>
  </si>
  <si>
    <t>Peterboro</t>
  </si>
  <si>
    <t>Swansea</t>
  </si>
  <si>
    <t>Blackpool</t>
  </si>
  <si>
    <t>Cheltenham</t>
  </si>
  <si>
    <t>Shrewsbury</t>
  </si>
  <si>
    <t>Doncaster</t>
  </si>
  <si>
    <t>Lincoln</t>
  </si>
  <si>
    <t>Fleetwood Town</t>
  </si>
  <si>
    <t>Morecambe</t>
  </si>
  <si>
    <t>AFC Wimbledon</t>
  </si>
  <si>
    <t>Rotherham</t>
  </si>
  <si>
    <t>Sunderland</t>
  </si>
  <si>
    <t>Wigan</t>
  </si>
  <si>
    <t>Crawley Town</t>
  </si>
  <si>
    <t>Forest Green</t>
  </si>
  <si>
    <t>Swindon</t>
  </si>
  <si>
    <t>Colchester</t>
  </si>
  <si>
    <t>Halifax</t>
  </si>
  <si>
    <t>Derby</t>
  </si>
  <si>
    <t>Bournemouth</t>
  </si>
  <si>
    <t>D2</t>
  </si>
  <si>
    <t>E1</t>
  </si>
  <si>
    <t>SC0</t>
  </si>
  <si>
    <t>Aldershot</t>
  </si>
  <si>
    <t>Ross County</t>
  </si>
  <si>
    <t>Hibernian</t>
  </si>
  <si>
    <t>St. Gilloise</t>
  </si>
  <si>
    <t>Oud-Heverlee Leuven</t>
  </si>
  <si>
    <t>Stuttgart</t>
  </si>
  <si>
    <t>Mainz</t>
  </si>
  <si>
    <t>Fortuna Dusseldorf</t>
  </si>
  <si>
    <t>Heidenheim</t>
  </si>
  <si>
    <t>Regensburg</t>
  </si>
  <si>
    <t>Dresden</t>
  </si>
  <si>
    <t>Lens</t>
  </si>
  <si>
    <t>Angers</t>
  </si>
  <si>
    <t>Cagliari</t>
  </si>
  <si>
    <t>Salernitana</t>
  </si>
  <si>
    <t>Crotone</t>
  </si>
  <si>
    <t>Vicenza</t>
  </si>
  <si>
    <t>Lecce</t>
  </si>
  <si>
    <t>Ternana</t>
  </si>
  <si>
    <t>Nijmegen</t>
  </si>
  <si>
    <t>Cambuur</t>
  </si>
  <si>
    <t>Moreirense</t>
  </si>
  <si>
    <t>Gil Vicente</t>
  </si>
  <si>
    <t>Ath Bilbao</t>
  </si>
  <si>
    <t>Granada</t>
  </si>
  <si>
    <t>Alcorcon</t>
  </si>
  <si>
    <t>Lugo</t>
  </si>
  <si>
    <t>Mirandes</t>
  </si>
  <si>
    <t>Oviedo</t>
  </si>
  <si>
    <t>Ad. Demirspor</t>
  </si>
  <si>
    <t>Kasimpasa</t>
  </si>
  <si>
    <t>Buyuksehyr</t>
  </si>
  <si>
    <t>Altay</t>
  </si>
  <si>
    <t>Seraing</t>
  </si>
  <si>
    <t>St Truiden</t>
  </si>
  <si>
    <t>Cercle Brugge</t>
  </si>
  <si>
    <t>Mechelen</t>
  </si>
  <si>
    <t>Eupen</t>
  </si>
  <si>
    <t>Kortrijk</t>
  </si>
  <si>
    <t>Charleroi</t>
  </si>
  <si>
    <t>Anderlecht</t>
  </si>
  <si>
    <t>Bochum</t>
  </si>
  <si>
    <t>Freiburg</t>
  </si>
  <si>
    <t>FC Koln</t>
  </si>
  <si>
    <t>Mgladbach</t>
  </si>
  <si>
    <t>Greuther Furth</t>
  </si>
  <si>
    <t>Hoffenheim</t>
  </si>
  <si>
    <t>Hertha</t>
  </si>
  <si>
    <t>Augsburg</t>
  </si>
  <si>
    <t>Wolfsburg</t>
  </si>
  <si>
    <t>Dortmund</t>
  </si>
  <si>
    <t>Bayern Munich</t>
  </si>
  <si>
    <t>Bielefeld</t>
  </si>
  <si>
    <t>Erzgebirge Aue</t>
  </si>
  <si>
    <t>Darmstadt</t>
  </si>
  <si>
    <t>Karlsruhe</t>
  </si>
  <si>
    <t>Hannover</t>
  </si>
  <si>
    <t>Schalke 04</t>
  </si>
  <si>
    <t>Holstein Kiel</t>
  </si>
  <si>
    <t>Werder Bremen</t>
  </si>
  <si>
    <t>Arsenal</t>
  </si>
  <si>
    <t>Newcastle</t>
  </si>
  <si>
    <t>Crystal Palace</t>
  </si>
  <si>
    <t>Aston Villa</t>
  </si>
  <si>
    <t>Liverpool</t>
  </si>
  <si>
    <t>Southampton</t>
  </si>
  <si>
    <t>Norwich</t>
  </si>
  <si>
    <t>Wolves</t>
  </si>
  <si>
    <t>Brighton</t>
  </si>
  <si>
    <t>Leeds</t>
  </si>
  <si>
    <t>Barnet</t>
  </si>
  <si>
    <t>Lille</t>
  </si>
  <si>
    <t>Nantes</t>
  </si>
  <si>
    <t>Nice</t>
  </si>
  <si>
    <t>Metz</t>
  </si>
  <si>
    <t>Asteras Tripolis</t>
  </si>
  <si>
    <t>Atromitos</t>
  </si>
  <si>
    <t>Apollon</t>
  </si>
  <si>
    <t>Lamia</t>
  </si>
  <si>
    <t>Giannina</t>
  </si>
  <si>
    <t>AEK</t>
  </si>
  <si>
    <t>Empoli</t>
  </si>
  <si>
    <t>Fiorentina</t>
  </si>
  <si>
    <t>Sampdoria</t>
  </si>
  <si>
    <t>Verona</t>
  </si>
  <si>
    <t>Juventus</t>
  </si>
  <si>
    <t>Atalanta</t>
  </si>
  <si>
    <t>Venezia</t>
  </si>
  <si>
    <t>Inter</t>
  </si>
  <si>
    <t>Alessandria</t>
  </si>
  <si>
    <t>Cremonese</t>
  </si>
  <si>
    <t>Ascoli</t>
  </si>
  <si>
    <t>Monza</t>
  </si>
  <si>
    <t>Benevento</t>
  </si>
  <si>
    <t>Reggina</t>
  </si>
  <si>
    <t>Cosenza</t>
  </si>
  <si>
    <t>Spal</t>
  </si>
  <si>
    <t>Frosinone</t>
  </si>
  <si>
    <t>Pordenone</t>
  </si>
  <si>
    <t>Brescia</t>
  </si>
  <si>
    <t>Pisa</t>
  </si>
  <si>
    <t>Perugia</t>
  </si>
  <si>
    <t>Cittadella</t>
  </si>
  <si>
    <t>For Sittard</t>
  </si>
  <si>
    <t>Groningen</t>
  </si>
  <si>
    <t>Zwolle</t>
  </si>
  <si>
    <t>Waalwijk</t>
  </si>
  <si>
    <t>Willem II</t>
  </si>
  <si>
    <t>Go Ahead Eagles</t>
  </si>
  <si>
    <t>Famalicao</t>
  </si>
  <si>
    <t>Portimonense</t>
  </si>
  <si>
    <t>Arouca</t>
  </si>
  <si>
    <t>Boavista</t>
  </si>
  <si>
    <t>Belenenses</t>
  </si>
  <si>
    <t>Benfica</t>
  </si>
  <si>
    <t>Dundee</t>
  </si>
  <si>
    <t>Motherwell</t>
  </si>
  <si>
    <t>Hearts</t>
  </si>
  <si>
    <t>St Mirren</t>
  </si>
  <si>
    <t>Dundee United</t>
  </si>
  <si>
    <t>St Johnstone</t>
  </si>
  <si>
    <t>Alaves</t>
  </si>
  <si>
    <t>Celta</t>
  </si>
  <si>
    <t>Valencia</t>
  </si>
  <si>
    <t>Vallecano</t>
  </si>
  <si>
    <t>Mallorca</t>
  </si>
  <si>
    <t>Getafe</t>
  </si>
  <si>
    <t>Villarreal</t>
  </si>
  <si>
    <t>Barcelona</t>
  </si>
  <si>
    <t>Burgos</t>
  </si>
  <si>
    <t>Malaga</t>
  </si>
  <si>
    <t>Almeria</t>
  </si>
  <si>
    <t>Huesca</t>
  </si>
  <si>
    <t>Sp Gijon</t>
  </si>
  <si>
    <t>Fuenlabrada</t>
  </si>
  <si>
    <t>Valladolid</t>
  </si>
  <si>
    <t>Cartagena</t>
  </si>
  <si>
    <t>Antalyaspor</t>
  </si>
  <si>
    <t>Alanyaspor</t>
  </si>
  <si>
    <t>Rizespor</t>
  </si>
  <si>
    <t>Kayserispor</t>
  </si>
  <si>
    <t>Besiktas</t>
  </si>
  <si>
    <t>Giresunspor</t>
  </si>
  <si>
    <t>Genk</t>
  </si>
  <si>
    <t>Club Brugge</t>
  </si>
  <si>
    <t>Waregem</t>
  </si>
  <si>
    <t>Beerschot VA</t>
  </si>
  <si>
    <t>Gent</t>
  </si>
  <si>
    <t>Standard</t>
  </si>
  <si>
    <t>Antwerp</t>
  </si>
  <si>
    <t>Oostende</t>
  </si>
  <si>
    <t>Ein Frankfurt</t>
  </si>
  <si>
    <t>Union Berlin</t>
  </si>
  <si>
    <t>RB Leipzig</t>
  </si>
  <si>
    <t>Leverkusen</t>
  </si>
  <si>
    <t>Hamburg</t>
  </si>
  <si>
    <t>Ingolstadt</t>
  </si>
  <si>
    <t>Nurnberg</t>
  </si>
  <si>
    <t>Paderborn</t>
  </si>
  <si>
    <t>Hansa Rostock</t>
  </si>
  <si>
    <t>Brentford</t>
  </si>
  <si>
    <t>Everton</t>
  </si>
  <si>
    <t>Burnley</t>
  </si>
  <si>
    <t>Tottenham</t>
  </si>
  <si>
    <t>Leicester</t>
  </si>
  <si>
    <t>Watford</t>
  </si>
  <si>
    <t>Man City</t>
  </si>
  <si>
    <t>West Ham</t>
  </si>
  <si>
    <t>Chelsea</t>
  </si>
  <si>
    <t>Man United</t>
  </si>
  <si>
    <t>St Etienne</t>
  </si>
  <si>
    <t>Paris SG</t>
  </si>
  <si>
    <t>Bordeaux</t>
  </si>
  <si>
    <t>Brest</t>
  </si>
  <si>
    <t>Lorient</t>
  </si>
  <si>
    <t>Rennes</t>
  </si>
  <si>
    <t>Monaco</t>
  </si>
  <si>
    <t>Strasbourg</t>
  </si>
  <si>
    <t>Reims</t>
  </si>
  <si>
    <t>Clermont</t>
  </si>
  <si>
    <t>Montpellier</t>
  </si>
  <si>
    <t>Lyon</t>
  </si>
  <si>
    <t>Marseille</t>
  </si>
  <si>
    <t>Troyes</t>
  </si>
  <si>
    <t>OFI Crete</t>
  </si>
  <si>
    <t>Ionikos</t>
  </si>
  <si>
    <t>Olympiakos</t>
  </si>
  <si>
    <t>Volos NFC</t>
  </si>
  <si>
    <t>Panathinaikos</t>
  </si>
  <si>
    <t>Panetolikos</t>
  </si>
  <si>
    <t>PAOK</t>
  </si>
  <si>
    <t>Aris</t>
  </si>
  <si>
    <t>Udinese</t>
  </si>
  <si>
    <t>Genoa</t>
  </si>
  <si>
    <t>Milan</t>
  </si>
  <si>
    <t>Sassuolo</t>
  </si>
  <si>
    <t>Spezia</t>
  </si>
  <si>
    <t>Bologna</t>
  </si>
  <si>
    <t>Roma</t>
  </si>
  <si>
    <t>Torino</t>
  </si>
  <si>
    <t>Napoli</t>
  </si>
  <si>
    <t>Lazio</t>
  </si>
  <si>
    <t>Como</t>
  </si>
  <si>
    <t>Parma</t>
  </si>
  <si>
    <t>Sparta Rotterdam</t>
  </si>
  <si>
    <t>Ajax</t>
  </si>
  <si>
    <t>Twente</t>
  </si>
  <si>
    <t>Feyenoord</t>
  </si>
  <si>
    <t>Utrecht</t>
  </si>
  <si>
    <t>Heracles</t>
  </si>
  <si>
    <t>Heerenveen</t>
  </si>
  <si>
    <t>PSV Eindhoven</t>
  </si>
  <si>
    <t>Vitesse</t>
  </si>
  <si>
    <t>AZ Alkmaar</t>
  </si>
  <si>
    <t>Maritimo</t>
  </si>
  <si>
    <t>Pacos Ferreira</t>
  </si>
  <si>
    <t>Sp Lisbon</t>
  </si>
  <si>
    <t>Tondela</t>
  </si>
  <si>
    <t>Porto</t>
  </si>
  <si>
    <t>Guimaraes</t>
  </si>
  <si>
    <t>Livingston</t>
  </si>
  <si>
    <t>Rangers</t>
  </si>
  <si>
    <t>Celtic</t>
  </si>
  <si>
    <t>Aberdeen</t>
  </si>
  <si>
    <t>Betis</t>
  </si>
  <si>
    <t>Levante</t>
  </si>
  <si>
    <t>Espanol</t>
  </si>
  <si>
    <t>Sociedad</t>
  </si>
  <si>
    <t>Cadiz</t>
  </si>
  <si>
    <t>Ath Madrid</t>
  </si>
  <si>
    <t>Real Madrid</t>
  </si>
  <si>
    <t>Sevilla</t>
  </si>
  <si>
    <t>Leganes</t>
  </si>
  <si>
    <t>Las Palmas</t>
  </si>
  <si>
    <t>Amorebieta</t>
  </si>
  <si>
    <t>Zaragoza</t>
  </si>
  <si>
    <t>Ibiza</t>
  </si>
  <si>
    <t>Ponferradina</t>
  </si>
  <si>
    <t>Tenerife</t>
  </si>
  <si>
    <t>Sociedad B</t>
  </si>
  <si>
    <t>Gaziantep</t>
  </si>
  <si>
    <t>Konyaspor</t>
  </si>
  <si>
    <t>Karagumruk</t>
  </si>
  <si>
    <t>Trabzonspor</t>
  </si>
  <si>
    <t>Sivasspor</t>
  </si>
  <si>
    <t>Hatayspor</t>
  </si>
  <si>
    <t>Yeni Malatyaspor</t>
  </si>
  <si>
    <t>Galatasaray</t>
  </si>
  <si>
    <t>Estoril</t>
  </si>
  <si>
    <t>Santa Clara</t>
  </si>
  <si>
    <t>Osasuna</t>
  </si>
  <si>
    <t>Elche</t>
  </si>
  <si>
    <t>Eibar</t>
  </si>
  <si>
    <t>Girona</t>
  </si>
  <si>
    <t>Goztep</t>
  </si>
  <si>
    <t>Fenerbahce</t>
  </si>
  <si>
    <t>Sp Braga</t>
  </si>
  <si>
    <t>Vizela</t>
  </si>
  <si>
    <t>26/11/2021</t>
  </si>
  <si>
    <t>27/11/2021</t>
  </si>
  <si>
    <t>28/11/2021</t>
  </si>
  <si>
    <t>29/11/2021</t>
  </si>
  <si>
    <t>30/11/2021</t>
  </si>
  <si>
    <t>B1</t>
  </si>
  <si>
    <t>D1</t>
  </si>
  <si>
    <t>F1</t>
  </si>
  <si>
    <t>I1</t>
  </si>
  <si>
    <t>I2</t>
  </si>
  <si>
    <t>N1</t>
  </si>
  <si>
    <t>P1</t>
  </si>
  <si>
    <t>SP1</t>
  </si>
  <si>
    <t>SP2</t>
  </si>
  <si>
    <t>T1</t>
  </si>
  <si>
    <t>E0</t>
  </si>
  <si>
    <t>G1</t>
  </si>
  <si>
    <t>01/12/2021</t>
  </si>
  <si>
    <t>02/12/2021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</si>
</sst>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solve_for_c('True_Odds_Calculator_3-way'!A39,'True_Odds_Calculator_3-way'!B39,'True_Odds_Calculator_3-way'!C39,'Log_working_3-way'!B$1,'Log_working_3-way'!B$2)</f>
        <v>#NAME?</v>
      </c>
      <c r="F38" s="6" t="e">
        <f ca="1">IF('Log_working_3-way'!D38="","",1/'True_Odds_Calculator_3-way'!N39+1/'True_Odds_Calculator_3-way'!O39+1/'True_Odds_Calculator_3-way'!#REF!-1)</f>
        <v>#NAME?</v>
      </c>
      <c r="H38" s="6" t="e">
        <f ca="1">IF('Log_working_3-way'!$D38="","",'True_Odds_Calculator_3-way'!N39/'True_Odds_Calculator_3-way'!A39-1)</f>
        <v>#NAME?</v>
      </c>
      <c r="I38" s="6" t="e">
        <f ca="1">IF('Log_working_3-way'!$D38="","",'True_Odds_Calculator_3-way'!O39/'True_Odds_Calculator_3-way'!B39-1)</f>
        <v>#NAME?</v>
      </c>
      <c r="J38" s="6" t="e">
        <f ca="1">IF('Log_working_3-way'!$D38="","",'True_Odds_Calculator_3-way'!#REF!/'True_Odds_Calculator_3-way'!C39-1)</f>
        <v>#NAME?</v>
      </c>
      <c r="K38" s="6" t="e">
        <f ca="1">IF('Log_working_3-way'!$D38="","",1/'True_Odds_Calculator_3-way'!A39+1/'True_Odds_Calculator_3-way'!B39+1/'True_Odds_Calculator_3-way'!C39-1)</f>
        <v>#NAME?</v>
      </c>
    </row>
    <row r="39" spans="4:11" x14ac:dyDescent="0.25">
      <c r="D39" t="e">
        <f ca="1">solve_for_c('True_Odds_Calculator_3-way'!A40,'True_Odds_Calculator_3-way'!B40,'True_Odds_Calculator_3-way'!C40,'Log_working_3-way'!B$1,'Log_working_3-way'!B$2)</f>
        <v>#NAME?</v>
      </c>
      <c r="F39" s="6" t="e">
        <f ca="1">IF('Log_working_3-way'!D39="","",1/'True_Odds_Calculator_3-way'!N40+1/'True_Odds_Calculator_3-way'!O40+1/'True_Odds_Calculator_3-way'!#REF!-1)</f>
        <v>#NAME?</v>
      </c>
      <c r="H39" s="6" t="e">
        <f ca="1">IF('Log_working_3-way'!$D39="","",'True_Odds_Calculator_3-way'!N40/'True_Odds_Calculator_3-way'!A40-1)</f>
        <v>#NAME?</v>
      </c>
      <c r="I39" s="6" t="e">
        <f ca="1">IF('Log_working_3-way'!$D39="","",'True_Odds_Calculator_3-way'!O40/'True_Odds_Calculator_3-way'!B40-1)</f>
        <v>#NAME?</v>
      </c>
      <c r="J39" s="6" t="e">
        <f ca="1">IF('Log_working_3-way'!$D39="","",'True_Odds_Calculator_3-way'!#REF!/'True_Odds_Calculator_3-way'!C40-1)</f>
        <v>#NAME?</v>
      </c>
      <c r="K39" s="6" t="e">
        <f ca="1">IF('Log_working_3-way'!$D39="","",1/'True_Odds_Calculator_3-way'!A40+1/'True_Odds_Calculator_3-way'!B40+1/'True_Odds_Calculator_3-way'!C40-1)</f>
        <v>#NAME?</v>
      </c>
    </row>
    <row r="40" spans="4:11" x14ac:dyDescent="0.25">
      <c r="D40" t="e">
        <f ca="1">solve_for_c('True_Odds_Calculator_3-way'!A41,'True_Odds_Calculator_3-way'!B41,'True_Odds_Calculator_3-way'!C41,'Log_working_3-way'!B$1,'Log_working_3-way'!B$2)</f>
        <v>#NAME?</v>
      </c>
      <c r="F40" s="6" t="e">
        <f ca="1">IF('Log_working_3-way'!D40="","",1/'True_Odds_Calculator_3-way'!N41+1/'True_Odds_Calculator_3-way'!O41+1/'True_Odds_Calculator_3-way'!#REF!-1)</f>
        <v>#NAME?</v>
      </c>
      <c r="H40" s="6" t="e">
        <f ca="1">IF('Log_working_3-way'!$D40="","",'True_Odds_Calculator_3-way'!N41/'True_Odds_Calculator_3-way'!A41-1)</f>
        <v>#NAME?</v>
      </c>
      <c r="I40" s="6" t="e">
        <f ca="1">IF('Log_working_3-way'!$D40="","",'True_Odds_Calculator_3-way'!O41/'True_Odds_Calculator_3-way'!B41-1)</f>
        <v>#NAME?</v>
      </c>
      <c r="J40" s="6" t="e">
        <f ca="1">IF('Log_working_3-way'!$D40="","",'True_Odds_Calculator_3-way'!#REF!/'True_Odds_Calculator_3-way'!C41-1)</f>
        <v>#NAME?</v>
      </c>
      <c r="K40" s="6" t="e">
        <f ca="1">IF('Log_working_3-way'!$D40="","",1/'True_Odds_Calculator_3-way'!A41+1/'True_Odds_Calculator_3-way'!B41+1/'True_Odds_Calculator_3-way'!C41-1)</f>
        <v>#NAME?</v>
      </c>
    </row>
    <row r="41" spans="4:11" x14ac:dyDescent="0.25">
      <c r="D41" t="e">
        <f ca="1">solve_for_c('True_Odds_Calculator_3-way'!A42,'True_Odds_Calculator_3-way'!B42,'True_Odds_Calculator_3-way'!C42,'Log_working_3-way'!B$1,'Log_working_3-way'!B$2)</f>
        <v>#NAME?</v>
      </c>
      <c r="F41" s="6" t="e">
        <f ca="1">IF('Log_working_3-way'!D41="","",1/'True_Odds_Calculator_3-way'!N42+1/'True_Odds_Calculator_3-way'!O42+1/'True_Odds_Calculator_3-way'!#REF!-1)</f>
        <v>#NAME?</v>
      </c>
      <c r="H41" s="6" t="e">
        <f ca="1">IF('Log_working_3-way'!$D41="","",'True_Odds_Calculator_3-way'!N42/'True_Odds_Calculator_3-way'!A42-1)</f>
        <v>#NAME?</v>
      </c>
      <c r="I41" s="6" t="e">
        <f ca="1">IF('Log_working_3-way'!$D41="","",'True_Odds_Calculator_3-way'!O42/'True_Odds_Calculator_3-way'!B42-1)</f>
        <v>#NAME?</v>
      </c>
      <c r="J41" s="6" t="e">
        <f ca="1">IF('Log_working_3-way'!$D41="","",'True_Odds_Calculator_3-way'!#REF!/'True_Odds_Calculator_3-way'!C42-1)</f>
        <v>#NAME?</v>
      </c>
      <c r="K41" s="6" t="e">
        <f ca="1">IF('Log_working_3-way'!$D41="","",1/'True_Odds_Calculator_3-way'!A42+1/'True_Odds_Calculator_3-way'!B42+1/'True_Odds_Calculator_3-way'!C42-1)</f>
        <v>#NAME?</v>
      </c>
    </row>
    <row r="42" spans="4:11" x14ac:dyDescent="0.25">
      <c r="D42" t="e">
        <f ca="1">solve_for_c('True_Odds_Calculator_3-way'!A43,'True_Odds_Calculator_3-way'!B43,'True_Odds_Calculator_3-way'!C43,'Log_working_3-way'!B$1,'Log_working_3-way'!B$2)</f>
        <v>#NAME?</v>
      </c>
      <c r="F42" s="6" t="e">
        <f ca="1">IF('Log_working_3-way'!D42="","",1/'True_Odds_Calculator_3-way'!N43+1/'True_Odds_Calculator_3-way'!O43+1/'True_Odds_Calculator_3-way'!#REF!-1)</f>
        <v>#NAME?</v>
      </c>
      <c r="H42" s="6" t="e">
        <f ca="1">IF('Log_working_3-way'!$D42="","",'True_Odds_Calculator_3-way'!N43/'True_Odds_Calculator_3-way'!A43-1)</f>
        <v>#NAME?</v>
      </c>
      <c r="I42" s="6" t="e">
        <f ca="1">IF('Log_working_3-way'!$D42="","",'True_Odds_Calculator_3-way'!O43/'True_Odds_Calculator_3-way'!B43-1)</f>
        <v>#NAME?</v>
      </c>
      <c r="J42" s="6" t="e">
        <f ca="1">IF('Log_working_3-way'!$D42="","",'True_Odds_Calculator_3-way'!#REF!/'True_Odds_Calculator_3-way'!C43-1)</f>
        <v>#NAME?</v>
      </c>
      <c r="K42" s="6" t="e">
        <f ca="1">IF('Log_working_3-way'!$D42="","",1/'True_Odds_Calculator_3-way'!A43+1/'True_Odds_Calculator_3-way'!B43+1/'True_Odds_Calculator_3-way'!C43-1)</f>
        <v>#NAME?</v>
      </c>
    </row>
    <row r="43" spans="4:11" x14ac:dyDescent="0.25">
      <c r="D43" t="e">
        <f ca="1">solve_for_c('True_Odds_Calculator_3-way'!A44,'True_Odds_Calculator_3-way'!B44,'True_Odds_Calculator_3-way'!C44,'Log_working_3-way'!B$1,'Log_working_3-way'!B$2)</f>
        <v>#NAME?</v>
      </c>
      <c r="F43" s="6" t="e">
        <f ca="1">IF('Log_working_3-way'!D43="","",1/'True_Odds_Calculator_3-way'!N44+1/'True_Odds_Calculator_3-way'!O44+1/'True_Odds_Calculator_3-way'!#REF!-1)</f>
        <v>#NAME?</v>
      </c>
      <c r="H43" s="6" t="e">
        <f ca="1">IF('Log_working_3-way'!$D43="","",'True_Odds_Calculator_3-way'!N44/'True_Odds_Calculator_3-way'!A44-1)</f>
        <v>#NAME?</v>
      </c>
      <c r="I43" s="6" t="e">
        <f ca="1">IF('Log_working_3-way'!$D43="","",'True_Odds_Calculator_3-way'!O44/'True_Odds_Calculator_3-way'!B44-1)</f>
        <v>#NAME?</v>
      </c>
      <c r="J43" s="6" t="e">
        <f ca="1">IF('Log_working_3-way'!$D43="","",'True_Odds_Calculator_3-way'!#REF!/'True_Odds_Calculator_3-way'!C44-1)</f>
        <v>#NAME?</v>
      </c>
      <c r="K43" s="6" t="e">
        <f ca="1">IF('Log_working_3-way'!$D43="","",1/'True_Odds_Calculator_3-way'!A44+1/'True_Odds_Calculator_3-way'!B44+1/'True_Odds_Calculator_3-way'!C44-1)</f>
        <v>#NAME?</v>
      </c>
    </row>
    <row r="44" spans="4:11" x14ac:dyDescent="0.25">
      <c r="D44" t="e">
        <f ca="1">solve_for_c('True_Odds_Calculator_3-way'!A45,'True_Odds_Calculator_3-way'!B45,'True_Odds_Calculator_3-way'!C45,'Log_working_3-way'!B$1,'Log_working_3-way'!B$2)</f>
        <v>#NAME?</v>
      </c>
      <c r="F44" s="6" t="e">
        <f ca="1">IF('Log_working_3-way'!D44="","",1/'True_Odds_Calculator_3-way'!N45+1/'True_Odds_Calculator_3-way'!O45+1/'True_Odds_Calculator_3-way'!#REF!-1)</f>
        <v>#NAME?</v>
      </c>
      <c r="H44" s="6" t="e">
        <f ca="1">IF('Log_working_3-way'!$D44="","",'True_Odds_Calculator_3-way'!N45/'True_Odds_Calculator_3-way'!A45-1)</f>
        <v>#NAME?</v>
      </c>
      <c r="I44" s="6" t="e">
        <f ca="1">IF('Log_working_3-way'!$D44="","",'True_Odds_Calculator_3-way'!O45/'True_Odds_Calculator_3-way'!B45-1)</f>
        <v>#NAME?</v>
      </c>
      <c r="J44" s="6" t="e">
        <f ca="1">IF('Log_working_3-way'!$D44="","",'True_Odds_Calculator_3-way'!#REF!/'True_Odds_Calculator_3-way'!C45-1)</f>
        <v>#NAME?</v>
      </c>
      <c r="K44" s="6" t="e">
        <f ca="1">IF('Log_working_3-way'!$D44="","",1/'True_Odds_Calculator_3-way'!A45+1/'True_Odds_Calculator_3-way'!B45+1/'True_Odds_Calculator_3-way'!C45-1)</f>
        <v>#NAME?</v>
      </c>
    </row>
    <row r="45" spans="4:11" x14ac:dyDescent="0.25">
      <c r="D45" t="e">
        <f ca="1">solve_for_c('True_Odds_Calculator_3-way'!A46,'True_Odds_Calculator_3-way'!B46,'True_Odds_Calculator_3-way'!C46,'Log_working_3-way'!B$1,'Log_working_3-way'!B$2)</f>
        <v>#NAME?</v>
      </c>
      <c r="F45" s="6" t="e">
        <f ca="1">IF('Log_working_3-way'!D45="","",1/'True_Odds_Calculator_3-way'!N46+1/'True_Odds_Calculator_3-way'!O46+1/'True_Odds_Calculator_3-way'!#REF!-1)</f>
        <v>#NAME?</v>
      </c>
      <c r="H45" s="6" t="e">
        <f ca="1">IF('Log_working_3-way'!$D45="","",'True_Odds_Calculator_3-way'!N46/'True_Odds_Calculator_3-way'!A46-1)</f>
        <v>#NAME?</v>
      </c>
      <c r="I45" s="6" t="e">
        <f ca="1">IF('Log_working_3-way'!$D45="","",'True_Odds_Calculator_3-way'!O46/'True_Odds_Calculator_3-way'!B46-1)</f>
        <v>#NAME?</v>
      </c>
      <c r="J45" s="6" t="e">
        <f ca="1">IF('Log_working_3-way'!$D45="","",'True_Odds_Calculator_3-way'!#REF!/'True_Odds_Calculator_3-way'!C46-1)</f>
        <v>#NAME?</v>
      </c>
      <c r="K45" s="6" t="e">
        <f ca="1">IF('Log_working_3-way'!$D45="","",1/'True_Odds_Calculator_3-way'!A46+1/'True_Odds_Calculator_3-way'!B46+1/'True_Odds_Calculator_3-way'!C46-1)</f>
        <v>#NAME?</v>
      </c>
    </row>
    <row r="46" spans="4:11" x14ac:dyDescent="0.25">
      <c r="D46" t="e">
        <f ca="1">solve_for_c('True_Odds_Calculator_3-way'!A47,'True_Odds_Calculator_3-way'!B47,'True_Odds_Calculator_3-way'!C47,'Log_working_3-way'!B$1,'Log_working_3-way'!B$2)</f>
        <v>#NAME?</v>
      </c>
      <c r="F46" s="6" t="e">
        <f ca="1">IF('Log_working_3-way'!D46="","",1/'True_Odds_Calculator_3-way'!N47+1/'True_Odds_Calculator_3-way'!O47+1/'True_Odds_Calculator_3-way'!#REF!-1)</f>
        <v>#NAME?</v>
      </c>
      <c r="H46" s="6" t="e">
        <f ca="1">IF('Log_working_3-way'!$D46="","",'True_Odds_Calculator_3-way'!N47/'True_Odds_Calculator_3-way'!A47-1)</f>
        <v>#NAME?</v>
      </c>
      <c r="I46" s="6" t="e">
        <f ca="1">IF('Log_working_3-way'!$D46="","",'True_Odds_Calculator_3-way'!O47/'True_Odds_Calculator_3-way'!B47-1)</f>
        <v>#NAME?</v>
      </c>
      <c r="J46" s="6" t="e">
        <f ca="1">IF('Log_working_3-way'!$D46="","",'True_Odds_Calculator_3-way'!#REF!/'True_Odds_Calculator_3-way'!C47-1)</f>
        <v>#NAME?</v>
      </c>
      <c r="K46" s="6" t="e">
        <f ca="1">IF('Log_working_3-way'!$D46="","",1/'True_Odds_Calculator_3-way'!A47+1/'True_Odds_Calculator_3-way'!B47+1/'True_Odds_Calculator_3-way'!C47-1)</f>
        <v>#NAME?</v>
      </c>
    </row>
    <row r="47" spans="4:11" x14ac:dyDescent="0.25">
      <c r="D47" t="e">
        <f ca="1">solve_for_c('True_Odds_Calculator_3-way'!A48,'True_Odds_Calculator_3-way'!B48,'True_Odds_Calculator_3-way'!C48,'Log_working_3-way'!B$1,'Log_working_3-way'!B$2)</f>
        <v>#NAME?</v>
      </c>
      <c r="F47" s="6" t="e">
        <f ca="1">IF('Log_working_3-way'!D47="","",1/'True_Odds_Calculator_3-way'!N48+1/'True_Odds_Calculator_3-way'!O48+1/'True_Odds_Calculator_3-way'!#REF!-1)</f>
        <v>#NAME?</v>
      </c>
      <c r="H47" s="6" t="e">
        <f ca="1">IF('Log_working_3-way'!$D47="","",'True_Odds_Calculator_3-way'!N48/'True_Odds_Calculator_3-way'!A48-1)</f>
        <v>#NAME?</v>
      </c>
      <c r="I47" s="6" t="e">
        <f ca="1">IF('Log_working_3-way'!$D47="","",'True_Odds_Calculator_3-way'!O48/'True_Odds_Calculator_3-way'!B48-1)</f>
        <v>#NAME?</v>
      </c>
      <c r="J47" s="6" t="e">
        <f ca="1">IF('Log_working_3-way'!$D47="","",'True_Odds_Calculator_3-way'!#REF!/'True_Odds_Calculator_3-way'!C48-1)</f>
        <v>#NAME?</v>
      </c>
      <c r="K47" s="6" t="e">
        <f ca="1">IF('Log_working_3-way'!$D47="","",1/'True_Odds_Calculator_3-way'!A48+1/'True_Odds_Calculator_3-way'!B48+1/'True_Odds_Calculator_3-way'!C48-1)</f>
        <v>#NAME?</v>
      </c>
    </row>
    <row r="48" spans="4:11" x14ac:dyDescent="0.25">
      <c r="D48" t="e">
        <f ca="1">solve_for_c('True_Odds_Calculator_3-way'!A49,'True_Odds_Calculator_3-way'!B49,'True_Odds_Calculator_3-way'!C49,'Log_working_3-way'!B$1,'Log_working_3-way'!B$2)</f>
        <v>#NAME?</v>
      </c>
      <c r="F48" s="6" t="e">
        <f ca="1">IF('Log_working_3-way'!D48="","",1/'True_Odds_Calculator_3-way'!N49+1/'True_Odds_Calculator_3-way'!O49+1/'True_Odds_Calculator_3-way'!#REF!-1)</f>
        <v>#NAME?</v>
      </c>
      <c r="H48" s="6" t="e">
        <f ca="1">IF('Log_working_3-way'!$D48="","",'True_Odds_Calculator_3-way'!N49/'True_Odds_Calculator_3-way'!A49-1)</f>
        <v>#NAME?</v>
      </c>
      <c r="I48" s="6" t="e">
        <f ca="1">IF('Log_working_3-way'!$D48="","",'True_Odds_Calculator_3-way'!O49/'True_Odds_Calculator_3-way'!B49-1)</f>
        <v>#NAME?</v>
      </c>
      <c r="J48" s="6" t="e">
        <f ca="1">IF('Log_working_3-way'!$D48="","",'True_Odds_Calculator_3-way'!#REF!/'True_Odds_Calculator_3-way'!C49-1)</f>
        <v>#NAME?</v>
      </c>
      <c r="K48" s="6" t="e">
        <f ca="1">IF('Log_working_3-way'!$D48="","",1/'True_Odds_Calculator_3-way'!A49+1/'True_Odds_Calculator_3-way'!B49+1/'True_Odds_Calculator_3-way'!C49-1)</f>
        <v>#NAME?</v>
      </c>
    </row>
    <row r="49" spans="4:11" x14ac:dyDescent="0.25">
      <c r="D49" t="e">
        <f ca="1">solve_for_c('True_Odds_Calculator_3-way'!A50,'True_Odds_Calculator_3-way'!B50,'True_Odds_Calculator_3-way'!C50,'Log_working_3-way'!B$1,'Log_working_3-way'!B$2)</f>
        <v>#NAME?</v>
      </c>
      <c r="F49" s="6" t="e">
        <f ca="1">IF('Log_working_3-way'!D49="","",1/'True_Odds_Calculator_3-way'!N50+1/'True_Odds_Calculator_3-way'!O50+1/'True_Odds_Calculator_3-way'!#REF!-1)</f>
        <v>#NAME?</v>
      </c>
      <c r="H49" s="6" t="e">
        <f ca="1">IF('Log_working_3-way'!$D49="","",'True_Odds_Calculator_3-way'!N50/'True_Odds_Calculator_3-way'!A50-1)</f>
        <v>#NAME?</v>
      </c>
      <c r="I49" s="6" t="e">
        <f ca="1">IF('Log_working_3-way'!$D49="","",'True_Odds_Calculator_3-way'!O50/'True_Odds_Calculator_3-way'!B50-1)</f>
        <v>#NAME?</v>
      </c>
      <c r="J49" s="6" t="e">
        <f ca="1">IF('Log_working_3-way'!$D49="","",'True_Odds_Calculator_3-way'!#REF!/'True_Odds_Calculator_3-way'!C50-1)</f>
        <v>#NAME?</v>
      </c>
      <c r="K49" s="6" t="e">
        <f ca="1">IF('Log_working_3-way'!$D49="","",1/'True_Odds_Calculator_3-way'!A50+1/'True_Odds_Calculator_3-way'!B50+1/'True_Odds_Calculator_3-way'!C50-1)</f>
        <v>#NAME?</v>
      </c>
    </row>
    <row r="50" spans="4:11" x14ac:dyDescent="0.25">
      <c r="D50" t="e">
        <f ca="1">solve_for_c('True_Odds_Calculator_3-way'!A51,'True_Odds_Calculator_3-way'!B51,'True_Odds_Calculator_3-way'!C51,'Log_working_3-way'!B$1,'Log_working_3-way'!B$2)</f>
        <v>#NAME?</v>
      </c>
      <c r="F50" s="6" t="e">
        <f ca="1">IF('Log_working_3-way'!D50="","",1/'True_Odds_Calculator_3-way'!N51+1/'True_Odds_Calculator_3-way'!O51+1/'True_Odds_Calculator_3-way'!#REF!-1)</f>
        <v>#NAME?</v>
      </c>
      <c r="H50" s="6" t="e">
        <f ca="1">IF('Log_working_3-way'!$D50="","",'True_Odds_Calculator_3-way'!N51/'True_Odds_Calculator_3-way'!A51-1)</f>
        <v>#NAME?</v>
      </c>
      <c r="I50" s="6" t="e">
        <f ca="1">IF('Log_working_3-way'!$D50="","",'True_Odds_Calculator_3-way'!O51/'True_Odds_Calculator_3-way'!B51-1)</f>
        <v>#NAME?</v>
      </c>
      <c r="J50" s="6" t="e">
        <f ca="1">IF('Log_working_3-way'!$D50="","",'True_Odds_Calculator_3-way'!#REF!/'True_Odds_Calculator_3-way'!C51-1)</f>
        <v>#NAME?</v>
      </c>
      <c r="K50" s="6" t="e">
        <f ca="1">IF('Log_working_3-way'!$D50="","",1/'True_Odds_Calculator_3-way'!A51+1/'True_Odds_Calculator_3-way'!B51+1/'True_Odds_Calculator_3-way'!C51-1)</f>
        <v>#NAME?</v>
      </c>
    </row>
    <row r="51" spans="4:11" x14ac:dyDescent="0.25">
      <c r="D51" t="e">
        <f ca="1">solve_for_c('True_Odds_Calculator_3-way'!A52,'True_Odds_Calculator_3-way'!B52,'True_Odds_Calculator_3-way'!C52,'Log_working_3-way'!B$1,'Log_working_3-way'!B$2)</f>
        <v>#NAME?</v>
      </c>
      <c r="F51" s="6" t="e">
        <f ca="1">IF('Log_working_3-way'!D51="","",1/'True_Odds_Calculator_3-way'!N52+1/'True_Odds_Calculator_3-way'!O52+1/'True_Odds_Calculator_3-way'!#REF!-1)</f>
        <v>#NAME?</v>
      </c>
      <c r="H51" s="6" t="e">
        <f ca="1">IF('Log_working_3-way'!$D51="","",'True_Odds_Calculator_3-way'!N52/'True_Odds_Calculator_3-way'!A52-1)</f>
        <v>#NAME?</v>
      </c>
      <c r="I51" s="6" t="e">
        <f ca="1">IF('Log_working_3-way'!$D51="","",'True_Odds_Calculator_3-way'!O52/'True_Odds_Calculator_3-way'!B52-1)</f>
        <v>#NAME?</v>
      </c>
      <c r="J51" s="6" t="e">
        <f ca="1">IF('Log_working_3-way'!$D51="","",'True_Odds_Calculator_3-way'!#REF!/'True_Odds_Calculator_3-way'!C52-1)</f>
        <v>#NAME?</v>
      </c>
      <c r="K51" s="6" t="e">
        <f ca="1">IF('Log_working_3-way'!$D51="","",1/'True_Odds_Calculator_3-way'!A52+1/'True_Odds_Calculator_3-way'!B52+1/'True_Odds_Calculator_3-way'!C52-1)</f>
        <v>#NAME?</v>
      </c>
    </row>
    <row r="52" spans="4:11" x14ac:dyDescent="0.25">
      <c r="D52" t="e">
        <f ca="1">solve_for_c('True_Odds_Calculator_3-way'!A53,'True_Odds_Calculator_3-way'!B53,'True_Odds_Calculator_3-way'!C53,'Log_working_3-way'!B$1,'Log_working_3-way'!B$2)</f>
        <v>#NAME?</v>
      </c>
      <c r="F52" s="6" t="e">
        <f ca="1">IF('Log_working_3-way'!D52="","",1/'True_Odds_Calculator_3-way'!N53+1/'True_Odds_Calculator_3-way'!O53+1/'True_Odds_Calculator_3-way'!#REF!-1)</f>
        <v>#NAME?</v>
      </c>
      <c r="H52" s="6" t="e">
        <f ca="1">IF('Log_working_3-way'!$D52="","",'True_Odds_Calculator_3-way'!N53/'True_Odds_Calculator_3-way'!A53-1)</f>
        <v>#NAME?</v>
      </c>
      <c r="I52" s="6" t="e">
        <f ca="1">IF('Log_working_3-way'!$D52="","",'True_Odds_Calculator_3-way'!O53/'True_Odds_Calculator_3-way'!B53-1)</f>
        <v>#NAME?</v>
      </c>
      <c r="J52" s="6" t="e">
        <f ca="1">IF('Log_working_3-way'!$D52="","",'True_Odds_Calculator_3-way'!#REF!/'True_Odds_Calculator_3-way'!C53-1)</f>
        <v>#NAME?</v>
      </c>
      <c r="K52" s="6" t="e">
        <f ca="1">IF('Log_working_3-way'!$D52="","",1/'True_Odds_Calculator_3-way'!A53+1/'True_Odds_Calculator_3-way'!B53+1/'True_Odds_Calculator_3-way'!C53-1)</f>
        <v>#NAME?</v>
      </c>
    </row>
    <row r="53" spans="4:11" x14ac:dyDescent="0.25">
      <c r="D53" t="e">
        <f ca="1">solve_for_c('True_Odds_Calculator_3-way'!A54,'True_Odds_Calculator_3-way'!B54,'True_Odds_Calculator_3-way'!C54,'Log_working_3-way'!B$1,'Log_working_3-way'!B$2)</f>
        <v>#NAME?</v>
      </c>
      <c r="F53" s="6" t="e">
        <f ca="1">IF('Log_working_3-way'!D53="","",1/'True_Odds_Calculator_3-way'!N54+1/'True_Odds_Calculator_3-way'!O54+1/'True_Odds_Calculator_3-way'!#REF!-1)</f>
        <v>#NAME?</v>
      </c>
      <c r="H53" s="6" t="e">
        <f ca="1">IF('Log_working_3-way'!$D53="","",'True_Odds_Calculator_3-way'!N54/'True_Odds_Calculator_3-way'!A54-1)</f>
        <v>#NAME?</v>
      </c>
      <c r="I53" s="6" t="e">
        <f ca="1">IF('Log_working_3-way'!$D53="","",'True_Odds_Calculator_3-way'!O54/'True_Odds_Calculator_3-way'!B54-1)</f>
        <v>#NAME?</v>
      </c>
      <c r="J53" s="6" t="e">
        <f ca="1">IF('Log_working_3-way'!$D53="","",'True_Odds_Calculator_3-way'!#REF!/'True_Odds_Calculator_3-way'!C54-1)</f>
        <v>#NAME?</v>
      </c>
      <c r="K53" s="6" t="e">
        <f ca="1">IF('Log_working_3-way'!$D53="","",1/'True_Odds_Calculator_3-way'!A54+1/'True_Odds_Calculator_3-way'!B54+1/'True_Odds_Calculator_3-way'!C54-1)</f>
        <v>#NAME?</v>
      </c>
    </row>
    <row r="54" spans="4:11" x14ac:dyDescent="0.25">
      <c r="D54" t="e">
        <f ca="1">solve_for_c('True_Odds_Calculator_3-way'!A55,'True_Odds_Calculator_3-way'!B55,'True_Odds_Calculator_3-way'!C55,'Log_working_3-way'!B$1,'Log_working_3-way'!B$2)</f>
        <v>#NAME?</v>
      </c>
      <c r="F54" s="6" t="e">
        <f ca="1">IF('Log_working_3-way'!D54="","",1/'True_Odds_Calculator_3-way'!N55+1/'True_Odds_Calculator_3-way'!O55+1/'True_Odds_Calculator_3-way'!#REF!-1)</f>
        <v>#NAME?</v>
      </c>
      <c r="H54" s="6" t="e">
        <f ca="1">IF('Log_working_3-way'!$D54="","",'True_Odds_Calculator_3-way'!N55/'True_Odds_Calculator_3-way'!A55-1)</f>
        <v>#NAME?</v>
      </c>
      <c r="I54" s="6" t="e">
        <f ca="1">IF('Log_working_3-way'!$D54="","",'True_Odds_Calculator_3-way'!O55/'True_Odds_Calculator_3-way'!B55-1)</f>
        <v>#NAME?</v>
      </c>
      <c r="J54" s="6" t="e">
        <f ca="1">IF('Log_working_3-way'!$D54="","",'True_Odds_Calculator_3-way'!#REF!/'True_Odds_Calculator_3-way'!C55-1)</f>
        <v>#NAME?</v>
      </c>
      <c r="K54" s="6" t="e">
        <f ca="1">IF('Log_working_3-way'!$D54="","",1/'True_Odds_Calculator_3-way'!A55+1/'True_Odds_Calculator_3-way'!B55+1/'True_Odds_Calculator_3-way'!C55-1)</f>
        <v>#NAME?</v>
      </c>
    </row>
    <row r="55" spans="4:11" x14ac:dyDescent="0.25">
      <c r="D55" t="e">
        <f ca="1">solve_for_c('True_Odds_Calculator_3-way'!A56,'True_Odds_Calculator_3-way'!B56,'True_Odds_Calculator_3-way'!C56,'Log_working_3-way'!B$1,'Log_working_3-way'!B$2)</f>
        <v>#NAME?</v>
      </c>
      <c r="F55" s="6" t="e">
        <f ca="1">IF('Log_working_3-way'!D55="","",1/'True_Odds_Calculator_3-way'!N56+1/'True_Odds_Calculator_3-way'!O56+1/'True_Odds_Calculator_3-way'!#REF!-1)</f>
        <v>#NAME?</v>
      </c>
      <c r="H55" s="6" t="e">
        <f ca="1">IF('Log_working_3-way'!$D55="","",'True_Odds_Calculator_3-way'!N56/'True_Odds_Calculator_3-way'!A56-1)</f>
        <v>#NAME?</v>
      </c>
      <c r="I55" s="6" t="e">
        <f ca="1">IF('Log_working_3-way'!$D55="","",'True_Odds_Calculator_3-way'!O56/'True_Odds_Calculator_3-way'!B56-1)</f>
        <v>#NAME?</v>
      </c>
      <c r="J55" s="6" t="e">
        <f ca="1">IF('Log_working_3-way'!$D55="","",'True_Odds_Calculator_3-way'!#REF!/'True_Odds_Calculator_3-way'!C56-1)</f>
        <v>#NAME?</v>
      </c>
      <c r="K55" s="6" t="e">
        <f ca="1">IF('Log_working_3-way'!$D55="","",1/'True_Odds_Calculator_3-way'!A56+1/'True_Odds_Calculator_3-way'!B56+1/'True_Odds_Calculator_3-way'!C56-1)</f>
        <v>#NAME?</v>
      </c>
    </row>
    <row r="56" spans="4:11" x14ac:dyDescent="0.25">
      <c r="D56" t="e">
        <f ca="1">solve_for_c('True_Odds_Calculator_3-way'!A57,'True_Odds_Calculator_3-way'!B57,'True_Odds_Calculator_3-way'!C57,'Log_working_3-way'!B$1,'Log_working_3-way'!B$2)</f>
        <v>#NAME?</v>
      </c>
      <c r="F56" s="6" t="e">
        <f ca="1">IF('Log_working_3-way'!D56="","",1/'True_Odds_Calculator_3-way'!N57+1/'True_Odds_Calculator_3-way'!O57+1/'True_Odds_Calculator_3-way'!#REF!-1)</f>
        <v>#NAME?</v>
      </c>
      <c r="H56" s="6" t="e">
        <f ca="1">IF('Log_working_3-way'!$D56="","",'True_Odds_Calculator_3-way'!N57/'True_Odds_Calculator_3-way'!A57-1)</f>
        <v>#NAME?</v>
      </c>
      <c r="I56" s="6" t="e">
        <f ca="1">IF('Log_working_3-way'!$D56="","",'True_Odds_Calculator_3-way'!O57/'True_Odds_Calculator_3-way'!B57-1)</f>
        <v>#NAME?</v>
      </c>
      <c r="J56" s="6" t="e">
        <f ca="1">IF('Log_working_3-way'!$D56="","",'True_Odds_Calculator_3-way'!#REF!/'True_Odds_Calculator_3-way'!C57-1)</f>
        <v>#NAME?</v>
      </c>
      <c r="K56" s="6" t="e">
        <f ca="1">IF('Log_working_3-way'!$D56="","",1/'True_Odds_Calculator_3-way'!A57+1/'True_Odds_Calculator_3-way'!B57+1/'True_Odds_Calculator_3-way'!C57-1)</f>
        <v>#NAME?</v>
      </c>
    </row>
    <row r="57" spans="4:11" x14ac:dyDescent="0.25">
      <c r="D57" t="e">
        <f ca="1">solve_for_c('True_Odds_Calculator_3-way'!A58,'True_Odds_Calculator_3-way'!B58,'True_Odds_Calculator_3-way'!C58,'Log_working_3-way'!B$1,'Log_working_3-way'!B$2)</f>
        <v>#NAME?</v>
      </c>
      <c r="F57" s="6" t="e">
        <f ca="1">IF('Log_working_3-way'!D57="","",1/'True_Odds_Calculator_3-way'!N58+1/'True_Odds_Calculator_3-way'!O58+1/'True_Odds_Calculator_3-way'!#REF!-1)</f>
        <v>#NAME?</v>
      </c>
      <c r="H57" s="6" t="e">
        <f ca="1">IF('Log_working_3-way'!$D57="","",'True_Odds_Calculator_3-way'!N58/'True_Odds_Calculator_3-way'!A58-1)</f>
        <v>#NAME?</v>
      </c>
      <c r="I57" s="6" t="e">
        <f ca="1">IF('Log_working_3-way'!$D57="","",'True_Odds_Calculator_3-way'!O58/'True_Odds_Calculator_3-way'!B58-1)</f>
        <v>#NAME?</v>
      </c>
      <c r="J57" s="6" t="e">
        <f ca="1">IF('Log_working_3-way'!$D57="","",'True_Odds_Calculator_3-way'!#REF!/'True_Odds_Calculator_3-way'!C58-1)</f>
        <v>#NAME?</v>
      </c>
      <c r="K57" s="6" t="e">
        <f ca="1">IF('Log_working_3-way'!$D57="","",1/'True_Odds_Calculator_3-way'!A58+1/'True_Odds_Calculator_3-way'!B58+1/'True_Odds_Calculator_3-way'!C58-1)</f>
        <v>#NAME?</v>
      </c>
    </row>
    <row r="58" spans="4:11" x14ac:dyDescent="0.25">
      <c r="D58" t="e">
        <f ca="1">solve_for_c('True_Odds_Calculator_3-way'!A59,'True_Odds_Calculator_3-way'!B59,'True_Odds_Calculator_3-way'!C59,'Log_working_3-way'!B$1,'Log_working_3-way'!B$2)</f>
        <v>#NAME?</v>
      </c>
      <c r="F58" s="6" t="e">
        <f ca="1">IF('Log_working_3-way'!D58="","",1/'True_Odds_Calculator_3-way'!N59+1/'True_Odds_Calculator_3-way'!O59+1/'True_Odds_Calculator_3-way'!#REF!-1)</f>
        <v>#NAME?</v>
      </c>
      <c r="H58" s="6" t="e">
        <f ca="1">IF('Log_working_3-way'!$D58="","",'True_Odds_Calculator_3-way'!N59/'True_Odds_Calculator_3-way'!A59-1)</f>
        <v>#NAME?</v>
      </c>
      <c r="I58" s="6" t="e">
        <f ca="1">IF('Log_working_3-way'!$D58="","",'True_Odds_Calculator_3-way'!O59/'True_Odds_Calculator_3-way'!B59-1)</f>
        <v>#NAME?</v>
      </c>
      <c r="J58" s="6" t="e">
        <f ca="1">IF('Log_working_3-way'!$D58="","",'True_Odds_Calculator_3-way'!#REF!/'True_Odds_Calculator_3-way'!C59-1)</f>
        <v>#NAME?</v>
      </c>
      <c r="K58" s="6" t="e">
        <f ca="1">IF('Log_working_3-way'!$D58="","",1/'True_Odds_Calculator_3-way'!A59+1/'True_Odds_Calculator_3-way'!B59+1/'True_Odds_Calculator_3-way'!C59-1)</f>
        <v>#NAME?</v>
      </c>
    </row>
    <row r="59" spans="4:11" x14ac:dyDescent="0.25">
      <c r="D59" t="e">
        <f ca="1">solve_for_c('True_Odds_Calculator_3-way'!A60,'True_Odds_Calculator_3-way'!B60,'True_Odds_Calculator_3-way'!C60,'Log_working_3-way'!B$1,'Log_working_3-way'!B$2)</f>
        <v>#NAME?</v>
      </c>
      <c r="F59" s="6" t="e">
        <f ca="1">IF('Log_working_3-way'!D59="","",1/'True_Odds_Calculator_3-way'!N60+1/'True_Odds_Calculator_3-way'!O60+1/'True_Odds_Calculator_3-way'!#REF!-1)</f>
        <v>#NAME?</v>
      </c>
      <c r="H59" s="6" t="e">
        <f ca="1">IF('Log_working_3-way'!$D59="","",'True_Odds_Calculator_3-way'!N60/'True_Odds_Calculator_3-way'!A60-1)</f>
        <v>#NAME?</v>
      </c>
      <c r="I59" s="6" t="e">
        <f ca="1">IF('Log_working_3-way'!$D59="","",'True_Odds_Calculator_3-way'!O60/'True_Odds_Calculator_3-way'!B60-1)</f>
        <v>#NAME?</v>
      </c>
      <c r="J59" s="6" t="e">
        <f ca="1">IF('Log_working_3-way'!$D59="","",'True_Odds_Calculator_3-way'!#REF!/'True_Odds_Calculator_3-way'!C60-1)</f>
        <v>#NAME?</v>
      </c>
      <c r="K59" s="6" t="e">
        <f ca="1">IF('Log_working_3-way'!$D59="","",1/'True_Odds_Calculator_3-way'!A60+1/'True_Odds_Calculator_3-way'!B60+1/'True_Odds_Calculator_3-way'!C60-1)</f>
        <v>#NAME?</v>
      </c>
    </row>
    <row r="60" spans="4:11" x14ac:dyDescent="0.25">
      <c r="D60" t="e">
        <f ca="1">solve_for_c('True_Odds_Calculator_3-way'!A61,'True_Odds_Calculator_3-way'!B61,'True_Odds_Calculator_3-way'!C61,'Log_working_3-way'!B$1,'Log_working_3-way'!B$2)</f>
        <v>#NAME?</v>
      </c>
      <c r="F60" s="6" t="e">
        <f ca="1">IF('Log_working_3-way'!D60="","",1/'True_Odds_Calculator_3-way'!N61+1/'True_Odds_Calculator_3-way'!O61+1/'True_Odds_Calculator_3-way'!#REF!-1)</f>
        <v>#NAME?</v>
      </c>
      <c r="H60" s="6" t="e">
        <f ca="1">IF('Log_working_3-way'!$D60="","",'True_Odds_Calculator_3-way'!N61/'True_Odds_Calculator_3-way'!A61-1)</f>
        <v>#NAME?</v>
      </c>
      <c r="I60" s="6" t="e">
        <f ca="1">IF('Log_working_3-way'!$D60="","",'True_Odds_Calculator_3-way'!O61/'True_Odds_Calculator_3-way'!B61-1)</f>
        <v>#NAME?</v>
      </c>
      <c r="J60" s="6" t="e">
        <f ca="1">IF('Log_working_3-way'!$D60="","",'True_Odds_Calculator_3-way'!#REF!/'True_Odds_Calculator_3-way'!C61-1)</f>
        <v>#NAME?</v>
      </c>
      <c r="K60" s="6" t="e">
        <f ca="1">IF('Log_working_3-way'!$D60="","",1/'True_Odds_Calculator_3-way'!A61+1/'True_Odds_Calculator_3-way'!B61+1/'True_Odds_Calculator_3-way'!C61-1)</f>
        <v>#NAME?</v>
      </c>
    </row>
    <row r="61" spans="4:11" x14ac:dyDescent="0.25">
      <c r="D61" t="e">
        <f ca="1">solve_for_c('True_Odds_Calculator_3-way'!A62,'True_Odds_Calculator_3-way'!B62,'True_Odds_Calculator_3-way'!C62,'Log_working_3-way'!B$1,'Log_working_3-way'!B$2)</f>
        <v>#NAME?</v>
      </c>
      <c r="F61" s="6" t="e">
        <f ca="1">IF('Log_working_3-way'!D61="","",1/'True_Odds_Calculator_3-way'!N62+1/'True_Odds_Calculator_3-way'!O62+1/'True_Odds_Calculator_3-way'!#REF!-1)</f>
        <v>#NAME?</v>
      </c>
      <c r="H61" s="6" t="e">
        <f ca="1">IF('Log_working_3-way'!$D61="","",'True_Odds_Calculator_3-way'!N62/'True_Odds_Calculator_3-way'!A62-1)</f>
        <v>#NAME?</v>
      </c>
      <c r="I61" s="6" t="e">
        <f ca="1">IF('Log_working_3-way'!$D61="","",'True_Odds_Calculator_3-way'!O62/'True_Odds_Calculator_3-way'!B62-1)</f>
        <v>#NAME?</v>
      </c>
      <c r="J61" s="6" t="e">
        <f ca="1">IF('Log_working_3-way'!$D61="","",'True_Odds_Calculator_3-way'!#REF!/'True_Odds_Calculator_3-way'!C62-1)</f>
        <v>#NAME?</v>
      </c>
      <c r="K61" s="6" t="e">
        <f ca="1">IF('Log_working_3-way'!$D61="","",1/'True_Odds_Calculator_3-way'!A62+1/'True_Odds_Calculator_3-way'!B62+1/'True_Odds_Calculator_3-way'!C62-1)</f>
        <v>#NAME?</v>
      </c>
    </row>
    <row r="62" spans="4:11" x14ac:dyDescent="0.25">
      <c r="D62" t="e">
        <f ca="1">solve_for_c('True_Odds_Calculator_3-way'!A63,'True_Odds_Calculator_3-way'!B63,'True_Odds_Calculator_3-way'!C63,'Log_working_3-way'!B$1,'Log_working_3-way'!B$2)</f>
        <v>#NAME?</v>
      </c>
      <c r="F62" s="6" t="e">
        <f ca="1">IF('Log_working_3-way'!D62="","",1/'True_Odds_Calculator_3-way'!N63+1/'True_Odds_Calculator_3-way'!O63+1/'True_Odds_Calculator_3-way'!#REF!-1)</f>
        <v>#NAME?</v>
      </c>
      <c r="H62" s="6" t="e">
        <f ca="1">IF('Log_working_3-way'!$D62="","",'True_Odds_Calculator_3-way'!N63/'True_Odds_Calculator_3-way'!A63-1)</f>
        <v>#NAME?</v>
      </c>
      <c r="I62" s="6" t="e">
        <f ca="1">IF('Log_working_3-way'!$D62="","",'True_Odds_Calculator_3-way'!O63/'True_Odds_Calculator_3-way'!B63-1)</f>
        <v>#NAME?</v>
      </c>
      <c r="J62" s="6" t="e">
        <f ca="1">IF('Log_working_3-way'!$D62="","",'True_Odds_Calculator_3-way'!#REF!/'True_Odds_Calculator_3-way'!C63-1)</f>
        <v>#NAME?</v>
      </c>
      <c r="K62" s="6" t="e">
        <f ca="1">IF('Log_working_3-way'!$D62="","",1/'True_Odds_Calculator_3-way'!A63+1/'True_Odds_Calculator_3-way'!B63+1/'True_Odds_Calculator_3-way'!C63-1)</f>
        <v>#NAME?</v>
      </c>
    </row>
    <row r="63" spans="4:11" x14ac:dyDescent="0.25">
      <c r="D63" t="e">
        <f ca="1">solve_for_c('True_Odds_Calculator_3-way'!A64,'True_Odds_Calculator_3-way'!B64,'True_Odds_Calculator_3-way'!C64,'Log_working_3-way'!B$1,'Log_working_3-way'!B$2)</f>
        <v>#NAME?</v>
      </c>
      <c r="F63" s="6" t="e">
        <f ca="1">IF('Log_working_3-way'!D63="","",1/'True_Odds_Calculator_3-way'!N64+1/'True_Odds_Calculator_3-way'!O64+1/'True_Odds_Calculator_3-way'!#REF!-1)</f>
        <v>#NAME?</v>
      </c>
      <c r="H63" s="6" t="e">
        <f ca="1">IF('Log_working_3-way'!$D63="","",'True_Odds_Calculator_3-way'!N64/'True_Odds_Calculator_3-way'!A64-1)</f>
        <v>#NAME?</v>
      </c>
      <c r="I63" s="6" t="e">
        <f ca="1">IF('Log_working_3-way'!$D63="","",'True_Odds_Calculator_3-way'!O64/'True_Odds_Calculator_3-way'!B64-1)</f>
        <v>#NAME?</v>
      </c>
      <c r="J63" s="6" t="e">
        <f ca="1">IF('Log_working_3-way'!$D63="","",'True_Odds_Calculator_3-way'!#REF!/'True_Odds_Calculator_3-way'!C64-1)</f>
        <v>#NAME?</v>
      </c>
      <c r="K63" s="6" t="e">
        <f ca="1">IF('Log_working_3-way'!$D63="","",1/'True_Odds_Calculator_3-way'!A64+1/'True_Odds_Calculator_3-way'!B64+1/'True_Odds_Calculator_3-way'!C64-1)</f>
        <v>#NAME?</v>
      </c>
    </row>
    <row r="64" spans="4:11" x14ac:dyDescent="0.25">
      <c r="D64" t="e">
        <f ca="1">solve_for_c('True_Odds_Calculator_3-way'!A65,'True_Odds_Calculator_3-way'!B65,'True_Odds_Calculator_3-way'!C65,'Log_working_3-way'!B$1,'Log_working_3-way'!B$2)</f>
        <v>#NAME?</v>
      </c>
      <c r="F64" s="6" t="e">
        <f ca="1">IF('Log_working_3-way'!D64="","",1/'True_Odds_Calculator_3-way'!N65+1/'True_Odds_Calculator_3-way'!O65+1/'True_Odds_Calculator_3-way'!#REF!-1)</f>
        <v>#NAME?</v>
      </c>
      <c r="H64" s="6" t="e">
        <f ca="1">IF('Log_working_3-way'!$D64="","",'True_Odds_Calculator_3-way'!N65/'True_Odds_Calculator_3-way'!A65-1)</f>
        <v>#NAME?</v>
      </c>
      <c r="I64" s="6" t="e">
        <f ca="1">IF('Log_working_3-way'!$D64="","",'True_Odds_Calculator_3-way'!O65/'True_Odds_Calculator_3-way'!B65-1)</f>
        <v>#NAME?</v>
      </c>
      <c r="J64" s="6" t="e">
        <f ca="1">IF('Log_working_3-way'!$D64="","",'True_Odds_Calculator_3-way'!#REF!/'True_Odds_Calculator_3-way'!C65-1)</f>
        <v>#NAME?</v>
      </c>
      <c r="K64" s="6" t="e">
        <f ca="1">IF('Log_working_3-way'!$D64="","",1/'True_Odds_Calculator_3-way'!A65+1/'True_Odds_Calculator_3-way'!B65+1/'True_Odds_Calculator_3-way'!C65-1)</f>
        <v>#NAME?</v>
      </c>
    </row>
    <row r="65" spans="4:11" x14ac:dyDescent="0.25">
      <c r="D65" t="e">
        <f ca="1">solve_for_c('True_Odds_Calculator_3-way'!A66,'True_Odds_Calculator_3-way'!B66,'True_Odds_Calculator_3-way'!C66,'Log_working_3-way'!B$1,'Log_working_3-way'!B$2)</f>
        <v>#NAME?</v>
      </c>
      <c r="F65" s="6" t="e">
        <f ca="1">IF('Log_working_3-way'!D65="","",1/'True_Odds_Calculator_3-way'!N66+1/'True_Odds_Calculator_3-way'!O66+1/'True_Odds_Calculator_3-way'!#REF!-1)</f>
        <v>#NAME?</v>
      </c>
      <c r="H65" s="6" t="e">
        <f ca="1">IF('Log_working_3-way'!$D65="","",'True_Odds_Calculator_3-way'!N66/'True_Odds_Calculator_3-way'!A66-1)</f>
        <v>#NAME?</v>
      </c>
      <c r="I65" s="6" t="e">
        <f ca="1">IF('Log_working_3-way'!$D65="","",'True_Odds_Calculator_3-way'!O66/'True_Odds_Calculator_3-way'!B66-1)</f>
        <v>#NAME?</v>
      </c>
      <c r="J65" s="6" t="e">
        <f ca="1">IF('Log_working_3-way'!$D65="","",'True_Odds_Calculator_3-way'!#REF!/'True_Odds_Calculator_3-way'!C66-1)</f>
        <v>#NAME?</v>
      </c>
      <c r="K65" s="6" t="e">
        <f ca="1">IF('Log_working_3-way'!$D65="","",1/'True_Odds_Calculator_3-way'!A66+1/'True_Odds_Calculator_3-way'!B66+1/'True_Odds_Calculator_3-way'!C66-1)</f>
        <v>#NAME?</v>
      </c>
    </row>
    <row r="66" spans="4:11" x14ac:dyDescent="0.25">
      <c r="D66" t="e">
        <f ca="1">solve_for_c('True_Odds_Calculator_3-way'!A67,'True_Odds_Calculator_3-way'!B67,'True_Odds_Calculator_3-way'!C67,'Log_working_3-way'!B$1,'Log_working_3-way'!B$2)</f>
        <v>#NAME?</v>
      </c>
      <c r="F66" s="6" t="e">
        <f ca="1">IF('Log_working_3-way'!D66="","",1/'True_Odds_Calculator_3-way'!N67+1/'True_Odds_Calculator_3-way'!O67+1/'True_Odds_Calculator_3-way'!#REF!-1)</f>
        <v>#NAME?</v>
      </c>
      <c r="H66" s="6" t="e">
        <f ca="1">IF('Log_working_3-way'!$D66="","",'True_Odds_Calculator_3-way'!N67/'True_Odds_Calculator_3-way'!A67-1)</f>
        <v>#NAME?</v>
      </c>
      <c r="I66" s="6" t="e">
        <f ca="1">IF('Log_working_3-way'!$D66="","",'True_Odds_Calculator_3-way'!O67/'True_Odds_Calculator_3-way'!B67-1)</f>
        <v>#NAME?</v>
      </c>
      <c r="J66" s="6" t="e">
        <f ca="1">IF('Log_working_3-way'!$D66="","",'True_Odds_Calculator_3-way'!#REF!/'True_Odds_Calculator_3-way'!C67-1)</f>
        <v>#NAME?</v>
      </c>
      <c r="K66" s="6" t="e">
        <f ca="1">IF('Log_working_3-way'!$D66="","",1/'True_Odds_Calculator_3-way'!A67+1/'True_Odds_Calculator_3-way'!B67+1/'True_Odds_Calculator_3-way'!C67-1)</f>
        <v>#NAME?</v>
      </c>
    </row>
    <row r="67" spans="4:11" x14ac:dyDescent="0.25">
      <c r="D67" t="e">
        <f ca="1">solve_for_c('True_Odds_Calculator_3-way'!A68,'True_Odds_Calculator_3-way'!B68,'True_Odds_Calculator_3-way'!C68,'Log_working_3-way'!B$1,'Log_working_3-way'!B$2)</f>
        <v>#NAME?</v>
      </c>
      <c r="F67" s="6" t="e">
        <f ca="1">IF('Log_working_3-way'!D67="","",1/'True_Odds_Calculator_3-way'!N68+1/'True_Odds_Calculator_3-way'!O68+1/'True_Odds_Calculator_3-way'!#REF!-1)</f>
        <v>#NAME?</v>
      </c>
      <c r="H67" s="6" t="e">
        <f ca="1">IF('Log_working_3-way'!$D67="","",'True_Odds_Calculator_3-way'!N68/'True_Odds_Calculator_3-way'!A68-1)</f>
        <v>#NAME?</v>
      </c>
      <c r="I67" s="6" t="e">
        <f ca="1">IF('Log_working_3-way'!$D67="","",'True_Odds_Calculator_3-way'!O68/'True_Odds_Calculator_3-way'!B68-1)</f>
        <v>#NAME?</v>
      </c>
      <c r="J67" s="6" t="e">
        <f ca="1">IF('Log_working_3-way'!$D67="","",'True_Odds_Calculator_3-way'!#REF!/'True_Odds_Calculator_3-way'!C68-1)</f>
        <v>#NAME?</v>
      </c>
      <c r="K67" s="6" t="e">
        <f ca="1">IF('Log_working_3-way'!$D67="","",1/'True_Odds_Calculator_3-way'!A68+1/'True_Odds_Calculator_3-way'!B68+1/'True_Odds_Calculator_3-way'!C68-1)</f>
        <v>#NAME?</v>
      </c>
    </row>
    <row r="68" spans="4:11" x14ac:dyDescent="0.25">
      <c r="D68" t="e">
        <f ca="1">solve_for_c('True_Odds_Calculator_3-way'!A69,'True_Odds_Calculator_3-way'!B69,'True_Odds_Calculator_3-way'!C69,'Log_working_3-way'!B$1,'Log_working_3-way'!B$2)</f>
        <v>#NAME?</v>
      </c>
      <c r="F68" s="6" t="e">
        <f ca="1">IF('Log_working_3-way'!D68="","",1/'True_Odds_Calculator_3-way'!N69+1/'True_Odds_Calculator_3-way'!O69+1/'True_Odds_Calculator_3-way'!#REF!-1)</f>
        <v>#NAME?</v>
      </c>
      <c r="H68" s="6" t="e">
        <f ca="1">IF('Log_working_3-way'!$D68="","",'True_Odds_Calculator_3-way'!N69/'True_Odds_Calculator_3-way'!A69-1)</f>
        <v>#NAME?</v>
      </c>
      <c r="I68" s="6" t="e">
        <f ca="1">IF('Log_working_3-way'!$D68="","",'True_Odds_Calculator_3-way'!O69/'True_Odds_Calculator_3-way'!B69-1)</f>
        <v>#NAME?</v>
      </c>
      <c r="J68" s="6" t="e">
        <f ca="1">IF('Log_working_3-way'!$D68="","",'True_Odds_Calculator_3-way'!#REF!/'True_Odds_Calculator_3-way'!C69-1)</f>
        <v>#NAME?</v>
      </c>
      <c r="K68" s="6" t="e">
        <f ca="1">IF('Log_working_3-way'!$D68="","",1/'True_Odds_Calculator_3-way'!A69+1/'True_Odds_Calculator_3-way'!B69+1/'True_Odds_Calculator_3-way'!C69-1)</f>
        <v>#NAME?</v>
      </c>
    </row>
    <row r="69" spans="4:11" x14ac:dyDescent="0.25">
      <c r="D69" t="e">
        <f ca="1">solve_for_c('True_Odds_Calculator_3-way'!A70,'True_Odds_Calculator_3-way'!B70,'True_Odds_Calculator_3-way'!C70,'Log_working_3-way'!B$1,'Log_working_3-way'!B$2)</f>
        <v>#NAME?</v>
      </c>
      <c r="F69" s="6" t="e">
        <f ca="1">IF('Log_working_3-way'!D69="","",1/'True_Odds_Calculator_3-way'!N70+1/'True_Odds_Calculator_3-way'!O70+1/'True_Odds_Calculator_3-way'!#REF!-1)</f>
        <v>#NAME?</v>
      </c>
      <c r="H69" s="6" t="e">
        <f ca="1">IF('Log_working_3-way'!$D69="","",'True_Odds_Calculator_3-way'!N70/'True_Odds_Calculator_3-way'!A70-1)</f>
        <v>#NAME?</v>
      </c>
      <c r="I69" s="6" t="e">
        <f ca="1">IF('Log_working_3-way'!$D69="","",'True_Odds_Calculator_3-way'!O70/'True_Odds_Calculator_3-way'!B70-1)</f>
        <v>#NAME?</v>
      </c>
      <c r="J69" s="6" t="e">
        <f ca="1">IF('Log_working_3-way'!$D69="","",'True_Odds_Calculator_3-way'!#REF!/'True_Odds_Calculator_3-way'!C70-1)</f>
        <v>#NAME?</v>
      </c>
      <c r="K69" s="6" t="e">
        <f ca="1">IF('Log_working_3-way'!$D69="","",1/'True_Odds_Calculator_3-way'!A70+1/'True_Odds_Calculator_3-way'!B70+1/'True_Odds_Calculator_3-way'!C70-1)</f>
        <v>#NAME?</v>
      </c>
    </row>
    <row r="70" spans="4:11" x14ac:dyDescent="0.25">
      <c r="D70" t="e">
        <f ca="1">solve_for_c('True_Odds_Calculator_3-way'!A71,'True_Odds_Calculator_3-way'!B71,'True_Odds_Calculator_3-way'!C71,'Log_working_3-way'!B$1,'Log_working_3-way'!B$2)</f>
        <v>#NAME?</v>
      </c>
      <c r="F70" s="6" t="e">
        <f ca="1">IF('Log_working_3-way'!D70="","",1/'True_Odds_Calculator_3-way'!N71+1/'True_Odds_Calculator_3-way'!O71+1/'True_Odds_Calculator_3-way'!#REF!-1)</f>
        <v>#NAME?</v>
      </c>
      <c r="H70" s="6" t="e">
        <f ca="1">IF('Log_working_3-way'!$D70="","",'True_Odds_Calculator_3-way'!N71/'True_Odds_Calculator_3-way'!A71-1)</f>
        <v>#NAME?</v>
      </c>
      <c r="I70" s="6" t="e">
        <f ca="1">IF('Log_working_3-way'!$D70="","",'True_Odds_Calculator_3-way'!O71/'True_Odds_Calculator_3-way'!B71-1)</f>
        <v>#NAME?</v>
      </c>
      <c r="J70" s="6" t="e">
        <f ca="1">IF('Log_working_3-way'!$D70="","",'True_Odds_Calculator_3-way'!#REF!/'True_Odds_Calculator_3-way'!C71-1)</f>
        <v>#NAME?</v>
      </c>
      <c r="K70" s="6" t="e">
        <f ca="1">IF('Log_working_3-way'!$D70="","",1/'True_Odds_Calculator_3-way'!A71+1/'True_Odds_Calculator_3-way'!B71+1/'True_Odds_Calculator_3-way'!C71-1)</f>
        <v>#NAME?</v>
      </c>
    </row>
    <row r="71" spans="4:11" x14ac:dyDescent="0.25">
      <c r="D71" t="e">
        <f ca="1">solve_for_c('True_Odds_Calculator_3-way'!A72,'True_Odds_Calculator_3-way'!B72,'True_Odds_Calculator_3-way'!C72,'Log_working_3-way'!B$1,'Log_working_3-way'!B$2)</f>
        <v>#NAME?</v>
      </c>
      <c r="F71" s="6" t="e">
        <f ca="1">IF('Log_working_3-way'!D71="","",1/'True_Odds_Calculator_3-way'!N72+1/'True_Odds_Calculator_3-way'!O72+1/'True_Odds_Calculator_3-way'!#REF!-1)</f>
        <v>#NAME?</v>
      </c>
      <c r="H71" s="6" t="e">
        <f ca="1">IF('Log_working_3-way'!$D71="","",'True_Odds_Calculator_3-way'!N72/'True_Odds_Calculator_3-way'!A72-1)</f>
        <v>#NAME?</v>
      </c>
      <c r="I71" s="6" t="e">
        <f ca="1">IF('Log_working_3-way'!$D71="","",'True_Odds_Calculator_3-way'!O72/'True_Odds_Calculator_3-way'!B72-1)</f>
        <v>#NAME?</v>
      </c>
      <c r="J71" s="6" t="e">
        <f ca="1">IF('Log_working_3-way'!$D71="","",'True_Odds_Calculator_3-way'!#REF!/'True_Odds_Calculator_3-way'!C72-1)</f>
        <v>#NAME?</v>
      </c>
      <c r="K71" s="6" t="e">
        <f ca="1">IF('Log_working_3-way'!$D71="","",1/'True_Odds_Calculator_3-way'!A72+1/'True_Odds_Calculator_3-way'!B72+1/'True_Odds_Calculator_3-way'!C72-1)</f>
        <v>#NAME?</v>
      </c>
    </row>
    <row r="72" spans="4:11" x14ac:dyDescent="0.25">
      <c r="D72" t="e">
        <f ca="1">solve_for_c('True_Odds_Calculator_3-way'!A73,'True_Odds_Calculator_3-way'!B73,'True_Odds_Calculator_3-way'!C73,'Log_working_3-way'!B$1,'Log_working_3-way'!B$2)</f>
        <v>#NAME?</v>
      </c>
      <c r="F72" s="6" t="e">
        <f ca="1">IF('Log_working_3-way'!D72="","",1/'True_Odds_Calculator_3-way'!N73+1/'True_Odds_Calculator_3-way'!O73+1/'True_Odds_Calculator_3-way'!#REF!-1)</f>
        <v>#NAME?</v>
      </c>
      <c r="H72" s="6" t="e">
        <f ca="1">IF('Log_working_3-way'!$D72="","",'True_Odds_Calculator_3-way'!N73/'True_Odds_Calculator_3-way'!A73-1)</f>
        <v>#NAME?</v>
      </c>
      <c r="I72" s="6" t="e">
        <f ca="1">IF('Log_working_3-way'!$D72="","",'True_Odds_Calculator_3-way'!O73/'True_Odds_Calculator_3-way'!B73-1)</f>
        <v>#NAME?</v>
      </c>
      <c r="J72" s="6" t="e">
        <f ca="1">IF('Log_working_3-way'!$D72="","",'True_Odds_Calculator_3-way'!#REF!/'True_Odds_Calculator_3-way'!C73-1)</f>
        <v>#NAME?</v>
      </c>
      <c r="K72" s="6" t="e">
        <f ca="1">IF('Log_working_3-way'!$D72="","",1/'True_Odds_Calculator_3-way'!A73+1/'True_Odds_Calculator_3-way'!B73+1/'True_Odds_Calculator_3-way'!C73-1)</f>
        <v>#NAME?</v>
      </c>
    </row>
    <row r="73" spans="4:11" x14ac:dyDescent="0.25">
      <c r="D73" t="e">
        <f ca="1">solve_for_c('True_Odds_Calculator_3-way'!A74,'True_Odds_Calculator_3-way'!B74,'True_Odds_Calculator_3-way'!C74,'Log_working_3-way'!B$1,'Log_working_3-way'!B$2)</f>
        <v>#NAME?</v>
      </c>
      <c r="F73" s="6" t="e">
        <f ca="1">IF('Log_working_3-way'!D73="","",1/'True_Odds_Calculator_3-way'!N74+1/'True_Odds_Calculator_3-way'!O74+1/'True_Odds_Calculator_3-way'!#REF!-1)</f>
        <v>#NAME?</v>
      </c>
      <c r="H73" s="6" t="e">
        <f ca="1">IF('Log_working_3-way'!$D73="","",'True_Odds_Calculator_3-way'!N74/'True_Odds_Calculator_3-way'!A74-1)</f>
        <v>#NAME?</v>
      </c>
      <c r="I73" s="6" t="e">
        <f ca="1">IF('Log_working_3-way'!$D73="","",'True_Odds_Calculator_3-way'!O74/'True_Odds_Calculator_3-way'!B74-1)</f>
        <v>#NAME?</v>
      </c>
      <c r="J73" s="6" t="e">
        <f ca="1">IF('Log_working_3-way'!$D73="","",'True_Odds_Calculator_3-way'!#REF!/'True_Odds_Calculator_3-way'!C74-1)</f>
        <v>#NAME?</v>
      </c>
      <c r="K73" s="6" t="e">
        <f ca="1">IF('Log_working_3-way'!$D73="","",1/'True_Odds_Calculator_3-way'!A74+1/'True_Odds_Calculator_3-way'!B74+1/'True_Odds_Calculator_3-way'!C74-1)</f>
        <v>#NAME?</v>
      </c>
    </row>
    <row r="74" spans="4:11" x14ac:dyDescent="0.25">
      <c r="D74" t="e">
        <f ca="1">solve_for_c('True_Odds_Calculator_3-way'!A75,'True_Odds_Calculator_3-way'!B75,'True_Odds_Calculator_3-way'!C75,'Log_working_3-way'!B$1,'Log_working_3-way'!B$2)</f>
        <v>#NAME?</v>
      </c>
      <c r="F74" s="6" t="e">
        <f ca="1">IF('Log_working_3-way'!D74="","",1/'True_Odds_Calculator_3-way'!N75+1/'True_Odds_Calculator_3-way'!O75+1/'True_Odds_Calculator_3-way'!#REF!-1)</f>
        <v>#NAME?</v>
      </c>
      <c r="H74" s="6" t="e">
        <f ca="1">IF('Log_working_3-way'!$D74="","",'True_Odds_Calculator_3-way'!N75/'True_Odds_Calculator_3-way'!A75-1)</f>
        <v>#NAME?</v>
      </c>
      <c r="I74" s="6" t="e">
        <f ca="1">IF('Log_working_3-way'!$D74="","",'True_Odds_Calculator_3-way'!O75/'True_Odds_Calculator_3-way'!B75-1)</f>
        <v>#NAME?</v>
      </c>
      <c r="J74" s="6" t="e">
        <f ca="1">IF('Log_working_3-way'!$D74="","",'True_Odds_Calculator_3-way'!#REF!/'True_Odds_Calculator_3-way'!C75-1)</f>
        <v>#NAME?</v>
      </c>
      <c r="K74" s="6" t="e">
        <f ca="1">IF('Log_working_3-way'!$D74="","",1/'True_Odds_Calculator_3-way'!A75+1/'True_Odds_Calculator_3-way'!B75+1/'True_Odds_Calculator_3-way'!C75-1)</f>
        <v>#NAME?</v>
      </c>
    </row>
    <row r="75" spans="4:11" x14ac:dyDescent="0.25">
      <c r="D75" t="e">
        <f ca="1">solve_for_c('True_Odds_Calculator_3-way'!A76,'True_Odds_Calculator_3-way'!B76,'True_Odds_Calculator_3-way'!C76,'Log_working_3-way'!B$1,'Log_working_3-way'!B$2)</f>
        <v>#NAME?</v>
      </c>
      <c r="F75" s="6" t="e">
        <f ca="1">IF('Log_working_3-way'!D75="","",1/'True_Odds_Calculator_3-way'!N76+1/'True_Odds_Calculator_3-way'!O76+1/'True_Odds_Calculator_3-way'!#REF!-1)</f>
        <v>#NAME?</v>
      </c>
      <c r="H75" s="6" t="e">
        <f ca="1">IF('Log_working_3-way'!$D75="","",'True_Odds_Calculator_3-way'!N76/'True_Odds_Calculator_3-way'!A76-1)</f>
        <v>#NAME?</v>
      </c>
      <c r="I75" s="6" t="e">
        <f ca="1">IF('Log_working_3-way'!$D75="","",'True_Odds_Calculator_3-way'!O76/'True_Odds_Calculator_3-way'!B76-1)</f>
        <v>#NAME?</v>
      </c>
      <c r="J75" s="6" t="e">
        <f ca="1">IF('Log_working_3-way'!$D75="","",'True_Odds_Calculator_3-way'!#REF!/'True_Odds_Calculator_3-way'!C76-1)</f>
        <v>#NAME?</v>
      </c>
      <c r="K75" s="6" t="e">
        <f ca="1">IF('Log_working_3-way'!$D75="","",1/'True_Odds_Calculator_3-way'!A76+1/'True_Odds_Calculator_3-way'!B76+1/'True_Odds_Calculator_3-way'!C76-1)</f>
        <v>#NAME?</v>
      </c>
    </row>
    <row r="76" spans="4:11" x14ac:dyDescent="0.25">
      <c r="D76" t="e">
        <f ca="1">solve_for_c('True_Odds_Calculator_3-way'!A77,'True_Odds_Calculator_3-way'!B77,'True_Odds_Calculator_3-way'!C77,'Log_working_3-way'!B$1,'Log_working_3-way'!B$2)</f>
        <v>#NAME?</v>
      </c>
      <c r="F76" s="6" t="e">
        <f ca="1">IF('Log_working_3-way'!D76="","",1/'True_Odds_Calculator_3-way'!N77+1/'True_Odds_Calculator_3-way'!O77+1/'True_Odds_Calculator_3-way'!#REF!-1)</f>
        <v>#NAME?</v>
      </c>
      <c r="H76" s="6" t="e">
        <f ca="1">IF('Log_working_3-way'!$D76="","",'True_Odds_Calculator_3-way'!N77/'True_Odds_Calculator_3-way'!A77-1)</f>
        <v>#NAME?</v>
      </c>
      <c r="I76" s="6" t="e">
        <f ca="1">IF('Log_working_3-way'!$D76="","",'True_Odds_Calculator_3-way'!O77/'True_Odds_Calculator_3-way'!B77-1)</f>
        <v>#NAME?</v>
      </c>
      <c r="J76" s="6" t="e">
        <f ca="1">IF('Log_working_3-way'!$D76="","",'True_Odds_Calculator_3-way'!#REF!/'True_Odds_Calculator_3-way'!C77-1)</f>
        <v>#NAME?</v>
      </c>
      <c r="K76" s="6" t="e">
        <f ca="1">IF('Log_working_3-way'!$D76="","",1/'True_Odds_Calculator_3-way'!A77+1/'True_Odds_Calculator_3-way'!B77+1/'True_Odds_Calculator_3-way'!C77-1)</f>
        <v>#NAME?</v>
      </c>
    </row>
    <row r="77" spans="4:11" x14ac:dyDescent="0.25">
      <c r="D77" t="e">
        <f ca="1">solve_for_c('True_Odds_Calculator_3-way'!A78,'True_Odds_Calculator_3-way'!B78,'True_Odds_Calculator_3-way'!C78,'Log_working_3-way'!B$1,'Log_working_3-way'!B$2)</f>
        <v>#NAME?</v>
      </c>
      <c r="F77" s="6" t="e">
        <f ca="1">IF('Log_working_3-way'!D77="","",1/'True_Odds_Calculator_3-way'!N78+1/'True_Odds_Calculator_3-way'!O78+1/'True_Odds_Calculator_3-way'!#REF!-1)</f>
        <v>#NAME?</v>
      </c>
      <c r="H77" s="6" t="e">
        <f ca="1">IF('Log_working_3-way'!$D77="","",'True_Odds_Calculator_3-way'!N78/'True_Odds_Calculator_3-way'!A78-1)</f>
        <v>#NAME?</v>
      </c>
      <c r="I77" s="6" t="e">
        <f ca="1">IF('Log_working_3-way'!$D77="","",'True_Odds_Calculator_3-way'!O78/'True_Odds_Calculator_3-way'!B78-1)</f>
        <v>#NAME?</v>
      </c>
      <c r="J77" s="6" t="e">
        <f ca="1">IF('Log_working_3-way'!$D77="","",'True_Odds_Calculator_3-way'!#REF!/'True_Odds_Calculator_3-way'!C78-1)</f>
        <v>#NAME?</v>
      </c>
      <c r="K77" s="6" t="e">
        <f ca="1">IF('Log_working_3-way'!$D77="","",1/'True_Odds_Calculator_3-way'!A78+1/'True_Odds_Calculator_3-way'!B78+1/'True_Odds_Calculator_3-way'!C78-1)</f>
        <v>#NAME?</v>
      </c>
    </row>
    <row r="78" spans="4:11" x14ac:dyDescent="0.25">
      <c r="D78" t="e">
        <f ca="1">solve_for_c('True_Odds_Calculator_3-way'!A79,'True_Odds_Calculator_3-way'!B79,'True_Odds_Calculator_3-way'!C79,'Log_working_3-way'!B$1,'Log_working_3-way'!B$2)</f>
        <v>#NAME?</v>
      </c>
      <c r="F78" s="6" t="e">
        <f ca="1">IF('Log_working_3-way'!D78="","",1/'True_Odds_Calculator_3-way'!N79+1/'True_Odds_Calculator_3-way'!O79+1/'True_Odds_Calculator_3-way'!#REF!-1)</f>
        <v>#NAME?</v>
      </c>
      <c r="H78" s="6" t="e">
        <f ca="1">IF('Log_working_3-way'!$D78="","",'True_Odds_Calculator_3-way'!N79/'True_Odds_Calculator_3-way'!A79-1)</f>
        <v>#NAME?</v>
      </c>
      <c r="I78" s="6" t="e">
        <f ca="1">IF('Log_working_3-way'!$D78="","",'True_Odds_Calculator_3-way'!O79/'True_Odds_Calculator_3-way'!B79-1)</f>
        <v>#NAME?</v>
      </c>
      <c r="J78" s="6" t="e">
        <f ca="1">IF('Log_working_3-way'!$D78="","",'True_Odds_Calculator_3-way'!#REF!/'True_Odds_Calculator_3-way'!C79-1)</f>
        <v>#NAME?</v>
      </c>
      <c r="K78" s="6" t="e">
        <f ca="1">IF('Log_working_3-way'!$D78="","",1/'True_Odds_Calculator_3-way'!A79+1/'True_Odds_Calculator_3-way'!B79+1/'True_Odds_Calculator_3-way'!C79-1)</f>
        <v>#NAME?</v>
      </c>
    </row>
    <row r="79" spans="4:11" x14ac:dyDescent="0.25">
      <c r="D79" t="e">
        <f ca="1">solve_for_c('True_Odds_Calculator_3-way'!A80,'True_Odds_Calculator_3-way'!B80,'True_Odds_Calculator_3-way'!C80,'Log_working_3-way'!B$1,'Log_working_3-way'!B$2)</f>
        <v>#NAME?</v>
      </c>
      <c r="F79" s="6" t="e">
        <f ca="1">IF('Log_working_3-way'!D79="","",1/'True_Odds_Calculator_3-way'!N80+1/'True_Odds_Calculator_3-way'!O80+1/'True_Odds_Calculator_3-way'!#REF!-1)</f>
        <v>#NAME?</v>
      </c>
      <c r="H79" s="6" t="e">
        <f ca="1">IF('Log_working_3-way'!$D79="","",'True_Odds_Calculator_3-way'!N80/'True_Odds_Calculator_3-way'!A80-1)</f>
        <v>#NAME?</v>
      </c>
      <c r="I79" s="6" t="e">
        <f ca="1">IF('Log_working_3-way'!$D79="","",'True_Odds_Calculator_3-way'!O80/'True_Odds_Calculator_3-way'!B80-1)</f>
        <v>#NAME?</v>
      </c>
      <c r="J79" s="6" t="e">
        <f ca="1">IF('Log_working_3-way'!$D79="","",'True_Odds_Calculator_3-way'!#REF!/'True_Odds_Calculator_3-way'!C80-1)</f>
        <v>#NAME?</v>
      </c>
      <c r="K79" s="6" t="e">
        <f ca="1">IF('Log_working_3-way'!$D79="","",1/'True_Odds_Calculator_3-way'!A80+1/'True_Odds_Calculator_3-way'!B80+1/'True_Odds_Calculator_3-way'!C80-1)</f>
        <v>#NAME?</v>
      </c>
    </row>
    <row r="80" spans="4:11" x14ac:dyDescent="0.25">
      <c r="D80" t="e">
        <f ca="1">solve_for_c('True_Odds_Calculator_3-way'!A81,'True_Odds_Calculator_3-way'!B81,'True_Odds_Calculator_3-way'!C81,'Log_working_3-way'!B$1,'Log_working_3-way'!B$2)</f>
        <v>#NAME?</v>
      </c>
      <c r="F80" s="6" t="e">
        <f ca="1">IF('Log_working_3-way'!D80="","",1/'True_Odds_Calculator_3-way'!N81+1/'True_Odds_Calculator_3-way'!O81+1/'True_Odds_Calculator_3-way'!#REF!-1)</f>
        <v>#NAME?</v>
      </c>
      <c r="H80" s="6" t="e">
        <f ca="1">IF('Log_working_3-way'!$D80="","",'True_Odds_Calculator_3-way'!N81/'True_Odds_Calculator_3-way'!A81-1)</f>
        <v>#NAME?</v>
      </c>
      <c r="I80" s="6" t="e">
        <f ca="1">IF('Log_working_3-way'!$D80="","",'True_Odds_Calculator_3-way'!O81/'True_Odds_Calculator_3-way'!B81-1)</f>
        <v>#NAME?</v>
      </c>
      <c r="J80" s="6" t="e">
        <f ca="1">IF('Log_working_3-way'!$D80="","",'True_Odds_Calculator_3-way'!#REF!/'True_Odds_Calculator_3-way'!C81-1)</f>
        <v>#NAME?</v>
      </c>
      <c r="K80" s="6" t="e">
        <f ca="1">IF('Log_working_3-way'!$D80="","",1/'True_Odds_Calculator_3-way'!A81+1/'True_Odds_Calculator_3-way'!B81+1/'True_Odds_Calculator_3-way'!C81-1)</f>
        <v>#NAME?</v>
      </c>
    </row>
    <row r="81" spans="4:11" x14ac:dyDescent="0.25">
      <c r="D81" t="e">
        <f ca="1">solve_for_c('True_Odds_Calculator_3-way'!A82,'True_Odds_Calculator_3-way'!B82,'True_Odds_Calculator_3-way'!C82,'Log_working_3-way'!B$1,'Log_working_3-way'!B$2)</f>
        <v>#NAME?</v>
      </c>
      <c r="F81" s="6" t="e">
        <f ca="1">IF('Log_working_3-way'!D81="","",1/'True_Odds_Calculator_3-way'!N82+1/'True_Odds_Calculator_3-way'!O82+1/'True_Odds_Calculator_3-way'!#REF!-1)</f>
        <v>#NAME?</v>
      </c>
      <c r="H81" s="6" t="e">
        <f ca="1">IF('Log_working_3-way'!$D81="","",'True_Odds_Calculator_3-way'!N82/'True_Odds_Calculator_3-way'!A82-1)</f>
        <v>#NAME?</v>
      </c>
      <c r="I81" s="6" t="e">
        <f ca="1">IF('Log_working_3-way'!$D81="","",'True_Odds_Calculator_3-way'!O82/'True_Odds_Calculator_3-way'!B82-1)</f>
        <v>#NAME?</v>
      </c>
      <c r="J81" s="6" t="e">
        <f ca="1">IF('Log_working_3-way'!$D81="","",'True_Odds_Calculator_3-way'!#REF!/'True_Odds_Calculator_3-way'!C82-1)</f>
        <v>#NAME?</v>
      </c>
      <c r="K81" s="6" t="e">
        <f ca="1">IF('Log_working_3-way'!$D81="","",1/'True_Odds_Calculator_3-way'!A82+1/'True_Odds_Calculator_3-way'!B82+1/'True_Odds_Calculator_3-way'!C82-1)</f>
        <v>#NAME?</v>
      </c>
    </row>
    <row r="82" spans="4:11" x14ac:dyDescent="0.25">
      <c r="D82" t="e">
        <f ca="1">solve_for_c('True_Odds_Calculator_3-way'!A83,'True_Odds_Calculator_3-way'!B83,'True_Odds_Calculator_3-way'!C83,'Log_working_3-way'!B$1,'Log_working_3-way'!B$2)</f>
        <v>#NAME?</v>
      </c>
      <c r="F82" s="6" t="e">
        <f ca="1">IF('Log_working_3-way'!D82="","",1/'True_Odds_Calculator_3-way'!N83+1/'True_Odds_Calculator_3-way'!O83+1/'True_Odds_Calculator_3-way'!#REF!-1)</f>
        <v>#NAME?</v>
      </c>
      <c r="H82" s="6" t="e">
        <f ca="1">IF('Log_working_3-way'!$D82="","",'True_Odds_Calculator_3-way'!N83/'True_Odds_Calculator_3-way'!A83-1)</f>
        <v>#NAME?</v>
      </c>
      <c r="I82" s="6" t="e">
        <f ca="1">IF('Log_working_3-way'!$D82="","",'True_Odds_Calculator_3-way'!O83/'True_Odds_Calculator_3-way'!B83-1)</f>
        <v>#NAME?</v>
      </c>
      <c r="J82" s="6" t="e">
        <f ca="1">IF('Log_working_3-way'!$D82="","",'True_Odds_Calculator_3-way'!#REF!/'True_Odds_Calculator_3-way'!C83-1)</f>
        <v>#NAME?</v>
      </c>
      <c r="K82" s="6" t="e">
        <f ca="1">IF('Log_working_3-way'!$D82="","",1/'True_Odds_Calculator_3-way'!A83+1/'True_Odds_Calculator_3-way'!B83+1/'True_Odds_Calculator_3-way'!C83-1)</f>
        <v>#NAME?</v>
      </c>
    </row>
    <row r="83" spans="4:11" x14ac:dyDescent="0.25">
      <c r="D83" t="e">
        <f ca="1">solve_for_c('True_Odds_Calculator_3-way'!A84,'True_Odds_Calculator_3-way'!B84,'True_Odds_Calculator_3-way'!C84,'Log_working_3-way'!B$1,'Log_working_3-way'!B$2)</f>
        <v>#NAME?</v>
      </c>
      <c r="F83" s="6" t="e">
        <f ca="1">IF('Log_working_3-way'!D83="","",1/'True_Odds_Calculator_3-way'!N84+1/'True_Odds_Calculator_3-way'!O84+1/'True_Odds_Calculator_3-way'!#REF!-1)</f>
        <v>#NAME?</v>
      </c>
      <c r="H83" s="6" t="e">
        <f ca="1">IF('Log_working_3-way'!$D83="","",'True_Odds_Calculator_3-way'!N84/'True_Odds_Calculator_3-way'!A84-1)</f>
        <v>#NAME?</v>
      </c>
      <c r="I83" s="6" t="e">
        <f ca="1">IF('Log_working_3-way'!$D83="","",'True_Odds_Calculator_3-way'!O84/'True_Odds_Calculator_3-way'!B84-1)</f>
        <v>#NAME?</v>
      </c>
      <c r="J83" s="6" t="e">
        <f ca="1">IF('Log_working_3-way'!$D83="","",'True_Odds_Calculator_3-way'!#REF!/'True_Odds_Calculator_3-way'!C84-1)</f>
        <v>#NAME?</v>
      </c>
      <c r="K83" s="6" t="e">
        <f ca="1">IF('Log_working_3-way'!$D83="","",1/'True_Odds_Calculator_3-way'!A84+1/'True_Odds_Calculator_3-way'!B84+1/'True_Odds_Calculator_3-way'!C84-1)</f>
        <v>#NAME?</v>
      </c>
    </row>
    <row r="84" spans="4:11" x14ac:dyDescent="0.25">
      <c r="D84" t="e">
        <f ca="1">solve_for_c('True_Odds_Calculator_3-way'!A85,'True_Odds_Calculator_3-way'!B85,'True_Odds_Calculator_3-way'!C85,'Log_working_3-way'!B$1,'Log_working_3-way'!B$2)</f>
        <v>#NAME?</v>
      </c>
      <c r="F84" s="6" t="e">
        <f ca="1">IF('Log_working_3-way'!D84="","",1/'True_Odds_Calculator_3-way'!N85+1/'True_Odds_Calculator_3-way'!O85+1/'True_Odds_Calculator_3-way'!#REF!-1)</f>
        <v>#NAME?</v>
      </c>
      <c r="H84" s="6" t="e">
        <f ca="1">IF('Log_working_3-way'!$D84="","",'True_Odds_Calculator_3-way'!N85/'True_Odds_Calculator_3-way'!A85-1)</f>
        <v>#NAME?</v>
      </c>
      <c r="I84" s="6" t="e">
        <f ca="1">IF('Log_working_3-way'!$D84="","",'True_Odds_Calculator_3-way'!O85/'True_Odds_Calculator_3-way'!B85-1)</f>
        <v>#NAME?</v>
      </c>
      <c r="J84" s="6" t="e">
        <f ca="1">IF('Log_working_3-way'!$D84="","",'True_Odds_Calculator_3-way'!#REF!/'True_Odds_Calculator_3-way'!C85-1)</f>
        <v>#NAME?</v>
      </c>
      <c r="K84" s="6" t="e">
        <f ca="1">IF('Log_working_3-way'!$D84="","",1/'True_Odds_Calculator_3-way'!A85+1/'True_Odds_Calculator_3-way'!B85+1/'True_Odds_Calculator_3-way'!C85-1)</f>
        <v>#NAME?</v>
      </c>
    </row>
    <row r="85" spans="4:11" x14ac:dyDescent="0.25">
      <c r="D85" t="e">
        <f ca="1">solve_for_c('True_Odds_Calculator_3-way'!A86,'True_Odds_Calculator_3-way'!B86,'True_Odds_Calculator_3-way'!C86,'Log_working_3-way'!B$1,'Log_working_3-way'!B$2)</f>
        <v>#NAME?</v>
      </c>
      <c r="F85" s="6" t="e">
        <f ca="1">IF('Log_working_3-way'!D85="","",1/'True_Odds_Calculator_3-way'!N86+1/'True_Odds_Calculator_3-way'!O86+1/'True_Odds_Calculator_3-way'!#REF!-1)</f>
        <v>#NAME?</v>
      </c>
      <c r="H85" s="6" t="e">
        <f ca="1">IF('Log_working_3-way'!$D85="","",'True_Odds_Calculator_3-way'!N86/'True_Odds_Calculator_3-way'!A86-1)</f>
        <v>#NAME?</v>
      </c>
      <c r="I85" s="6" t="e">
        <f ca="1">IF('Log_working_3-way'!$D85="","",'True_Odds_Calculator_3-way'!O86/'True_Odds_Calculator_3-way'!B86-1)</f>
        <v>#NAME?</v>
      </c>
      <c r="J85" s="6" t="e">
        <f ca="1">IF('Log_working_3-way'!$D85="","",'True_Odds_Calculator_3-way'!#REF!/'True_Odds_Calculator_3-way'!C86-1)</f>
        <v>#NAME?</v>
      </c>
      <c r="K85" s="6" t="e">
        <f ca="1">IF('Log_working_3-way'!$D85="","",1/'True_Odds_Calculator_3-way'!A86+1/'True_Odds_Calculator_3-way'!B86+1/'True_Odds_Calculator_3-way'!C86-1)</f>
        <v>#NAME?</v>
      </c>
    </row>
    <row r="86" spans="4:11" x14ac:dyDescent="0.25">
      <c r="D86" t="e">
        <f ca="1">solve_for_c('True_Odds_Calculator_3-way'!A87,'True_Odds_Calculator_3-way'!B87,'True_Odds_Calculator_3-way'!C87,'Log_working_3-way'!B$1,'Log_working_3-way'!B$2)</f>
        <v>#NAME?</v>
      </c>
      <c r="F86" s="6" t="e">
        <f ca="1">IF('Log_working_3-way'!D86="","",1/'True_Odds_Calculator_3-way'!N87+1/'True_Odds_Calculator_3-way'!O87+1/'True_Odds_Calculator_3-way'!#REF!-1)</f>
        <v>#NAME?</v>
      </c>
      <c r="H86" s="6" t="e">
        <f ca="1">IF('Log_working_3-way'!$D86="","",'True_Odds_Calculator_3-way'!N87/'True_Odds_Calculator_3-way'!A87-1)</f>
        <v>#NAME?</v>
      </c>
      <c r="I86" s="6" t="e">
        <f ca="1">IF('Log_working_3-way'!$D86="","",'True_Odds_Calculator_3-way'!O87/'True_Odds_Calculator_3-way'!B87-1)</f>
        <v>#NAME?</v>
      </c>
      <c r="J86" s="6" t="e">
        <f ca="1">IF('Log_working_3-way'!$D86="","",'True_Odds_Calculator_3-way'!#REF!/'True_Odds_Calculator_3-way'!C87-1)</f>
        <v>#NAME?</v>
      </c>
      <c r="K86" s="6" t="e">
        <f ca="1">IF('Log_working_3-way'!$D86="","",1/'True_Odds_Calculator_3-way'!A87+1/'True_Odds_Calculator_3-way'!B87+1/'True_Odds_Calculator_3-way'!C87-1)</f>
        <v>#NAME?</v>
      </c>
    </row>
    <row r="87" spans="4:11" x14ac:dyDescent="0.25">
      <c r="D87" t="e">
        <f ca="1">solve_for_c('True_Odds_Calculator_3-way'!A88,'True_Odds_Calculator_3-way'!B88,'True_Odds_Calculator_3-way'!C88,'Log_working_3-way'!B$1,'Log_working_3-way'!B$2)</f>
        <v>#NAME?</v>
      </c>
      <c r="F87" s="6" t="e">
        <f ca="1">IF('Log_working_3-way'!D87="","",1/'True_Odds_Calculator_3-way'!N88+1/'True_Odds_Calculator_3-way'!O88+1/'True_Odds_Calculator_3-way'!#REF!-1)</f>
        <v>#NAME?</v>
      </c>
      <c r="H87" s="6" t="e">
        <f ca="1">IF('Log_working_3-way'!$D87="","",'True_Odds_Calculator_3-way'!N88/'True_Odds_Calculator_3-way'!A88-1)</f>
        <v>#NAME?</v>
      </c>
      <c r="I87" s="6" t="e">
        <f ca="1">IF('Log_working_3-way'!$D87="","",'True_Odds_Calculator_3-way'!O88/'True_Odds_Calculator_3-way'!B88-1)</f>
        <v>#NAME?</v>
      </c>
      <c r="J87" s="6" t="e">
        <f ca="1">IF('Log_working_3-way'!$D87="","",'True_Odds_Calculator_3-way'!#REF!/'True_Odds_Calculator_3-way'!C88-1)</f>
        <v>#NAME?</v>
      </c>
      <c r="K87" s="6" t="e">
        <f ca="1">IF('Log_working_3-way'!$D87="","",1/'True_Odds_Calculator_3-way'!A88+1/'True_Odds_Calculator_3-way'!B88+1/'True_Odds_Calculator_3-way'!C88-1)</f>
        <v>#NAME?</v>
      </c>
    </row>
    <row r="88" spans="4:11" x14ac:dyDescent="0.25">
      <c r="D88" t="e">
        <f ca="1">solve_for_c('True_Odds_Calculator_3-way'!A89,'True_Odds_Calculator_3-way'!B89,'True_Odds_Calculator_3-way'!C89,'Log_working_3-way'!B$1,'Log_working_3-way'!B$2)</f>
        <v>#NAME?</v>
      </c>
      <c r="F88" s="6" t="e">
        <f ca="1">IF('Log_working_3-way'!D88="","",1/'True_Odds_Calculator_3-way'!N89+1/'True_Odds_Calculator_3-way'!O89+1/'True_Odds_Calculator_3-way'!#REF!-1)</f>
        <v>#NAME?</v>
      </c>
      <c r="H88" s="6" t="e">
        <f ca="1">IF('Log_working_3-way'!$D88="","",'True_Odds_Calculator_3-way'!N89/'True_Odds_Calculator_3-way'!A89-1)</f>
        <v>#NAME?</v>
      </c>
      <c r="I88" s="6" t="e">
        <f ca="1">IF('Log_working_3-way'!$D88="","",'True_Odds_Calculator_3-way'!O89/'True_Odds_Calculator_3-way'!B89-1)</f>
        <v>#NAME?</v>
      </c>
      <c r="J88" s="6" t="e">
        <f ca="1">IF('Log_working_3-way'!$D88="","",'True_Odds_Calculator_3-way'!#REF!/'True_Odds_Calculator_3-way'!C89-1)</f>
        <v>#NAME?</v>
      </c>
      <c r="K88" s="6" t="e">
        <f ca="1">IF('Log_working_3-way'!$D88="","",1/'True_Odds_Calculator_3-way'!A89+1/'True_Odds_Calculator_3-way'!B89+1/'True_Odds_Calculator_3-way'!C89-1)</f>
        <v>#NAME?</v>
      </c>
    </row>
    <row r="89" spans="4:11" x14ac:dyDescent="0.25">
      <c r="D89" t="e">
        <f ca="1">solve_for_c('True_Odds_Calculator_3-way'!A90,'True_Odds_Calculator_3-way'!B90,'True_Odds_Calculator_3-way'!C90,'Log_working_3-way'!B$1,'Log_working_3-way'!B$2)</f>
        <v>#NAME?</v>
      </c>
      <c r="F89" s="6" t="e">
        <f ca="1">IF('Log_working_3-way'!D89="","",1/'True_Odds_Calculator_3-way'!N90+1/'True_Odds_Calculator_3-way'!O90+1/'True_Odds_Calculator_3-way'!#REF!-1)</f>
        <v>#NAME?</v>
      </c>
      <c r="H89" s="6" t="e">
        <f ca="1">IF('Log_working_3-way'!$D89="","",'True_Odds_Calculator_3-way'!N90/'True_Odds_Calculator_3-way'!A90-1)</f>
        <v>#NAME?</v>
      </c>
      <c r="I89" s="6" t="e">
        <f ca="1">IF('Log_working_3-way'!$D89="","",'True_Odds_Calculator_3-way'!O90/'True_Odds_Calculator_3-way'!B90-1)</f>
        <v>#NAME?</v>
      </c>
      <c r="J89" s="6" t="e">
        <f ca="1">IF('Log_working_3-way'!$D89="","",'True_Odds_Calculator_3-way'!#REF!/'True_Odds_Calculator_3-way'!C90-1)</f>
        <v>#NAME?</v>
      </c>
      <c r="K89" s="6" t="e">
        <f ca="1">IF('Log_working_3-way'!$D89="","",1/'True_Odds_Calculator_3-way'!A90+1/'True_Odds_Calculator_3-way'!B90+1/'True_Odds_Calculator_3-way'!C90-1)</f>
        <v>#NAME?</v>
      </c>
    </row>
    <row r="90" spans="4:11" x14ac:dyDescent="0.25">
      <c r="D90" t="e">
        <f ca="1">solve_for_c('True_Odds_Calculator_3-way'!A91,'True_Odds_Calculator_3-way'!B91,'True_Odds_Calculator_3-way'!C91,'Log_working_3-way'!B$1,'Log_working_3-way'!B$2)</f>
        <v>#NAME?</v>
      </c>
      <c r="F90" s="6" t="e">
        <f ca="1">IF('Log_working_3-way'!D90="","",1/'True_Odds_Calculator_3-way'!N91+1/'True_Odds_Calculator_3-way'!O91+1/'True_Odds_Calculator_3-way'!#REF!-1)</f>
        <v>#NAME?</v>
      </c>
      <c r="H90" s="6" t="e">
        <f ca="1">IF('Log_working_3-way'!$D90="","",'True_Odds_Calculator_3-way'!N91/'True_Odds_Calculator_3-way'!A91-1)</f>
        <v>#NAME?</v>
      </c>
      <c r="I90" s="6" t="e">
        <f ca="1">IF('Log_working_3-way'!$D90="","",'True_Odds_Calculator_3-way'!O91/'True_Odds_Calculator_3-way'!B91-1)</f>
        <v>#NAME?</v>
      </c>
      <c r="J90" s="6" t="e">
        <f ca="1">IF('Log_working_3-way'!$D90="","",'True_Odds_Calculator_3-way'!#REF!/'True_Odds_Calculator_3-way'!C91-1)</f>
        <v>#NAME?</v>
      </c>
      <c r="K90" s="6" t="e">
        <f ca="1">IF('Log_working_3-way'!$D90="","",1/'True_Odds_Calculator_3-way'!A91+1/'True_Odds_Calculator_3-way'!B91+1/'True_Odds_Calculator_3-way'!C91-1)</f>
        <v>#NAME?</v>
      </c>
    </row>
    <row r="91" spans="4:11" x14ac:dyDescent="0.25">
      <c r="D91" t="e">
        <f ca="1">solve_for_c('True_Odds_Calculator_3-way'!A92,'True_Odds_Calculator_3-way'!B92,'True_Odds_Calculator_3-way'!C92,'Log_working_3-way'!B$1,'Log_working_3-way'!B$2)</f>
        <v>#NAME?</v>
      </c>
      <c r="F91" s="6" t="e">
        <f ca="1">IF('Log_working_3-way'!D91="","",1/'True_Odds_Calculator_3-way'!N92+1/'True_Odds_Calculator_3-way'!O92+1/'True_Odds_Calculator_3-way'!#REF!-1)</f>
        <v>#NAME?</v>
      </c>
      <c r="H91" s="6" t="e">
        <f ca="1">IF('Log_working_3-way'!$D91="","",'True_Odds_Calculator_3-way'!N92/'True_Odds_Calculator_3-way'!A92-1)</f>
        <v>#NAME?</v>
      </c>
      <c r="I91" s="6" t="e">
        <f ca="1">IF('Log_working_3-way'!$D91="","",'True_Odds_Calculator_3-way'!O92/'True_Odds_Calculator_3-way'!B92-1)</f>
        <v>#NAME?</v>
      </c>
      <c r="J91" s="6" t="e">
        <f ca="1">IF('Log_working_3-way'!$D91="","",'True_Odds_Calculator_3-way'!#REF!/'True_Odds_Calculator_3-way'!C92-1)</f>
        <v>#NAME?</v>
      </c>
      <c r="K91" s="6" t="e">
        <f ca="1">IF('Log_working_3-way'!$D91="","",1/'True_Odds_Calculator_3-way'!A92+1/'True_Odds_Calculator_3-way'!B92+1/'True_Odds_Calculator_3-way'!C92-1)</f>
        <v>#NAME?</v>
      </c>
    </row>
    <row r="92" spans="4:11" x14ac:dyDescent="0.25">
      <c r="D92" t="e">
        <f ca="1">solve_for_c('True_Odds_Calculator_3-way'!A93,'True_Odds_Calculator_3-way'!B93,'True_Odds_Calculator_3-way'!C93,'Log_working_3-way'!B$1,'Log_working_3-way'!B$2)</f>
        <v>#NAME?</v>
      </c>
      <c r="F92" s="6" t="e">
        <f ca="1">IF('Log_working_3-way'!D92="","",1/'True_Odds_Calculator_3-way'!N93+1/'True_Odds_Calculator_3-way'!O93+1/'True_Odds_Calculator_3-way'!#REF!-1)</f>
        <v>#NAME?</v>
      </c>
      <c r="H92" s="6" t="e">
        <f ca="1">IF('Log_working_3-way'!$D92="","",'True_Odds_Calculator_3-way'!N93/'True_Odds_Calculator_3-way'!A93-1)</f>
        <v>#NAME?</v>
      </c>
      <c r="I92" s="6" t="e">
        <f ca="1">IF('Log_working_3-way'!$D92="","",'True_Odds_Calculator_3-way'!O93/'True_Odds_Calculator_3-way'!B93-1)</f>
        <v>#NAME?</v>
      </c>
      <c r="J92" s="6" t="e">
        <f ca="1">IF('Log_working_3-way'!$D92="","",'True_Odds_Calculator_3-way'!#REF!/'True_Odds_Calculator_3-way'!C93-1)</f>
        <v>#NAME?</v>
      </c>
      <c r="K92" s="6" t="e">
        <f ca="1">IF('Log_working_3-way'!$D92="","",1/'True_Odds_Calculator_3-way'!A93+1/'True_Odds_Calculator_3-way'!B93+1/'True_Odds_Calculator_3-way'!C93-1)</f>
        <v>#NAME?</v>
      </c>
    </row>
    <row r="93" spans="4:11" x14ac:dyDescent="0.25">
      <c r="D93" t="e">
        <f ca="1">solve_for_c('True_Odds_Calculator_3-way'!A94,'True_Odds_Calculator_3-way'!B94,'True_Odds_Calculator_3-way'!C94,'Log_working_3-way'!B$1,'Log_working_3-way'!B$2)</f>
        <v>#NAME?</v>
      </c>
      <c r="F93" s="6" t="e">
        <f ca="1">IF('Log_working_3-way'!D93="","",1/'True_Odds_Calculator_3-way'!N94+1/'True_Odds_Calculator_3-way'!O94+1/'True_Odds_Calculator_3-way'!#REF!-1)</f>
        <v>#NAME?</v>
      </c>
      <c r="H93" s="6" t="e">
        <f ca="1">IF('Log_working_3-way'!$D93="","",'True_Odds_Calculator_3-way'!N94/'True_Odds_Calculator_3-way'!A94-1)</f>
        <v>#NAME?</v>
      </c>
      <c r="I93" s="6" t="e">
        <f ca="1">IF('Log_working_3-way'!$D93="","",'True_Odds_Calculator_3-way'!O94/'True_Odds_Calculator_3-way'!B94-1)</f>
        <v>#NAME?</v>
      </c>
      <c r="J93" s="6" t="e">
        <f ca="1">IF('Log_working_3-way'!$D93="","",'True_Odds_Calculator_3-way'!#REF!/'True_Odds_Calculator_3-way'!C94-1)</f>
        <v>#NAME?</v>
      </c>
      <c r="K93" s="6" t="e">
        <f ca="1">IF('Log_working_3-way'!$D93="","",1/'True_Odds_Calculator_3-way'!A94+1/'True_Odds_Calculator_3-way'!B94+1/'True_Odds_Calculator_3-way'!C94-1)</f>
        <v>#NAME?</v>
      </c>
    </row>
    <row r="94" spans="4:11" x14ac:dyDescent="0.25">
      <c r="D94" t="e">
        <f ca="1">solve_for_c('True_Odds_Calculator_3-way'!A95,'True_Odds_Calculator_3-way'!B95,'True_Odds_Calculator_3-way'!C95,'Log_working_3-way'!B$1,'Log_working_3-way'!B$2)</f>
        <v>#NAME?</v>
      </c>
      <c r="F94" s="6" t="e">
        <f ca="1">IF('Log_working_3-way'!D94="","",1/'True_Odds_Calculator_3-way'!N95+1/'True_Odds_Calculator_3-way'!O95+1/'True_Odds_Calculator_3-way'!#REF!-1)</f>
        <v>#NAME?</v>
      </c>
      <c r="H94" s="6" t="e">
        <f ca="1">IF('Log_working_3-way'!$D94="","",'True_Odds_Calculator_3-way'!N95/'True_Odds_Calculator_3-way'!A95-1)</f>
        <v>#NAME?</v>
      </c>
      <c r="I94" s="6" t="e">
        <f ca="1">IF('Log_working_3-way'!$D94="","",'True_Odds_Calculator_3-way'!O95/'True_Odds_Calculator_3-way'!B95-1)</f>
        <v>#NAME?</v>
      </c>
      <c r="J94" s="6" t="e">
        <f ca="1">IF('Log_working_3-way'!$D94="","",'True_Odds_Calculator_3-way'!#REF!/'True_Odds_Calculator_3-way'!C95-1)</f>
        <v>#NAME?</v>
      </c>
      <c r="K94" s="6" t="e">
        <f ca="1">IF('Log_working_3-way'!$D94="","",1/'True_Odds_Calculator_3-way'!A95+1/'True_Odds_Calculator_3-way'!B95+1/'True_Odds_Calculator_3-way'!C95-1)</f>
        <v>#NAME?</v>
      </c>
    </row>
    <row r="95" spans="4:11" x14ac:dyDescent="0.25">
      <c r="D95" t="e">
        <f ca="1">solve_for_c('True_Odds_Calculator_3-way'!A96,'True_Odds_Calculator_3-way'!B96,'True_Odds_Calculator_3-way'!C96,'Log_working_3-way'!B$1,'Log_working_3-way'!B$2)</f>
        <v>#NAME?</v>
      </c>
      <c r="F95" s="6" t="e">
        <f ca="1">IF('Log_working_3-way'!D95="","",1/'True_Odds_Calculator_3-way'!N96+1/'True_Odds_Calculator_3-way'!O96+1/'True_Odds_Calculator_3-way'!#REF!-1)</f>
        <v>#NAME?</v>
      </c>
      <c r="H95" s="6" t="e">
        <f ca="1">IF('Log_working_3-way'!$D95="","",'True_Odds_Calculator_3-way'!N96/'True_Odds_Calculator_3-way'!A96-1)</f>
        <v>#NAME?</v>
      </c>
      <c r="I95" s="6" t="e">
        <f ca="1">IF('Log_working_3-way'!$D95="","",'True_Odds_Calculator_3-way'!O96/'True_Odds_Calculator_3-way'!B96-1)</f>
        <v>#NAME?</v>
      </c>
      <c r="J95" s="6" t="e">
        <f ca="1">IF('Log_working_3-way'!$D95="","",'True_Odds_Calculator_3-way'!#REF!/'True_Odds_Calculator_3-way'!C96-1)</f>
        <v>#NAME?</v>
      </c>
      <c r="K95" s="6" t="e">
        <f ca="1">IF('Log_working_3-way'!$D95="","",1/'True_Odds_Calculator_3-way'!A96+1/'True_Odds_Calculator_3-way'!B96+1/'True_Odds_Calculator_3-way'!C96-1)</f>
        <v>#NAME?</v>
      </c>
    </row>
    <row r="96" spans="4:11" x14ac:dyDescent="0.25">
      <c r="D96" t="e">
        <f ca="1">solve_for_c('True_Odds_Calculator_3-way'!A97,'True_Odds_Calculator_3-way'!B97,'True_Odds_Calculator_3-way'!C97,'Log_working_3-way'!B$1,'Log_working_3-way'!B$2)</f>
        <v>#NAME?</v>
      </c>
      <c r="F96" s="6" t="e">
        <f ca="1">IF('Log_working_3-way'!D96="","",1/'True_Odds_Calculator_3-way'!N97+1/'True_Odds_Calculator_3-way'!O97+1/'True_Odds_Calculator_3-way'!#REF!-1)</f>
        <v>#NAME?</v>
      </c>
      <c r="H96" s="6" t="e">
        <f ca="1">IF('Log_working_3-way'!$D96="","",'True_Odds_Calculator_3-way'!N97/'True_Odds_Calculator_3-way'!A97-1)</f>
        <v>#NAME?</v>
      </c>
      <c r="I96" s="6" t="e">
        <f ca="1">IF('Log_working_3-way'!$D96="","",'True_Odds_Calculator_3-way'!O97/'True_Odds_Calculator_3-way'!B97-1)</f>
        <v>#NAME?</v>
      </c>
      <c r="J96" s="6" t="e">
        <f ca="1">IF('Log_working_3-way'!$D96="","",'True_Odds_Calculator_3-way'!#REF!/'True_Odds_Calculator_3-way'!C97-1)</f>
        <v>#NAME?</v>
      </c>
      <c r="K96" s="6" t="e">
        <f ca="1">IF('Log_working_3-way'!$D96="","",1/'True_Odds_Calculator_3-way'!A97+1/'True_Odds_Calculator_3-way'!B97+1/'True_Odds_Calculator_3-way'!C97-1)</f>
        <v>#NAME?</v>
      </c>
    </row>
    <row r="97" spans="4:11" x14ac:dyDescent="0.25">
      <c r="D97" t="e">
        <f ca="1">solve_for_c('True_Odds_Calculator_3-way'!A98,'True_Odds_Calculator_3-way'!B98,'True_Odds_Calculator_3-way'!C98,'Log_working_3-way'!B$1,'Log_working_3-way'!B$2)</f>
        <v>#NAME?</v>
      </c>
      <c r="F97" s="6" t="e">
        <f ca="1">IF('Log_working_3-way'!D97="","",1/'True_Odds_Calculator_3-way'!N98+1/'True_Odds_Calculator_3-way'!O98+1/'True_Odds_Calculator_3-way'!#REF!-1)</f>
        <v>#NAME?</v>
      </c>
      <c r="H97" s="6" t="e">
        <f ca="1">IF('Log_working_3-way'!$D97="","",'True_Odds_Calculator_3-way'!N98/'True_Odds_Calculator_3-way'!A98-1)</f>
        <v>#NAME?</v>
      </c>
      <c r="I97" s="6" t="e">
        <f ca="1">IF('Log_working_3-way'!$D97="","",'True_Odds_Calculator_3-way'!O98/'True_Odds_Calculator_3-way'!B98-1)</f>
        <v>#NAME?</v>
      </c>
      <c r="J97" s="6" t="e">
        <f ca="1">IF('Log_working_3-way'!$D97="","",'True_Odds_Calculator_3-way'!#REF!/'True_Odds_Calculator_3-way'!C98-1)</f>
        <v>#NAME?</v>
      </c>
      <c r="K97" s="6" t="e">
        <f ca="1">IF('Log_working_3-way'!$D97="","",1/'True_Odds_Calculator_3-way'!A98+1/'True_Odds_Calculator_3-way'!B98+1/'True_Odds_Calculator_3-way'!C98-1)</f>
        <v>#NAME?</v>
      </c>
    </row>
    <row r="98" spans="4:11" x14ac:dyDescent="0.25">
      <c r="D98" t="e">
        <f ca="1">solve_for_c('True_Odds_Calculator_3-way'!A99,'True_Odds_Calculator_3-way'!B99,'True_Odds_Calculator_3-way'!C99,'Log_working_3-way'!B$1,'Log_working_3-way'!B$2)</f>
        <v>#NAME?</v>
      </c>
      <c r="F98" s="6" t="e">
        <f ca="1">IF('Log_working_3-way'!D98="","",1/'True_Odds_Calculator_3-way'!N99+1/'True_Odds_Calculator_3-way'!O99+1/'True_Odds_Calculator_3-way'!#REF!-1)</f>
        <v>#NAME?</v>
      </c>
      <c r="H98" s="6" t="e">
        <f ca="1">IF('Log_working_3-way'!$D98="","",'True_Odds_Calculator_3-way'!N99/'True_Odds_Calculator_3-way'!A99-1)</f>
        <v>#NAME?</v>
      </c>
      <c r="I98" s="6" t="e">
        <f ca="1">IF('Log_working_3-way'!$D98="","",'True_Odds_Calculator_3-way'!O99/'True_Odds_Calculator_3-way'!B99-1)</f>
        <v>#NAME?</v>
      </c>
      <c r="J98" s="6" t="e">
        <f ca="1">IF('Log_working_3-way'!$D98="","",'True_Odds_Calculator_3-way'!#REF!/'True_Odds_Calculator_3-way'!C99-1)</f>
        <v>#NAME?</v>
      </c>
      <c r="K98" s="6" t="e">
        <f ca="1">IF('Log_working_3-way'!$D98="","",1/'True_Odds_Calculator_3-way'!A99+1/'True_Odds_Calculator_3-way'!B99+1/'True_Odds_Calculator_3-way'!C99-1)</f>
        <v>#NAME?</v>
      </c>
    </row>
    <row r="99" spans="4:11" x14ac:dyDescent="0.25">
      <c r="D99" t="e">
        <f ca="1">solve_for_c('True_Odds_Calculator_3-way'!A100,'True_Odds_Calculator_3-way'!B100,'True_Odds_Calculator_3-way'!C100,'Log_working_3-way'!B$1,'Log_working_3-way'!B$2)</f>
        <v>#NAME?</v>
      </c>
      <c r="F99" s="6" t="e">
        <f ca="1">IF('Log_working_3-way'!D99="","",1/'True_Odds_Calculator_3-way'!N100+1/'True_Odds_Calculator_3-way'!O100+1/'True_Odds_Calculator_3-way'!#REF!-1)</f>
        <v>#NAME?</v>
      </c>
      <c r="H99" s="6" t="e">
        <f ca="1">IF('Log_working_3-way'!$D99="","",'True_Odds_Calculator_3-way'!N100/'True_Odds_Calculator_3-way'!A100-1)</f>
        <v>#NAME?</v>
      </c>
      <c r="I99" s="6" t="e">
        <f ca="1">IF('Log_working_3-way'!$D99="","",'True_Odds_Calculator_3-way'!O100/'True_Odds_Calculator_3-way'!B100-1)</f>
        <v>#NAME?</v>
      </c>
      <c r="J99" s="6" t="e">
        <f ca="1">IF('Log_working_3-way'!$D99="","",'True_Odds_Calculator_3-way'!#REF!/'True_Odds_Calculator_3-way'!C100-1)</f>
        <v>#NAME?</v>
      </c>
      <c r="K99" s="6" t="e">
        <f ca="1">IF('Log_working_3-way'!$D99="","",1/'True_Odds_Calculator_3-way'!A100+1/'True_Odds_Calculator_3-way'!B100+1/'True_Odds_Calculator_3-way'!C100-1)</f>
        <v>#NAME?</v>
      </c>
    </row>
    <row r="100" spans="4:11" x14ac:dyDescent="0.25">
      <c r="D100" t="e">
        <f ca="1">solve_for_c('True_Odds_Calculator_3-way'!A101,'True_Odds_Calculator_3-way'!B101,'True_Odds_Calculator_3-way'!C101,'Log_working_3-way'!B$1,'Log_working_3-way'!B$2)</f>
        <v>#NAME?</v>
      </c>
      <c r="F100" s="6" t="e">
        <f ca="1">IF('Log_working_3-way'!D100="","",1/'True_Odds_Calculator_3-way'!N101+1/'True_Odds_Calculator_3-way'!O101+1/'True_Odds_Calculator_3-way'!#REF!-1)</f>
        <v>#NAME?</v>
      </c>
      <c r="H100" s="6" t="e">
        <f ca="1">IF('Log_working_3-way'!$D100="","",'True_Odds_Calculator_3-way'!N101/'True_Odds_Calculator_3-way'!A101-1)</f>
        <v>#NAME?</v>
      </c>
      <c r="I100" s="6" t="e">
        <f ca="1">IF('Log_working_3-way'!$D100="","",'True_Odds_Calculator_3-way'!O101/'True_Odds_Calculator_3-way'!B101-1)</f>
        <v>#NAME?</v>
      </c>
      <c r="J100" s="6" t="e">
        <f ca="1">IF('Log_working_3-way'!$D100="","",'True_Odds_Calculator_3-way'!#REF!/'True_Odds_Calculator_3-way'!C101-1)</f>
        <v>#NAME?</v>
      </c>
      <c r="K100" s="6" t="e">
        <f ca="1">IF('Log_working_3-way'!$D100="","",1/'True_Odds_Calculator_3-way'!A101+1/'True_Odds_Calculator_3-way'!B101+1/'True_Odds_Calculator_3-way'!C101-1)</f>
        <v>#NAME?</v>
      </c>
    </row>
    <row r="101" spans="4:11" x14ac:dyDescent="0.25">
      <c r="D101" t="e">
        <f ca="1">solve_for_c('True_Odds_Calculator_3-way'!A102,'True_Odds_Calculator_3-way'!B102,'True_Odds_Calculator_3-way'!C102,'Log_working_3-way'!B$1,'Log_working_3-way'!B$2)</f>
        <v>#NAME?</v>
      </c>
      <c r="F101" s="6" t="e">
        <f ca="1">IF('Log_working_3-way'!D101="","",1/'True_Odds_Calculator_3-way'!N102+1/'True_Odds_Calculator_3-way'!O102+1/'True_Odds_Calculator_3-way'!#REF!-1)</f>
        <v>#NAME?</v>
      </c>
      <c r="H101" s="6" t="e">
        <f ca="1">IF('Log_working_3-way'!$D101="","",'True_Odds_Calculator_3-way'!N102/'True_Odds_Calculator_3-way'!A102-1)</f>
        <v>#NAME?</v>
      </c>
      <c r="I101" s="6" t="e">
        <f ca="1">IF('Log_working_3-way'!$D101="","",'True_Odds_Calculator_3-way'!O102/'True_Odds_Calculator_3-way'!B102-1)</f>
        <v>#NAME?</v>
      </c>
      <c r="J101" s="6" t="e">
        <f ca="1">IF('Log_working_3-way'!$D101="","",'True_Odds_Calculator_3-way'!#REF!/'True_Odds_Calculator_3-way'!C102-1)</f>
        <v>#NAME?</v>
      </c>
      <c r="K101" s="6" t="e">
        <f ca="1">IF('Log_working_3-way'!$D101="","",1/'True_Odds_Calculator_3-way'!A102+1/'True_Odds_Calculator_3-way'!B102+1/'True_Odds_Calculator_3-way'!C102-1)</f>
        <v>#NAME?</v>
      </c>
    </row>
    <row r="102" spans="4:11" x14ac:dyDescent="0.25">
      <c r="D102" t="e">
        <f ca="1">solve_for_c('True_Odds_Calculator_3-way'!A103,'True_Odds_Calculator_3-way'!B103,'True_Odds_Calculator_3-way'!C103,'Log_working_3-way'!B$1,'Log_working_3-way'!B$2)</f>
        <v>#NAME?</v>
      </c>
      <c r="F102" s="6" t="e">
        <f ca="1">IF('Log_working_3-way'!D102="","",1/'True_Odds_Calculator_3-way'!N103+1/'True_Odds_Calculator_3-way'!O103+1/'True_Odds_Calculator_3-way'!#REF!-1)</f>
        <v>#NAME?</v>
      </c>
      <c r="H102" s="6" t="e">
        <f ca="1">IF('Log_working_3-way'!$D102="","",'True_Odds_Calculator_3-way'!N103/'True_Odds_Calculator_3-way'!A103-1)</f>
        <v>#NAME?</v>
      </c>
      <c r="I102" s="6" t="e">
        <f ca="1">IF('Log_working_3-way'!$D102="","",'True_Odds_Calculator_3-way'!O103/'True_Odds_Calculator_3-way'!B103-1)</f>
        <v>#NAME?</v>
      </c>
      <c r="J102" s="6" t="e">
        <f ca="1">IF('Log_working_3-way'!$D102="","",'True_Odds_Calculator_3-way'!#REF!/'True_Odds_Calculator_3-way'!C103-1)</f>
        <v>#NAME?</v>
      </c>
      <c r="K102" s="6" t="e">
        <f ca="1">IF('Log_working_3-way'!$D102="","",1/'True_Odds_Calculator_3-way'!A103+1/'True_Odds_Calculator_3-way'!B103+1/'True_Odds_Calculator_3-way'!C103-1)</f>
        <v>#NAME?</v>
      </c>
    </row>
    <row r="103" spans="4:11" x14ac:dyDescent="0.25">
      <c r="D103" t="e">
        <f ca="1">solve_for_c('True_Odds_Calculator_3-way'!A104,'True_Odds_Calculator_3-way'!B104,'True_Odds_Calculator_3-way'!C104,'Log_working_3-way'!B$1,'Log_working_3-way'!B$2)</f>
        <v>#NAME?</v>
      </c>
      <c r="F103" s="6" t="e">
        <f ca="1">IF('Log_working_3-way'!D103="","",1/'True_Odds_Calculator_3-way'!N104+1/'True_Odds_Calculator_3-way'!O104+1/'True_Odds_Calculator_3-way'!#REF!-1)</f>
        <v>#NAME?</v>
      </c>
      <c r="H103" s="6" t="e">
        <f ca="1">IF('Log_working_3-way'!$D103="","",'True_Odds_Calculator_3-way'!N104/'True_Odds_Calculator_3-way'!A104-1)</f>
        <v>#NAME?</v>
      </c>
      <c r="I103" s="6" t="e">
        <f ca="1">IF('Log_working_3-way'!$D103="","",'True_Odds_Calculator_3-way'!O104/'True_Odds_Calculator_3-way'!B104-1)</f>
        <v>#NAME?</v>
      </c>
      <c r="J103" s="6" t="e">
        <f ca="1">IF('Log_working_3-way'!$D103="","",'True_Odds_Calculator_3-way'!#REF!/'True_Odds_Calculator_3-way'!C104-1)</f>
        <v>#NAME?</v>
      </c>
      <c r="K103" s="6" t="e">
        <f ca="1">IF('Log_working_3-way'!$D103="","",1/'True_Odds_Calculator_3-way'!A104+1/'True_Odds_Calculator_3-way'!B104+1/'True_Odds_Calculator_3-way'!C104-1)</f>
        <v>#NAME?</v>
      </c>
    </row>
    <row r="104" spans="4:11" x14ac:dyDescent="0.25">
      <c r="D104" t="e">
        <f ca="1">solve_for_c('True_Odds_Calculator_3-way'!A105,'True_Odds_Calculator_3-way'!B105,'True_Odds_Calculator_3-way'!C105,'Log_working_3-way'!B$1,'Log_working_3-way'!B$2)</f>
        <v>#NAME?</v>
      </c>
      <c r="F104" s="6" t="e">
        <f ca="1">IF('Log_working_3-way'!D104="","",1/'True_Odds_Calculator_3-way'!N105+1/'True_Odds_Calculator_3-way'!O105+1/'True_Odds_Calculator_3-way'!#REF!-1)</f>
        <v>#NAME?</v>
      </c>
      <c r="H104" s="6" t="e">
        <f ca="1">IF('Log_working_3-way'!$D104="","",'True_Odds_Calculator_3-way'!N105/'True_Odds_Calculator_3-way'!A105-1)</f>
        <v>#NAME?</v>
      </c>
      <c r="I104" s="6" t="e">
        <f ca="1">IF('Log_working_3-way'!$D104="","",'True_Odds_Calculator_3-way'!O105/'True_Odds_Calculator_3-way'!B105-1)</f>
        <v>#NAME?</v>
      </c>
      <c r="J104" s="6" t="e">
        <f ca="1">IF('Log_working_3-way'!$D104="","",'True_Odds_Calculator_3-way'!#REF!/'True_Odds_Calculator_3-way'!C105-1)</f>
        <v>#NAME?</v>
      </c>
      <c r="K104" s="6" t="e">
        <f ca="1">IF('Log_working_3-way'!$D104="","",1/'True_Odds_Calculator_3-way'!A105+1/'True_Odds_Calculator_3-way'!B105+1/'True_Odds_Calculator_3-way'!C105-1)</f>
        <v>#NAME?</v>
      </c>
    </row>
    <row r="105" spans="4:11" x14ac:dyDescent="0.25">
      <c r="D105" t="e">
        <f ca="1">solve_for_c('True_Odds_Calculator_3-way'!A106,'True_Odds_Calculator_3-way'!B106,'True_Odds_Calculator_3-way'!C106,'Log_working_3-way'!B$1,'Log_working_3-way'!B$2)</f>
        <v>#NAME?</v>
      </c>
      <c r="F105" s="6" t="e">
        <f ca="1">IF('Log_working_3-way'!D105="","",1/'True_Odds_Calculator_3-way'!N106+1/'True_Odds_Calculator_3-way'!O106+1/'True_Odds_Calculator_3-way'!#REF!-1)</f>
        <v>#NAME?</v>
      </c>
      <c r="H105" s="6" t="e">
        <f ca="1">IF('Log_working_3-way'!$D105="","",'True_Odds_Calculator_3-way'!N106/'True_Odds_Calculator_3-way'!A106-1)</f>
        <v>#NAME?</v>
      </c>
      <c r="I105" s="6" t="e">
        <f ca="1">IF('Log_working_3-way'!$D105="","",'True_Odds_Calculator_3-way'!O106/'True_Odds_Calculator_3-way'!B106-1)</f>
        <v>#NAME?</v>
      </c>
      <c r="J105" s="6" t="e">
        <f ca="1">IF('Log_working_3-way'!$D105="","",'True_Odds_Calculator_3-way'!#REF!/'True_Odds_Calculator_3-way'!C106-1)</f>
        <v>#NAME?</v>
      </c>
      <c r="K105" s="6" t="e">
        <f ca="1">IF('Log_working_3-way'!$D105="","",1/'True_Odds_Calculator_3-way'!A106+1/'True_Odds_Calculator_3-way'!B106+1/'True_Odds_Calculator_3-way'!C106-1)</f>
        <v>#NAME?</v>
      </c>
    </row>
    <row r="106" spans="4:11" x14ac:dyDescent="0.25">
      <c r="D106" t="e">
        <f ca="1">solve_for_c('True_Odds_Calculator_3-way'!A107,'True_Odds_Calculator_3-way'!B107,'True_Odds_Calculator_3-way'!C107,'Log_working_3-way'!B$1,'Log_working_3-way'!B$2)</f>
        <v>#NAME?</v>
      </c>
      <c r="F106" s="6" t="e">
        <f ca="1">IF('Log_working_3-way'!D106="","",1/'True_Odds_Calculator_3-way'!N107+1/'True_Odds_Calculator_3-way'!O107+1/'True_Odds_Calculator_3-way'!#REF!-1)</f>
        <v>#NAME?</v>
      </c>
      <c r="H106" s="6" t="e">
        <f ca="1">IF('Log_working_3-way'!$D106="","",'True_Odds_Calculator_3-way'!N107/'True_Odds_Calculator_3-way'!A107-1)</f>
        <v>#NAME?</v>
      </c>
      <c r="I106" s="6" t="e">
        <f ca="1">IF('Log_working_3-way'!$D106="","",'True_Odds_Calculator_3-way'!O107/'True_Odds_Calculator_3-way'!B107-1)</f>
        <v>#NAME?</v>
      </c>
      <c r="J106" s="6" t="e">
        <f ca="1">IF('Log_working_3-way'!$D106="","",'True_Odds_Calculator_3-way'!#REF!/'True_Odds_Calculator_3-way'!C107-1)</f>
        <v>#NAME?</v>
      </c>
      <c r="K106" s="6" t="e">
        <f ca="1">IF('Log_working_3-way'!$D106="","",1/'True_Odds_Calculator_3-way'!A107+1/'True_Odds_Calculator_3-way'!B107+1/'True_Odds_Calculator_3-way'!C107-1)</f>
        <v>#NAME?</v>
      </c>
    </row>
    <row r="107" spans="4:11" x14ac:dyDescent="0.25">
      <c r="D107" t="e">
        <f ca="1">solve_for_c('True_Odds_Calculator_3-way'!A108,'True_Odds_Calculator_3-way'!B108,'True_Odds_Calculator_3-way'!C108,'Log_working_3-way'!B$1,'Log_working_3-way'!B$2)</f>
        <v>#NAME?</v>
      </c>
      <c r="F107" s="6" t="e">
        <f ca="1">IF('Log_working_3-way'!D107="","",1/'True_Odds_Calculator_3-way'!N108+1/'True_Odds_Calculator_3-way'!O108+1/'True_Odds_Calculator_3-way'!#REF!-1)</f>
        <v>#NAME?</v>
      </c>
      <c r="H107" s="6" t="e">
        <f ca="1">IF('Log_working_3-way'!$D107="","",'True_Odds_Calculator_3-way'!N108/'True_Odds_Calculator_3-way'!A108-1)</f>
        <v>#NAME?</v>
      </c>
      <c r="I107" s="6" t="e">
        <f ca="1">IF('Log_working_3-way'!$D107="","",'True_Odds_Calculator_3-way'!O108/'True_Odds_Calculator_3-way'!B108-1)</f>
        <v>#NAME?</v>
      </c>
      <c r="J107" s="6" t="e">
        <f ca="1">IF('Log_working_3-way'!$D107="","",'True_Odds_Calculator_3-way'!#REF!/'True_Odds_Calculator_3-way'!C108-1)</f>
        <v>#NAME?</v>
      </c>
      <c r="K107" s="6" t="e">
        <f ca="1">IF('Log_working_3-way'!$D107="","",1/'True_Odds_Calculator_3-way'!A108+1/'True_Odds_Calculator_3-way'!B108+1/'True_Odds_Calculator_3-way'!C108-1)</f>
        <v>#NAME?</v>
      </c>
    </row>
    <row r="108" spans="4:11" x14ac:dyDescent="0.25">
      <c r="D108" t="e">
        <f ca="1">solve_for_c('True_Odds_Calculator_3-way'!A109,'True_Odds_Calculator_3-way'!B109,'True_Odds_Calculator_3-way'!C109,'Log_working_3-way'!B$1,'Log_working_3-way'!B$2)</f>
        <v>#NAME?</v>
      </c>
      <c r="F108" s="6" t="e">
        <f ca="1">IF('Log_working_3-way'!D108="","",1/'True_Odds_Calculator_3-way'!N109+1/'True_Odds_Calculator_3-way'!O109+1/'True_Odds_Calculator_3-way'!#REF!-1)</f>
        <v>#NAME?</v>
      </c>
      <c r="H108" s="6" t="e">
        <f ca="1">IF('Log_working_3-way'!$D108="","",'True_Odds_Calculator_3-way'!N109/'True_Odds_Calculator_3-way'!A109-1)</f>
        <v>#NAME?</v>
      </c>
      <c r="I108" s="6" t="e">
        <f ca="1">IF('Log_working_3-way'!$D108="","",'True_Odds_Calculator_3-way'!O109/'True_Odds_Calculator_3-way'!B109-1)</f>
        <v>#NAME?</v>
      </c>
      <c r="J108" s="6" t="e">
        <f ca="1">IF('Log_working_3-way'!$D108="","",'True_Odds_Calculator_3-way'!#REF!/'True_Odds_Calculator_3-way'!C109-1)</f>
        <v>#NAME?</v>
      </c>
      <c r="K108" s="6" t="e">
        <f ca="1">IF('Log_working_3-way'!$D108="","",1/'True_Odds_Calculator_3-way'!A109+1/'True_Odds_Calculator_3-way'!B109+1/'True_Odds_Calculator_3-way'!C109-1)</f>
        <v>#NAME?</v>
      </c>
    </row>
    <row r="109" spans="4:11" x14ac:dyDescent="0.25">
      <c r="D109" t="e">
        <f ca="1">solve_for_c('True_Odds_Calculator_3-way'!A110,'True_Odds_Calculator_3-way'!B110,'True_Odds_Calculator_3-way'!C110,'Log_working_3-way'!B$1,'Log_working_3-way'!B$2)</f>
        <v>#NAME?</v>
      </c>
      <c r="F109" s="6" t="e">
        <f ca="1">IF('Log_working_3-way'!D109="","",1/'True_Odds_Calculator_3-way'!N110+1/'True_Odds_Calculator_3-way'!O110+1/'True_Odds_Calculator_3-way'!#REF!-1)</f>
        <v>#NAME?</v>
      </c>
      <c r="H109" s="6" t="e">
        <f ca="1">IF('Log_working_3-way'!$D109="","",'True_Odds_Calculator_3-way'!N110/'True_Odds_Calculator_3-way'!A110-1)</f>
        <v>#NAME?</v>
      </c>
      <c r="I109" s="6" t="e">
        <f ca="1">IF('Log_working_3-way'!$D109="","",'True_Odds_Calculator_3-way'!O110/'True_Odds_Calculator_3-way'!B110-1)</f>
        <v>#NAME?</v>
      </c>
      <c r="J109" s="6" t="e">
        <f ca="1">IF('Log_working_3-way'!$D109="","",'True_Odds_Calculator_3-way'!#REF!/'True_Odds_Calculator_3-way'!C110-1)</f>
        <v>#NAME?</v>
      </c>
      <c r="K109" s="6" t="e">
        <f ca="1">IF('Log_working_3-way'!$D109="","",1/'True_Odds_Calculator_3-way'!A110+1/'True_Odds_Calculator_3-way'!B110+1/'True_Odds_Calculator_3-way'!C110-1)</f>
        <v>#NAME?</v>
      </c>
    </row>
    <row r="110" spans="4:11" x14ac:dyDescent="0.25">
      <c r="D110" t="e">
        <f ca="1">solve_for_c('True_Odds_Calculator_3-way'!A111,'True_Odds_Calculator_3-way'!B111,'True_Odds_Calculator_3-way'!C111,'Log_working_3-way'!B$1,'Log_working_3-way'!B$2)</f>
        <v>#NAME?</v>
      </c>
      <c r="F110" s="6" t="e">
        <f ca="1">IF('Log_working_3-way'!D110="","",1/'True_Odds_Calculator_3-way'!N111+1/'True_Odds_Calculator_3-way'!O111+1/'True_Odds_Calculator_3-way'!#REF!-1)</f>
        <v>#NAME?</v>
      </c>
      <c r="H110" s="6" t="e">
        <f ca="1">IF('Log_working_3-way'!$D110="","",'True_Odds_Calculator_3-way'!N111/'True_Odds_Calculator_3-way'!A111-1)</f>
        <v>#NAME?</v>
      </c>
      <c r="I110" s="6" t="e">
        <f ca="1">IF('Log_working_3-way'!$D110="","",'True_Odds_Calculator_3-way'!O111/'True_Odds_Calculator_3-way'!B111-1)</f>
        <v>#NAME?</v>
      </c>
      <c r="J110" s="6" t="e">
        <f ca="1">IF('Log_working_3-way'!$D110="","",'True_Odds_Calculator_3-way'!#REF!/'True_Odds_Calculator_3-way'!C111-1)</f>
        <v>#NAME?</v>
      </c>
      <c r="K110" s="6" t="e">
        <f ca="1">IF('Log_working_3-way'!$D110="","",1/'True_Odds_Calculator_3-way'!A111+1/'True_Odds_Calculator_3-way'!B111+1/'True_Odds_Calculator_3-way'!C111-1)</f>
        <v>#NAME?</v>
      </c>
    </row>
    <row r="111" spans="4:11" x14ac:dyDescent="0.25">
      <c r="D111" t="e">
        <f ca="1">solve_for_c('True_Odds_Calculator_3-way'!A112,'True_Odds_Calculator_3-way'!B112,'True_Odds_Calculator_3-way'!C112,'Log_working_3-way'!B$1,'Log_working_3-way'!B$2)</f>
        <v>#NAME?</v>
      </c>
      <c r="F111" s="6" t="e">
        <f ca="1">IF('Log_working_3-way'!D111="","",1/'True_Odds_Calculator_3-way'!N112+1/'True_Odds_Calculator_3-way'!O112+1/'True_Odds_Calculator_3-way'!#REF!-1)</f>
        <v>#NAME?</v>
      </c>
      <c r="H111" s="6" t="e">
        <f ca="1">IF('Log_working_3-way'!$D111="","",'True_Odds_Calculator_3-way'!N112/'True_Odds_Calculator_3-way'!A112-1)</f>
        <v>#NAME?</v>
      </c>
      <c r="I111" s="6" t="e">
        <f ca="1">IF('Log_working_3-way'!$D111="","",'True_Odds_Calculator_3-way'!O112/'True_Odds_Calculator_3-way'!B112-1)</f>
        <v>#NAME?</v>
      </c>
      <c r="J111" s="6" t="e">
        <f ca="1">IF('Log_working_3-way'!$D111="","",'True_Odds_Calculator_3-way'!#REF!/'True_Odds_Calculator_3-way'!C112-1)</f>
        <v>#NAME?</v>
      </c>
      <c r="K111" s="6" t="e">
        <f ca="1">IF('Log_working_3-way'!$D111="","",1/'True_Odds_Calculator_3-way'!A112+1/'True_Odds_Calculator_3-way'!B112+1/'True_Odds_Calculator_3-way'!C112-1)</f>
        <v>#NAME?</v>
      </c>
    </row>
    <row r="112" spans="4:11" x14ac:dyDescent="0.25">
      <c r="D112" t="e">
        <f ca="1">solve_for_c('True_Odds_Calculator_3-way'!A113,'True_Odds_Calculator_3-way'!B113,'True_Odds_Calculator_3-way'!C113,'Log_working_3-way'!B$1,'Log_working_3-way'!B$2)</f>
        <v>#NAME?</v>
      </c>
      <c r="F112" s="6" t="e">
        <f ca="1">IF('Log_working_3-way'!D112="","",1/'True_Odds_Calculator_3-way'!N113+1/'True_Odds_Calculator_3-way'!O113+1/'True_Odds_Calculator_3-way'!#REF!-1)</f>
        <v>#NAME?</v>
      </c>
      <c r="H112" s="6" t="e">
        <f ca="1">IF('Log_working_3-way'!$D112="","",'True_Odds_Calculator_3-way'!N113/'True_Odds_Calculator_3-way'!A113-1)</f>
        <v>#NAME?</v>
      </c>
      <c r="I112" s="6" t="e">
        <f ca="1">IF('Log_working_3-way'!$D112="","",'True_Odds_Calculator_3-way'!O113/'True_Odds_Calculator_3-way'!B113-1)</f>
        <v>#NAME?</v>
      </c>
      <c r="J112" s="6" t="e">
        <f ca="1">IF('Log_working_3-way'!$D112="","",'True_Odds_Calculator_3-way'!#REF!/'True_Odds_Calculator_3-way'!C113-1)</f>
        <v>#NAME?</v>
      </c>
      <c r="K112" s="6" t="e">
        <f ca="1">IF('Log_working_3-way'!$D112="","",1/'True_Odds_Calculator_3-way'!A113+1/'True_Odds_Calculator_3-way'!B113+1/'True_Odds_Calculator_3-way'!C113-1)</f>
        <v>#NAME?</v>
      </c>
    </row>
    <row r="113" spans="4:11" x14ac:dyDescent="0.25">
      <c r="D113" t="e">
        <f ca="1">solve_for_c('True_Odds_Calculator_3-way'!A114,'True_Odds_Calculator_3-way'!B114,'True_Odds_Calculator_3-way'!C114,'Log_working_3-way'!B$1,'Log_working_3-way'!B$2)</f>
        <v>#NAME?</v>
      </c>
      <c r="F113" s="6" t="e">
        <f ca="1">IF('Log_working_3-way'!D113="","",1/'True_Odds_Calculator_3-way'!N114+1/'True_Odds_Calculator_3-way'!O114+1/'True_Odds_Calculator_3-way'!#REF!-1)</f>
        <v>#NAME?</v>
      </c>
      <c r="H113" s="6" t="e">
        <f ca="1">IF('Log_working_3-way'!$D113="","",'True_Odds_Calculator_3-way'!N114/'True_Odds_Calculator_3-way'!A114-1)</f>
        <v>#NAME?</v>
      </c>
      <c r="I113" s="6" t="e">
        <f ca="1">IF('Log_working_3-way'!$D113="","",'True_Odds_Calculator_3-way'!O114/'True_Odds_Calculator_3-way'!B114-1)</f>
        <v>#NAME?</v>
      </c>
      <c r="J113" s="6" t="e">
        <f ca="1">IF('Log_working_3-way'!$D113="","",'True_Odds_Calculator_3-way'!#REF!/'True_Odds_Calculator_3-way'!C114-1)</f>
        <v>#NAME?</v>
      </c>
      <c r="K113" s="6" t="e">
        <f ca="1">IF('Log_working_3-way'!$D113="","",1/'True_Odds_Calculator_3-way'!A114+1/'True_Odds_Calculator_3-way'!B114+1/'True_Odds_Calculator_3-way'!C114-1)</f>
        <v>#NAME?</v>
      </c>
    </row>
    <row r="114" spans="4:11" x14ac:dyDescent="0.25">
      <c r="D114" t="e">
        <f ca="1">solve_for_c('True_Odds_Calculator_3-way'!A115,'True_Odds_Calculator_3-way'!B115,'True_Odds_Calculator_3-way'!C115,'Log_working_3-way'!B$1,'Log_working_3-way'!B$2)</f>
        <v>#NAME?</v>
      </c>
      <c r="F114" s="6" t="e">
        <f ca="1">IF('Log_working_3-way'!D114="","",1/'True_Odds_Calculator_3-way'!N115+1/'True_Odds_Calculator_3-way'!O115+1/'True_Odds_Calculator_3-way'!#REF!-1)</f>
        <v>#NAME?</v>
      </c>
      <c r="H114" s="6" t="e">
        <f ca="1">IF('Log_working_3-way'!$D114="","",'True_Odds_Calculator_3-way'!N115/'True_Odds_Calculator_3-way'!A115-1)</f>
        <v>#NAME?</v>
      </c>
      <c r="I114" s="6" t="e">
        <f ca="1">IF('Log_working_3-way'!$D114="","",'True_Odds_Calculator_3-way'!O115/'True_Odds_Calculator_3-way'!B115-1)</f>
        <v>#NAME?</v>
      </c>
      <c r="J114" s="6" t="e">
        <f ca="1">IF('Log_working_3-way'!$D114="","",'True_Odds_Calculator_3-way'!#REF!/'True_Odds_Calculator_3-way'!C115-1)</f>
        <v>#NAME?</v>
      </c>
      <c r="K114" s="6" t="e">
        <f ca="1">IF('Log_working_3-way'!$D114="","",1/'True_Odds_Calculator_3-way'!A115+1/'True_Odds_Calculator_3-way'!B115+1/'True_Odds_Calculator_3-way'!C115-1)</f>
        <v>#NAME?</v>
      </c>
    </row>
    <row r="115" spans="4:11" x14ac:dyDescent="0.25">
      <c r="D115" t="e">
        <f ca="1">solve_for_c('True_Odds_Calculator_3-way'!A116,'True_Odds_Calculator_3-way'!B116,'True_Odds_Calculator_3-way'!C116,'Log_working_3-way'!B$1,'Log_working_3-way'!B$2)</f>
        <v>#NAME?</v>
      </c>
      <c r="F115" s="6" t="e">
        <f ca="1">IF('Log_working_3-way'!D115="","",1/'True_Odds_Calculator_3-way'!N116+1/'True_Odds_Calculator_3-way'!O116+1/'True_Odds_Calculator_3-way'!#REF!-1)</f>
        <v>#NAME?</v>
      </c>
      <c r="H115" s="6" t="e">
        <f ca="1">IF('Log_working_3-way'!$D115="","",'True_Odds_Calculator_3-way'!N116/'True_Odds_Calculator_3-way'!A116-1)</f>
        <v>#NAME?</v>
      </c>
      <c r="I115" s="6" t="e">
        <f ca="1">IF('Log_working_3-way'!$D115="","",'True_Odds_Calculator_3-way'!O116/'True_Odds_Calculator_3-way'!B116-1)</f>
        <v>#NAME?</v>
      </c>
      <c r="J115" s="6" t="e">
        <f ca="1">IF('Log_working_3-way'!$D115="","",'True_Odds_Calculator_3-way'!#REF!/'True_Odds_Calculator_3-way'!C116-1)</f>
        <v>#NAME?</v>
      </c>
      <c r="K115" s="6" t="e">
        <f ca="1">IF('Log_working_3-way'!$D115="","",1/'True_Odds_Calculator_3-way'!A116+1/'True_Odds_Calculator_3-way'!B116+1/'True_Odds_Calculator_3-way'!C116-1)</f>
        <v>#NAME?</v>
      </c>
    </row>
    <row r="116" spans="4:11" x14ac:dyDescent="0.25">
      <c r="D116" t="e">
        <f ca="1">solve_for_c('True_Odds_Calculator_3-way'!A117,'True_Odds_Calculator_3-way'!B117,'True_Odds_Calculator_3-way'!C117,'Log_working_3-way'!B$1,'Log_working_3-way'!B$2)</f>
        <v>#NAME?</v>
      </c>
      <c r="F116" s="6" t="e">
        <f ca="1">IF('Log_working_3-way'!D116="","",1/'True_Odds_Calculator_3-way'!N117+1/'True_Odds_Calculator_3-way'!O117+1/'True_Odds_Calculator_3-way'!#REF!-1)</f>
        <v>#NAME?</v>
      </c>
      <c r="H116" s="6" t="e">
        <f ca="1">IF('Log_working_3-way'!$D116="","",'True_Odds_Calculator_3-way'!N117/'True_Odds_Calculator_3-way'!A117-1)</f>
        <v>#NAME?</v>
      </c>
      <c r="I116" s="6" t="e">
        <f ca="1">IF('Log_working_3-way'!$D116="","",'True_Odds_Calculator_3-way'!O117/'True_Odds_Calculator_3-way'!B117-1)</f>
        <v>#NAME?</v>
      </c>
      <c r="J116" s="6" t="e">
        <f ca="1">IF('Log_working_3-way'!$D116="","",'True_Odds_Calculator_3-way'!#REF!/'True_Odds_Calculator_3-way'!C117-1)</f>
        <v>#NAME?</v>
      </c>
      <c r="K116" s="6" t="e">
        <f ca="1">IF('Log_working_3-way'!$D116="","",1/'True_Odds_Calculator_3-way'!A117+1/'True_Odds_Calculator_3-way'!B117+1/'True_Odds_Calculator_3-way'!C117-1)</f>
        <v>#NAME?</v>
      </c>
    </row>
    <row r="117" spans="4:11" x14ac:dyDescent="0.25">
      <c r="D117" t="e">
        <f ca="1">solve_for_c('True_Odds_Calculator_3-way'!A118,'True_Odds_Calculator_3-way'!B118,'True_Odds_Calculator_3-way'!C118,'Log_working_3-way'!B$1,'Log_working_3-way'!B$2)</f>
        <v>#NAME?</v>
      </c>
      <c r="F117" s="6" t="e">
        <f ca="1">IF('Log_working_3-way'!D117="","",1/'True_Odds_Calculator_3-way'!N118+1/'True_Odds_Calculator_3-way'!O118+1/'True_Odds_Calculator_3-way'!#REF!-1)</f>
        <v>#NAME?</v>
      </c>
      <c r="H117" s="6" t="e">
        <f ca="1">IF('Log_working_3-way'!$D117="","",'True_Odds_Calculator_3-way'!N118/'True_Odds_Calculator_3-way'!A118-1)</f>
        <v>#NAME?</v>
      </c>
      <c r="I117" s="6" t="e">
        <f ca="1">IF('Log_working_3-way'!$D117="","",'True_Odds_Calculator_3-way'!O118/'True_Odds_Calculator_3-way'!B118-1)</f>
        <v>#NAME?</v>
      </c>
      <c r="J117" s="6" t="e">
        <f ca="1">IF('Log_working_3-way'!$D117="","",'True_Odds_Calculator_3-way'!#REF!/'True_Odds_Calculator_3-way'!C118-1)</f>
        <v>#NAME?</v>
      </c>
      <c r="K117" s="6" t="e">
        <f ca="1">IF('Log_working_3-way'!$D117="","",1/'True_Odds_Calculator_3-way'!A118+1/'True_Odds_Calculator_3-way'!B118+1/'True_Odds_Calculator_3-way'!C118-1)</f>
        <v>#NAME?</v>
      </c>
    </row>
    <row r="118" spans="4:11" x14ac:dyDescent="0.25">
      <c r="D118" t="e">
        <f ca="1">solve_for_c('True_Odds_Calculator_3-way'!A119,'True_Odds_Calculator_3-way'!B119,'True_Odds_Calculator_3-way'!C119,'Log_working_3-way'!B$1,'Log_working_3-way'!B$2)</f>
        <v>#NAME?</v>
      </c>
      <c r="F118" s="6" t="e">
        <f ca="1">IF('Log_working_3-way'!D118="","",1/'True_Odds_Calculator_3-way'!N119+1/'True_Odds_Calculator_3-way'!O119+1/'True_Odds_Calculator_3-way'!#REF!-1)</f>
        <v>#NAME?</v>
      </c>
      <c r="H118" s="6" t="e">
        <f ca="1">IF('Log_working_3-way'!$D118="","",'True_Odds_Calculator_3-way'!N119/'True_Odds_Calculator_3-way'!A119-1)</f>
        <v>#NAME?</v>
      </c>
      <c r="I118" s="6" t="e">
        <f ca="1">IF('Log_working_3-way'!$D118="","",'True_Odds_Calculator_3-way'!O119/'True_Odds_Calculator_3-way'!B119-1)</f>
        <v>#NAME?</v>
      </c>
      <c r="J118" s="6" t="e">
        <f ca="1">IF('Log_working_3-way'!$D118="","",'True_Odds_Calculator_3-way'!#REF!/'True_Odds_Calculator_3-way'!C119-1)</f>
        <v>#NAME?</v>
      </c>
      <c r="K118" s="6" t="e">
        <f ca="1">IF('Log_working_3-way'!$D118="","",1/'True_Odds_Calculator_3-way'!A119+1/'True_Odds_Calculator_3-way'!B119+1/'True_Odds_Calculator_3-way'!C119-1)</f>
        <v>#NAME?</v>
      </c>
    </row>
    <row r="119" spans="4:11" x14ac:dyDescent="0.25">
      <c r="D119" t="e">
        <f ca="1">solve_for_c('True_Odds_Calculator_3-way'!A120,'True_Odds_Calculator_3-way'!B120,'True_Odds_Calculator_3-way'!C120,'Log_working_3-way'!B$1,'Log_working_3-way'!B$2)</f>
        <v>#NAME?</v>
      </c>
      <c r="F119" s="6" t="e">
        <f ca="1">IF('Log_working_3-way'!D119="","",1/'True_Odds_Calculator_3-way'!N120+1/'True_Odds_Calculator_3-way'!O120+1/'True_Odds_Calculator_3-way'!#REF!-1)</f>
        <v>#NAME?</v>
      </c>
      <c r="H119" s="6" t="e">
        <f ca="1">IF('Log_working_3-way'!$D119="","",'True_Odds_Calculator_3-way'!N120/'True_Odds_Calculator_3-way'!A120-1)</f>
        <v>#NAME?</v>
      </c>
      <c r="I119" s="6" t="e">
        <f ca="1">IF('Log_working_3-way'!$D119="","",'True_Odds_Calculator_3-way'!O120/'True_Odds_Calculator_3-way'!B120-1)</f>
        <v>#NAME?</v>
      </c>
      <c r="J119" s="6" t="e">
        <f ca="1">IF('Log_working_3-way'!$D119="","",'True_Odds_Calculator_3-way'!#REF!/'True_Odds_Calculator_3-way'!C120-1)</f>
        <v>#NAME?</v>
      </c>
      <c r="K119" s="6" t="e">
        <f ca="1">IF('Log_working_3-way'!$D119="","",1/'True_Odds_Calculator_3-way'!A120+1/'True_Odds_Calculator_3-way'!B120+1/'True_Odds_Calculator_3-way'!C120-1)</f>
        <v>#NAME?</v>
      </c>
    </row>
    <row r="120" spans="4:11" x14ac:dyDescent="0.25">
      <c r="D120" t="e">
        <f ca="1">solve_for_c('True_Odds_Calculator_3-way'!A121,'True_Odds_Calculator_3-way'!B121,'True_Odds_Calculator_3-way'!C121,'Log_working_3-way'!B$1,'Log_working_3-way'!B$2)</f>
        <v>#NAME?</v>
      </c>
      <c r="F120" s="6" t="e">
        <f ca="1">IF('Log_working_3-way'!D120="","",1/'True_Odds_Calculator_3-way'!N121+1/'True_Odds_Calculator_3-way'!O121+1/'True_Odds_Calculator_3-way'!#REF!-1)</f>
        <v>#NAME?</v>
      </c>
      <c r="H120" s="6" t="e">
        <f ca="1">IF('Log_working_3-way'!$D120="","",'True_Odds_Calculator_3-way'!N121/'True_Odds_Calculator_3-way'!A121-1)</f>
        <v>#NAME?</v>
      </c>
      <c r="I120" s="6" t="e">
        <f ca="1">IF('Log_working_3-way'!$D120="","",'True_Odds_Calculator_3-way'!O121/'True_Odds_Calculator_3-way'!B121-1)</f>
        <v>#NAME?</v>
      </c>
      <c r="J120" s="6" t="e">
        <f ca="1">IF('Log_working_3-way'!$D120="","",'True_Odds_Calculator_3-way'!#REF!/'True_Odds_Calculator_3-way'!C121-1)</f>
        <v>#NAME?</v>
      </c>
      <c r="K120" s="6" t="e">
        <f ca="1">IF('Log_working_3-way'!$D120="","",1/'True_Odds_Calculator_3-way'!A121+1/'True_Odds_Calculator_3-way'!B121+1/'True_Odds_Calculator_3-way'!C121-1)</f>
        <v>#NAME?</v>
      </c>
    </row>
    <row r="121" spans="4:11" x14ac:dyDescent="0.25">
      <c r="D121" t="e">
        <f ca="1">solve_for_c('True_Odds_Calculator_3-way'!A122,'True_Odds_Calculator_3-way'!B122,'True_Odds_Calculator_3-way'!C122,'Log_working_3-way'!B$1,'Log_working_3-way'!B$2)</f>
        <v>#NAME?</v>
      </c>
      <c r="F121" s="6" t="e">
        <f ca="1">IF('Log_working_3-way'!D121="","",1/'True_Odds_Calculator_3-way'!N122+1/'True_Odds_Calculator_3-way'!O122+1/'True_Odds_Calculator_3-way'!#REF!-1)</f>
        <v>#NAME?</v>
      </c>
      <c r="H121" s="6" t="e">
        <f ca="1">IF('Log_working_3-way'!$D121="","",'True_Odds_Calculator_3-way'!N122/'True_Odds_Calculator_3-way'!A122-1)</f>
        <v>#NAME?</v>
      </c>
      <c r="I121" s="6" t="e">
        <f ca="1">IF('Log_working_3-way'!$D121="","",'True_Odds_Calculator_3-way'!O122/'True_Odds_Calculator_3-way'!B122-1)</f>
        <v>#NAME?</v>
      </c>
      <c r="J121" s="6" t="e">
        <f ca="1">IF('Log_working_3-way'!$D121="","",'True_Odds_Calculator_3-way'!#REF!/'True_Odds_Calculator_3-way'!C122-1)</f>
        <v>#NAME?</v>
      </c>
      <c r="K121" s="6" t="e">
        <f ca="1">IF('Log_working_3-way'!$D121="","",1/'True_Odds_Calculator_3-way'!A122+1/'True_Odds_Calculator_3-way'!B122+1/'True_Odds_Calculator_3-way'!C122-1)</f>
        <v>#NAME?</v>
      </c>
    </row>
    <row r="122" spans="4:11" x14ac:dyDescent="0.25">
      <c r="D122" t="e">
        <f ca="1">solve_for_c('True_Odds_Calculator_3-way'!A123,'True_Odds_Calculator_3-way'!B123,'True_Odds_Calculator_3-way'!C123,'Log_working_3-way'!B$1,'Log_working_3-way'!B$2)</f>
        <v>#NAME?</v>
      </c>
      <c r="F122" s="6" t="e">
        <f ca="1">IF('Log_working_3-way'!D122="","",1/'True_Odds_Calculator_3-way'!N123+1/'True_Odds_Calculator_3-way'!O123+1/'True_Odds_Calculator_3-way'!#REF!-1)</f>
        <v>#NAME?</v>
      </c>
      <c r="H122" s="6" t="e">
        <f ca="1">IF('Log_working_3-way'!$D122="","",'True_Odds_Calculator_3-way'!N123/'True_Odds_Calculator_3-way'!A123-1)</f>
        <v>#NAME?</v>
      </c>
      <c r="I122" s="6" t="e">
        <f ca="1">IF('Log_working_3-way'!$D122="","",'True_Odds_Calculator_3-way'!O123/'True_Odds_Calculator_3-way'!B123-1)</f>
        <v>#NAME?</v>
      </c>
      <c r="J122" s="6" t="e">
        <f ca="1">IF('Log_working_3-way'!$D122="","",'True_Odds_Calculator_3-way'!#REF!/'True_Odds_Calculator_3-way'!C123-1)</f>
        <v>#NAME?</v>
      </c>
      <c r="K122" s="6" t="e">
        <f ca="1">IF('Log_working_3-way'!$D122="","",1/'True_Odds_Calculator_3-way'!A123+1/'True_Odds_Calculator_3-way'!B123+1/'True_Odds_Calculator_3-way'!C123-1)</f>
        <v>#NAME?</v>
      </c>
    </row>
    <row r="123" spans="4:11" x14ac:dyDescent="0.25">
      <c r="D123" t="e">
        <f ca="1">solve_for_c('True_Odds_Calculator_3-way'!A124,'True_Odds_Calculator_3-way'!B124,'True_Odds_Calculator_3-way'!C124,'Log_working_3-way'!B$1,'Log_working_3-way'!B$2)</f>
        <v>#NAME?</v>
      </c>
      <c r="F123" s="6" t="e">
        <f ca="1">IF('Log_working_3-way'!D123="","",1/'True_Odds_Calculator_3-way'!N124+1/'True_Odds_Calculator_3-way'!O124+1/'True_Odds_Calculator_3-way'!#REF!-1)</f>
        <v>#NAME?</v>
      </c>
      <c r="H123" s="6" t="e">
        <f ca="1">IF('Log_working_3-way'!$D123="","",'True_Odds_Calculator_3-way'!N124/'True_Odds_Calculator_3-way'!A124-1)</f>
        <v>#NAME?</v>
      </c>
      <c r="I123" s="6" t="e">
        <f ca="1">IF('Log_working_3-way'!$D123="","",'True_Odds_Calculator_3-way'!O124/'True_Odds_Calculator_3-way'!B124-1)</f>
        <v>#NAME?</v>
      </c>
      <c r="J123" s="6" t="e">
        <f ca="1">IF('Log_working_3-way'!$D123="","",'True_Odds_Calculator_3-way'!#REF!/'True_Odds_Calculator_3-way'!C124-1)</f>
        <v>#NAME?</v>
      </c>
      <c r="K123" s="6" t="e">
        <f ca="1">IF('Log_working_3-way'!$D123="","",1/'True_Odds_Calculator_3-way'!A124+1/'True_Odds_Calculator_3-way'!B124+1/'True_Odds_Calculator_3-way'!C124-1)</f>
        <v>#NAME?</v>
      </c>
    </row>
    <row r="124" spans="4:11" x14ac:dyDescent="0.25">
      <c r="D124" t="e">
        <f ca="1">solve_for_c('True_Odds_Calculator_3-way'!A125,'True_Odds_Calculator_3-way'!B125,'True_Odds_Calculator_3-way'!C125,'Log_working_3-way'!B$1,'Log_working_3-way'!B$2)</f>
        <v>#NAME?</v>
      </c>
      <c r="F124" s="6" t="e">
        <f ca="1">IF('Log_working_3-way'!D124="","",1/'True_Odds_Calculator_3-way'!N125+1/'True_Odds_Calculator_3-way'!O125+1/'True_Odds_Calculator_3-way'!#REF!-1)</f>
        <v>#NAME?</v>
      </c>
      <c r="H124" s="6" t="e">
        <f ca="1">IF('Log_working_3-way'!$D124="","",'True_Odds_Calculator_3-way'!N125/'True_Odds_Calculator_3-way'!A125-1)</f>
        <v>#NAME?</v>
      </c>
      <c r="I124" s="6" t="e">
        <f ca="1">IF('Log_working_3-way'!$D124="","",'True_Odds_Calculator_3-way'!O125/'True_Odds_Calculator_3-way'!B125-1)</f>
        <v>#NAME?</v>
      </c>
      <c r="J124" s="6" t="e">
        <f ca="1">IF('Log_working_3-way'!$D124="","",'True_Odds_Calculator_3-way'!#REF!/'True_Odds_Calculator_3-way'!C125-1)</f>
        <v>#NAME?</v>
      </c>
      <c r="K124" s="6" t="e">
        <f ca="1">IF('Log_working_3-way'!$D124="","",1/'True_Odds_Calculator_3-way'!A125+1/'True_Odds_Calculator_3-way'!B125+1/'True_Odds_Calculator_3-way'!C125-1)</f>
        <v>#NAME?</v>
      </c>
    </row>
    <row r="125" spans="4:11" x14ac:dyDescent="0.25">
      <c r="D125" t="e">
        <f ca="1">solve_for_c('True_Odds_Calculator_3-way'!A126,'True_Odds_Calculator_3-way'!B126,'True_Odds_Calculator_3-way'!C126,'Log_working_3-way'!B$1,'Log_working_3-way'!B$2)</f>
        <v>#NAME?</v>
      </c>
      <c r="F125" s="6" t="e">
        <f ca="1">IF('Log_working_3-way'!D125="","",1/'True_Odds_Calculator_3-way'!N126+1/'True_Odds_Calculator_3-way'!O126+1/'True_Odds_Calculator_3-way'!#REF!-1)</f>
        <v>#NAME?</v>
      </c>
      <c r="H125" s="6" t="e">
        <f ca="1">IF('Log_working_3-way'!$D125="","",'True_Odds_Calculator_3-way'!N126/'True_Odds_Calculator_3-way'!A126-1)</f>
        <v>#NAME?</v>
      </c>
      <c r="I125" s="6" t="e">
        <f ca="1">IF('Log_working_3-way'!$D125="","",'True_Odds_Calculator_3-way'!O126/'True_Odds_Calculator_3-way'!B126-1)</f>
        <v>#NAME?</v>
      </c>
      <c r="J125" s="6" t="e">
        <f ca="1">IF('Log_working_3-way'!$D125="","",'True_Odds_Calculator_3-way'!#REF!/'True_Odds_Calculator_3-way'!C126-1)</f>
        <v>#NAME?</v>
      </c>
      <c r="K125" s="6" t="e">
        <f ca="1">IF('Log_working_3-way'!$D125="","",1/'True_Odds_Calculator_3-way'!A126+1/'True_Odds_Calculator_3-way'!B126+1/'True_Odds_Calculator_3-way'!C126-1)</f>
        <v>#NAME?</v>
      </c>
    </row>
    <row r="126" spans="4:11" x14ac:dyDescent="0.25">
      <c r="D126" t="e">
        <f ca="1">solve_for_c('True_Odds_Calculator_3-way'!A127,'True_Odds_Calculator_3-way'!B127,'True_Odds_Calculator_3-way'!C127,'Log_working_3-way'!B$1,'Log_working_3-way'!B$2)</f>
        <v>#NAME?</v>
      </c>
      <c r="F126" s="6" t="e">
        <f ca="1">IF('Log_working_3-way'!D126="","",1/'True_Odds_Calculator_3-way'!N127+1/'True_Odds_Calculator_3-way'!O127+1/'True_Odds_Calculator_3-way'!#REF!-1)</f>
        <v>#NAME?</v>
      </c>
      <c r="H126" s="6" t="e">
        <f ca="1">IF('Log_working_3-way'!$D126="","",'True_Odds_Calculator_3-way'!N127/'True_Odds_Calculator_3-way'!A127-1)</f>
        <v>#NAME?</v>
      </c>
      <c r="I126" s="6" t="e">
        <f ca="1">IF('Log_working_3-way'!$D126="","",'True_Odds_Calculator_3-way'!O127/'True_Odds_Calculator_3-way'!B127-1)</f>
        <v>#NAME?</v>
      </c>
      <c r="J126" s="6" t="e">
        <f ca="1">IF('Log_working_3-way'!$D126="","",'True_Odds_Calculator_3-way'!#REF!/'True_Odds_Calculator_3-way'!C127-1)</f>
        <v>#NAME?</v>
      </c>
      <c r="K126" s="6" t="e">
        <f ca="1">IF('Log_working_3-way'!$D126="","",1/'True_Odds_Calculator_3-way'!A127+1/'True_Odds_Calculator_3-way'!B127+1/'True_Odds_Calculator_3-way'!C127-1)</f>
        <v>#NAME?</v>
      </c>
    </row>
    <row r="127" spans="4:11" x14ac:dyDescent="0.25">
      <c r="D127" t="e">
        <f ca="1">solve_for_c('True_Odds_Calculator_3-way'!A128,'True_Odds_Calculator_3-way'!B128,'True_Odds_Calculator_3-way'!C128,'Log_working_3-way'!B$1,'Log_working_3-way'!B$2)</f>
        <v>#NAME?</v>
      </c>
      <c r="F127" s="6" t="e">
        <f ca="1">IF('Log_working_3-way'!D127="","",1/'True_Odds_Calculator_3-way'!N128+1/'True_Odds_Calculator_3-way'!O128+1/'True_Odds_Calculator_3-way'!#REF!-1)</f>
        <v>#NAME?</v>
      </c>
      <c r="H127" s="6" t="e">
        <f ca="1">IF('Log_working_3-way'!$D127="","",'True_Odds_Calculator_3-way'!N128/'True_Odds_Calculator_3-way'!A128-1)</f>
        <v>#NAME?</v>
      </c>
      <c r="I127" s="6" t="e">
        <f ca="1">IF('Log_working_3-way'!$D127="","",'True_Odds_Calculator_3-way'!O128/'True_Odds_Calculator_3-way'!B128-1)</f>
        <v>#NAME?</v>
      </c>
      <c r="J127" s="6" t="e">
        <f ca="1">IF('Log_working_3-way'!$D127="","",'True_Odds_Calculator_3-way'!#REF!/'True_Odds_Calculator_3-way'!C128-1)</f>
        <v>#NAME?</v>
      </c>
      <c r="K127" s="6" t="e">
        <f ca="1">IF('Log_working_3-way'!$D127="","",1/'True_Odds_Calculator_3-way'!A128+1/'True_Odds_Calculator_3-way'!B128+1/'True_Odds_Calculator_3-way'!C128-1)</f>
        <v>#NAME?</v>
      </c>
    </row>
    <row r="128" spans="4:11" x14ac:dyDescent="0.25">
      <c r="D128" t="e">
        <f ca="1">solve_for_c('True_Odds_Calculator_3-way'!A129,'True_Odds_Calculator_3-way'!B129,'True_Odds_Calculator_3-way'!C129,'Log_working_3-way'!B$1,'Log_working_3-way'!B$2)</f>
        <v>#NAME?</v>
      </c>
      <c r="F128" s="6" t="e">
        <f ca="1">IF('Log_working_3-way'!D128="","",1/'True_Odds_Calculator_3-way'!N129+1/'True_Odds_Calculator_3-way'!O129+1/'True_Odds_Calculator_3-way'!#REF!-1)</f>
        <v>#NAME?</v>
      </c>
      <c r="H128" s="6" t="e">
        <f ca="1">IF('Log_working_3-way'!$D128="","",'True_Odds_Calculator_3-way'!N129/'True_Odds_Calculator_3-way'!A129-1)</f>
        <v>#NAME?</v>
      </c>
      <c r="I128" s="6" t="e">
        <f ca="1">IF('Log_working_3-way'!$D128="","",'True_Odds_Calculator_3-way'!O129/'True_Odds_Calculator_3-way'!B129-1)</f>
        <v>#NAME?</v>
      </c>
      <c r="J128" s="6" t="e">
        <f ca="1">IF('Log_working_3-way'!$D128="","",'True_Odds_Calculator_3-way'!#REF!/'True_Odds_Calculator_3-way'!C129-1)</f>
        <v>#NAME?</v>
      </c>
      <c r="K128" s="6" t="e">
        <f ca="1">IF('Log_working_3-way'!$D128="","",1/'True_Odds_Calculator_3-way'!A129+1/'True_Odds_Calculator_3-way'!B129+1/'True_Odds_Calculator_3-way'!C129-1)</f>
        <v>#NAME?</v>
      </c>
    </row>
    <row r="129" spans="4:11" x14ac:dyDescent="0.25">
      <c r="D129" t="e">
        <f ca="1">solve_for_c('True_Odds_Calculator_3-way'!A130,'True_Odds_Calculator_3-way'!B130,'True_Odds_Calculator_3-way'!C130,'Log_working_3-way'!B$1,'Log_working_3-way'!B$2)</f>
        <v>#NAME?</v>
      </c>
      <c r="F129" s="6" t="e">
        <f ca="1">IF('Log_working_3-way'!D129="","",1/'True_Odds_Calculator_3-way'!N130+1/'True_Odds_Calculator_3-way'!O130+1/'True_Odds_Calculator_3-way'!#REF!-1)</f>
        <v>#NAME?</v>
      </c>
      <c r="H129" s="6" t="e">
        <f ca="1">IF('Log_working_3-way'!$D129="","",'True_Odds_Calculator_3-way'!N130/'True_Odds_Calculator_3-way'!A130-1)</f>
        <v>#NAME?</v>
      </c>
      <c r="I129" s="6" t="e">
        <f ca="1">IF('Log_working_3-way'!$D129="","",'True_Odds_Calculator_3-way'!O130/'True_Odds_Calculator_3-way'!B130-1)</f>
        <v>#NAME?</v>
      </c>
      <c r="J129" s="6" t="e">
        <f ca="1">IF('Log_working_3-way'!$D129="","",'True_Odds_Calculator_3-way'!#REF!/'True_Odds_Calculator_3-way'!C130-1)</f>
        <v>#NAME?</v>
      </c>
      <c r="K129" s="6" t="e">
        <f ca="1">IF('Log_working_3-way'!$D129="","",1/'True_Odds_Calculator_3-way'!A130+1/'True_Odds_Calculator_3-way'!B130+1/'True_Odds_Calculator_3-way'!C130-1)</f>
        <v>#NAME?</v>
      </c>
    </row>
    <row r="130" spans="4:11" x14ac:dyDescent="0.25">
      <c r="D130" t="e">
        <f ca="1">solve_for_c('True_Odds_Calculator_3-way'!A131,'True_Odds_Calculator_3-way'!B131,'True_Odds_Calculator_3-way'!C131,'Log_working_3-way'!B$1,'Log_working_3-way'!B$2)</f>
        <v>#NAME?</v>
      </c>
      <c r="F130" s="6" t="e">
        <f ca="1">IF('Log_working_3-way'!D130="","",1/'True_Odds_Calculator_3-way'!N131+1/'True_Odds_Calculator_3-way'!O131+1/'True_Odds_Calculator_3-way'!#REF!-1)</f>
        <v>#NAME?</v>
      </c>
      <c r="H130" s="6" t="e">
        <f ca="1">IF('Log_working_3-way'!$D130="","",'True_Odds_Calculator_3-way'!N131/'True_Odds_Calculator_3-way'!A131-1)</f>
        <v>#NAME?</v>
      </c>
      <c r="I130" s="6" t="e">
        <f ca="1">IF('Log_working_3-way'!$D130="","",'True_Odds_Calculator_3-way'!O131/'True_Odds_Calculator_3-way'!B131-1)</f>
        <v>#NAME?</v>
      </c>
      <c r="J130" s="6" t="e">
        <f ca="1">IF('Log_working_3-way'!$D130="","",'True_Odds_Calculator_3-way'!#REF!/'True_Odds_Calculator_3-way'!C131-1)</f>
        <v>#NAME?</v>
      </c>
      <c r="K130" s="6" t="e">
        <f ca="1">IF('Log_working_3-way'!$D130="","",1/'True_Odds_Calculator_3-way'!A131+1/'True_Odds_Calculator_3-way'!B131+1/'True_Odds_Calculator_3-way'!C131-1)</f>
        <v>#NAME?</v>
      </c>
    </row>
    <row r="131" spans="4:11" x14ac:dyDescent="0.25">
      <c r="D131" t="e">
        <f ca="1">solve_for_c('True_Odds_Calculator_3-way'!A132,'True_Odds_Calculator_3-way'!B132,'True_Odds_Calculator_3-way'!C132,'Log_working_3-way'!B$1,'Log_working_3-way'!B$2)</f>
        <v>#NAME?</v>
      </c>
      <c r="F131" s="6" t="e">
        <f ca="1">IF('Log_working_3-way'!D131="","",1/'True_Odds_Calculator_3-way'!N132+1/'True_Odds_Calculator_3-way'!O132+1/'True_Odds_Calculator_3-way'!#REF!-1)</f>
        <v>#NAME?</v>
      </c>
      <c r="H131" s="6" t="e">
        <f ca="1">IF('Log_working_3-way'!$D131="","",'True_Odds_Calculator_3-way'!N132/'True_Odds_Calculator_3-way'!A132-1)</f>
        <v>#NAME?</v>
      </c>
      <c r="I131" s="6" t="e">
        <f ca="1">IF('Log_working_3-way'!$D131="","",'True_Odds_Calculator_3-way'!O132/'True_Odds_Calculator_3-way'!B132-1)</f>
        <v>#NAME?</v>
      </c>
      <c r="J131" s="6" t="e">
        <f ca="1">IF('Log_working_3-way'!$D131="","",'True_Odds_Calculator_3-way'!#REF!/'True_Odds_Calculator_3-way'!C132-1)</f>
        <v>#NAME?</v>
      </c>
      <c r="K131" s="6" t="e">
        <f ca="1">IF('Log_working_3-way'!$D131="","",1/'True_Odds_Calculator_3-way'!A132+1/'True_Odds_Calculator_3-way'!B132+1/'True_Odds_Calculator_3-way'!C132-1)</f>
        <v>#NAME?</v>
      </c>
    </row>
    <row r="132" spans="4:11" x14ac:dyDescent="0.25">
      <c r="D132" t="e">
        <f ca="1">solve_for_c('True_Odds_Calculator_3-way'!A133,'True_Odds_Calculator_3-way'!B133,'True_Odds_Calculator_3-way'!C133,'Log_working_3-way'!B$1,'Log_working_3-way'!B$2)</f>
        <v>#NAME?</v>
      </c>
      <c r="F132" s="6" t="e">
        <f ca="1">IF('Log_working_3-way'!D132="","",1/'True_Odds_Calculator_3-way'!N133+1/'True_Odds_Calculator_3-way'!O133+1/'True_Odds_Calculator_3-way'!#REF!-1)</f>
        <v>#NAME?</v>
      </c>
      <c r="H132" s="6" t="e">
        <f ca="1">IF('Log_working_3-way'!$D132="","",'True_Odds_Calculator_3-way'!N133/'True_Odds_Calculator_3-way'!A133-1)</f>
        <v>#NAME?</v>
      </c>
      <c r="I132" s="6" t="e">
        <f ca="1">IF('Log_working_3-way'!$D132="","",'True_Odds_Calculator_3-way'!O133/'True_Odds_Calculator_3-way'!B133-1)</f>
        <v>#NAME?</v>
      </c>
      <c r="J132" s="6" t="e">
        <f ca="1">IF('Log_working_3-way'!$D132="","",'True_Odds_Calculator_3-way'!#REF!/'True_Odds_Calculator_3-way'!C133-1)</f>
        <v>#NAME?</v>
      </c>
      <c r="K132" s="6" t="e">
        <f ca="1">IF('Log_working_3-way'!$D132="","",1/'True_Odds_Calculator_3-way'!A133+1/'True_Odds_Calculator_3-way'!B133+1/'True_Odds_Calculator_3-way'!C133-1)</f>
        <v>#NAME?</v>
      </c>
    </row>
    <row r="133" spans="4:11" x14ac:dyDescent="0.25">
      <c r="D133" t="e">
        <f ca="1">solve_for_c('True_Odds_Calculator_3-way'!A134,'True_Odds_Calculator_3-way'!B134,'True_Odds_Calculator_3-way'!C134,'Log_working_3-way'!B$1,'Log_working_3-way'!B$2)</f>
        <v>#NAME?</v>
      </c>
      <c r="F133" s="6" t="e">
        <f ca="1">IF('Log_working_3-way'!D133="","",1/'True_Odds_Calculator_3-way'!N134+1/'True_Odds_Calculator_3-way'!O134+1/'True_Odds_Calculator_3-way'!#REF!-1)</f>
        <v>#NAME?</v>
      </c>
      <c r="H133" s="6" t="e">
        <f ca="1">IF('Log_working_3-way'!$D133="","",'True_Odds_Calculator_3-way'!N134/'True_Odds_Calculator_3-way'!A134-1)</f>
        <v>#NAME?</v>
      </c>
      <c r="I133" s="6" t="e">
        <f ca="1">IF('Log_working_3-way'!$D133="","",'True_Odds_Calculator_3-way'!O134/'True_Odds_Calculator_3-way'!B134-1)</f>
        <v>#NAME?</v>
      </c>
      <c r="J133" s="6" t="e">
        <f ca="1">IF('Log_working_3-way'!$D133="","",'True_Odds_Calculator_3-way'!#REF!/'True_Odds_Calculator_3-way'!C134-1)</f>
        <v>#NAME?</v>
      </c>
      <c r="K133" s="6" t="e">
        <f ca="1">IF('Log_working_3-way'!$D133="","",1/'True_Odds_Calculator_3-way'!A134+1/'True_Odds_Calculator_3-way'!B134+1/'True_Odds_Calculator_3-way'!C134-1)</f>
        <v>#NAME?</v>
      </c>
    </row>
    <row r="134" spans="4:11" x14ac:dyDescent="0.25">
      <c r="D134" t="e">
        <f ca="1">solve_for_c('True_Odds_Calculator_3-way'!A135,'True_Odds_Calculator_3-way'!B135,'True_Odds_Calculator_3-way'!C135,'Log_working_3-way'!B$1,'Log_working_3-way'!B$2)</f>
        <v>#NAME?</v>
      </c>
      <c r="F134" s="6" t="e">
        <f ca="1">IF('Log_working_3-way'!D134="","",1/'True_Odds_Calculator_3-way'!N135+1/'True_Odds_Calculator_3-way'!O135+1/'True_Odds_Calculator_3-way'!#REF!-1)</f>
        <v>#NAME?</v>
      </c>
      <c r="H134" s="6" t="e">
        <f ca="1">IF('Log_working_3-way'!$D134="","",'True_Odds_Calculator_3-way'!N135/'True_Odds_Calculator_3-way'!A135-1)</f>
        <v>#NAME?</v>
      </c>
      <c r="I134" s="6" t="e">
        <f ca="1">IF('Log_working_3-way'!$D134="","",'True_Odds_Calculator_3-way'!O135/'True_Odds_Calculator_3-way'!B135-1)</f>
        <v>#NAME?</v>
      </c>
      <c r="J134" s="6" t="e">
        <f ca="1">IF('Log_working_3-way'!$D134="","",'True_Odds_Calculator_3-way'!#REF!/'True_Odds_Calculator_3-way'!C135-1)</f>
        <v>#NAME?</v>
      </c>
      <c r="K134" s="6" t="e">
        <f ca="1">IF('Log_working_3-way'!$D134="","",1/'True_Odds_Calculator_3-way'!A135+1/'True_Odds_Calculator_3-way'!B135+1/'True_Odds_Calculator_3-way'!C135-1)</f>
        <v>#NAME?</v>
      </c>
    </row>
    <row r="135" spans="4:11" x14ac:dyDescent="0.25">
      <c r="D135" t="e">
        <f ca="1">solve_for_c('True_Odds_Calculator_3-way'!A136,'True_Odds_Calculator_3-way'!B136,'True_Odds_Calculator_3-way'!C136,'Log_working_3-way'!B$1,'Log_working_3-way'!B$2)</f>
        <v>#NAME?</v>
      </c>
      <c r="F135" s="6" t="e">
        <f ca="1">IF('Log_working_3-way'!D135="","",1/'True_Odds_Calculator_3-way'!N136+1/'True_Odds_Calculator_3-way'!O136+1/'True_Odds_Calculator_3-way'!#REF!-1)</f>
        <v>#NAME?</v>
      </c>
      <c r="H135" s="6" t="e">
        <f ca="1">IF('Log_working_3-way'!$D135="","",'True_Odds_Calculator_3-way'!N136/'True_Odds_Calculator_3-way'!A136-1)</f>
        <v>#NAME?</v>
      </c>
      <c r="I135" s="6" t="e">
        <f ca="1">IF('Log_working_3-way'!$D135="","",'True_Odds_Calculator_3-way'!O136/'True_Odds_Calculator_3-way'!B136-1)</f>
        <v>#NAME?</v>
      </c>
      <c r="J135" s="6" t="e">
        <f ca="1">IF('Log_working_3-way'!$D135="","",'True_Odds_Calculator_3-way'!#REF!/'True_Odds_Calculator_3-way'!C136-1)</f>
        <v>#NAME?</v>
      </c>
      <c r="K135" s="6" t="e">
        <f ca="1">IF('Log_working_3-way'!$D135="","",1/'True_Odds_Calculator_3-way'!A136+1/'True_Odds_Calculator_3-way'!B136+1/'True_Odds_Calculator_3-way'!C136-1)</f>
        <v>#NAME?</v>
      </c>
    </row>
    <row r="136" spans="4:11" x14ac:dyDescent="0.25">
      <c r="D136" t="e">
        <f ca="1">solve_for_c('True_Odds_Calculator_3-way'!A137,'True_Odds_Calculator_3-way'!B137,'True_Odds_Calculator_3-way'!C137,'Log_working_3-way'!B$1,'Log_working_3-way'!B$2)</f>
        <v>#NAME?</v>
      </c>
      <c r="F136" s="6" t="e">
        <f ca="1">IF('Log_working_3-way'!D136="","",1/'True_Odds_Calculator_3-way'!N137+1/'True_Odds_Calculator_3-way'!O137+1/'True_Odds_Calculator_3-way'!#REF!-1)</f>
        <v>#NAME?</v>
      </c>
      <c r="H136" s="6" t="e">
        <f ca="1">IF('Log_working_3-way'!$D136="","",'True_Odds_Calculator_3-way'!N137/'True_Odds_Calculator_3-way'!A137-1)</f>
        <v>#NAME?</v>
      </c>
      <c r="I136" s="6" t="e">
        <f ca="1">IF('Log_working_3-way'!$D136="","",'True_Odds_Calculator_3-way'!O137/'True_Odds_Calculator_3-way'!B137-1)</f>
        <v>#NAME?</v>
      </c>
      <c r="J136" s="6" t="e">
        <f ca="1">IF('Log_working_3-way'!$D136="","",'True_Odds_Calculator_3-way'!#REF!/'True_Odds_Calculator_3-way'!C137-1)</f>
        <v>#NAME?</v>
      </c>
      <c r="K136" s="6" t="e">
        <f ca="1">IF('Log_working_3-way'!$D136="","",1/'True_Odds_Calculator_3-way'!A137+1/'True_Odds_Calculator_3-way'!B137+1/'True_Odds_Calculator_3-way'!C137-1)</f>
        <v>#NAME?</v>
      </c>
    </row>
    <row r="137" spans="4:11" x14ac:dyDescent="0.25">
      <c r="D137" t="e">
        <f ca="1">solve_for_c('True_Odds_Calculator_3-way'!A138,'True_Odds_Calculator_3-way'!B138,'True_Odds_Calculator_3-way'!C138,'Log_working_3-way'!B$1,'Log_working_3-way'!B$2)</f>
        <v>#NAME?</v>
      </c>
      <c r="F137" s="6" t="e">
        <f ca="1">IF('Log_working_3-way'!D137="","",1/'True_Odds_Calculator_3-way'!N138+1/'True_Odds_Calculator_3-way'!O138+1/'True_Odds_Calculator_3-way'!#REF!-1)</f>
        <v>#NAME?</v>
      </c>
      <c r="H137" s="6" t="e">
        <f ca="1">IF('Log_working_3-way'!$D137="","",'True_Odds_Calculator_3-way'!N138/'True_Odds_Calculator_3-way'!A138-1)</f>
        <v>#NAME?</v>
      </c>
      <c r="I137" s="6" t="e">
        <f ca="1">IF('Log_working_3-way'!$D137="","",'True_Odds_Calculator_3-way'!O138/'True_Odds_Calculator_3-way'!B138-1)</f>
        <v>#NAME?</v>
      </c>
      <c r="J137" s="6" t="e">
        <f ca="1">IF('Log_working_3-way'!$D137="","",'True_Odds_Calculator_3-way'!#REF!/'True_Odds_Calculator_3-way'!C138-1)</f>
        <v>#NAME?</v>
      </c>
      <c r="K137" s="6" t="e">
        <f ca="1">IF('Log_working_3-way'!$D137="","",1/'True_Odds_Calculator_3-way'!A138+1/'True_Odds_Calculator_3-way'!B138+1/'True_Odds_Calculator_3-way'!C138-1)</f>
        <v>#NAME?</v>
      </c>
    </row>
    <row r="138" spans="4:11" x14ac:dyDescent="0.25">
      <c r="D138" t="e">
        <f ca="1">solve_for_c('True_Odds_Calculator_3-way'!A139,'True_Odds_Calculator_3-way'!B139,'True_Odds_Calculator_3-way'!C139,'Log_working_3-way'!B$1,'Log_working_3-way'!B$2)</f>
        <v>#NAME?</v>
      </c>
      <c r="F138" s="6" t="e">
        <f ca="1">IF('Log_working_3-way'!D138="","",1/'True_Odds_Calculator_3-way'!N139+1/'True_Odds_Calculator_3-way'!O139+1/'True_Odds_Calculator_3-way'!#REF!-1)</f>
        <v>#NAME?</v>
      </c>
      <c r="H138" s="6" t="e">
        <f ca="1">IF('Log_working_3-way'!$D138="","",'True_Odds_Calculator_3-way'!N139/'True_Odds_Calculator_3-way'!A139-1)</f>
        <v>#NAME?</v>
      </c>
      <c r="I138" s="6" t="e">
        <f ca="1">IF('Log_working_3-way'!$D138="","",'True_Odds_Calculator_3-way'!O139/'True_Odds_Calculator_3-way'!B139-1)</f>
        <v>#NAME?</v>
      </c>
      <c r="J138" s="6" t="e">
        <f ca="1">IF('Log_working_3-way'!$D138="","",'True_Odds_Calculator_3-way'!#REF!/'True_Odds_Calculator_3-way'!C139-1)</f>
        <v>#NAME?</v>
      </c>
      <c r="K138" s="6" t="e">
        <f ca="1">IF('Log_working_3-way'!$D138="","",1/'True_Odds_Calculator_3-way'!A139+1/'True_Odds_Calculator_3-way'!B139+1/'True_Odds_Calculator_3-way'!C139-1)</f>
        <v>#NAME?</v>
      </c>
    </row>
    <row r="139" spans="4:11" x14ac:dyDescent="0.25">
      <c r="D139" t="e">
        <f ca="1">solve_for_c('True_Odds_Calculator_3-way'!A140,'True_Odds_Calculator_3-way'!B140,'True_Odds_Calculator_3-way'!C140,'Log_working_3-way'!B$1,'Log_working_3-way'!B$2)</f>
        <v>#NAME?</v>
      </c>
      <c r="F139" s="6" t="e">
        <f ca="1">IF('Log_working_3-way'!D139="","",1/'True_Odds_Calculator_3-way'!N140+1/'True_Odds_Calculator_3-way'!O140+1/'True_Odds_Calculator_3-way'!#REF!-1)</f>
        <v>#NAME?</v>
      </c>
      <c r="H139" s="6" t="e">
        <f ca="1">IF('Log_working_3-way'!$D139="","",'True_Odds_Calculator_3-way'!N140/'True_Odds_Calculator_3-way'!A140-1)</f>
        <v>#NAME?</v>
      </c>
      <c r="I139" s="6" t="e">
        <f ca="1">IF('Log_working_3-way'!$D139="","",'True_Odds_Calculator_3-way'!O140/'True_Odds_Calculator_3-way'!B140-1)</f>
        <v>#NAME?</v>
      </c>
      <c r="J139" s="6" t="e">
        <f ca="1">IF('Log_working_3-way'!$D139="","",'True_Odds_Calculator_3-way'!#REF!/'True_Odds_Calculator_3-way'!C140-1)</f>
        <v>#NAME?</v>
      </c>
      <c r="K139" s="6" t="e">
        <f ca="1">IF('Log_working_3-way'!$D139="","",1/'True_Odds_Calculator_3-way'!A140+1/'True_Odds_Calculator_3-way'!B140+1/'True_Odds_Calculator_3-way'!C140-1)</f>
        <v>#NAME?</v>
      </c>
    </row>
    <row r="140" spans="4:11" x14ac:dyDescent="0.25">
      <c r="D140" t="e">
        <f ca="1">solve_for_c('True_Odds_Calculator_3-way'!A141,'True_Odds_Calculator_3-way'!B141,'True_Odds_Calculator_3-way'!C141,'Log_working_3-way'!B$1,'Log_working_3-way'!B$2)</f>
        <v>#NAME?</v>
      </c>
      <c r="F140" s="6" t="e">
        <f ca="1">IF('Log_working_3-way'!D140="","",1/'True_Odds_Calculator_3-way'!N141+1/'True_Odds_Calculator_3-way'!O141+1/'True_Odds_Calculator_3-way'!#REF!-1)</f>
        <v>#NAME?</v>
      </c>
      <c r="H140" s="6" t="e">
        <f ca="1">IF('Log_working_3-way'!$D140="","",'True_Odds_Calculator_3-way'!N141/'True_Odds_Calculator_3-way'!A141-1)</f>
        <v>#NAME?</v>
      </c>
      <c r="I140" s="6" t="e">
        <f ca="1">IF('Log_working_3-way'!$D140="","",'True_Odds_Calculator_3-way'!O141/'True_Odds_Calculator_3-way'!B141-1)</f>
        <v>#NAME?</v>
      </c>
      <c r="J140" s="6" t="e">
        <f ca="1">IF('Log_working_3-way'!$D140="","",'True_Odds_Calculator_3-way'!#REF!/'True_Odds_Calculator_3-way'!C141-1)</f>
        <v>#NAME?</v>
      </c>
      <c r="K140" s="6" t="e">
        <f ca="1">IF('Log_working_3-way'!$D140="","",1/'True_Odds_Calculator_3-way'!A141+1/'True_Odds_Calculator_3-way'!B141+1/'True_Odds_Calculator_3-way'!C141-1)</f>
        <v>#NAME?</v>
      </c>
    </row>
    <row r="141" spans="4:11" x14ac:dyDescent="0.25">
      <c r="D141" t="e">
        <f ca="1">solve_for_c('True_Odds_Calculator_3-way'!A142,'True_Odds_Calculator_3-way'!B142,'True_Odds_Calculator_3-way'!C142,'Log_working_3-way'!B$1,'Log_working_3-way'!B$2)</f>
        <v>#NAME?</v>
      </c>
      <c r="F141" s="6" t="e">
        <f ca="1">IF('Log_working_3-way'!D141="","",1/'True_Odds_Calculator_3-way'!N142+1/'True_Odds_Calculator_3-way'!O142+1/'True_Odds_Calculator_3-way'!#REF!-1)</f>
        <v>#NAME?</v>
      </c>
      <c r="H141" s="6" t="e">
        <f ca="1">IF('Log_working_3-way'!$D141="","",'True_Odds_Calculator_3-way'!N142/'True_Odds_Calculator_3-way'!A142-1)</f>
        <v>#NAME?</v>
      </c>
      <c r="I141" s="6" t="e">
        <f ca="1">IF('Log_working_3-way'!$D141="","",'True_Odds_Calculator_3-way'!O142/'True_Odds_Calculator_3-way'!B142-1)</f>
        <v>#NAME?</v>
      </c>
      <c r="J141" s="6" t="e">
        <f ca="1">IF('Log_working_3-way'!$D141="","",'True_Odds_Calculator_3-way'!#REF!/'True_Odds_Calculator_3-way'!C142-1)</f>
        <v>#NAME?</v>
      </c>
      <c r="K141" s="6" t="e">
        <f ca="1">IF('Log_working_3-way'!$D141="","",1/'True_Odds_Calculator_3-way'!A142+1/'True_Odds_Calculator_3-way'!B142+1/'True_Odds_Calculator_3-way'!C142-1)</f>
        <v>#NAME?</v>
      </c>
    </row>
    <row r="142" spans="4:11" x14ac:dyDescent="0.25">
      <c r="D142" t="e">
        <f ca="1">solve_for_c('True_Odds_Calculator_3-way'!A143,'True_Odds_Calculator_3-way'!B143,'True_Odds_Calculator_3-way'!C143,'Log_working_3-way'!B$1,'Log_working_3-way'!B$2)</f>
        <v>#NAME?</v>
      </c>
      <c r="F142" s="6" t="e">
        <f ca="1">IF('Log_working_3-way'!D142="","",1/'True_Odds_Calculator_3-way'!N143+1/'True_Odds_Calculator_3-way'!O143+1/'True_Odds_Calculator_3-way'!#REF!-1)</f>
        <v>#NAME?</v>
      </c>
      <c r="H142" s="6" t="e">
        <f ca="1">IF('Log_working_3-way'!$D142="","",'True_Odds_Calculator_3-way'!N143/'True_Odds_Calculator_3-way'!A143-1)</f>
        <v>#NAME?</v>
      </c>
      <c r="I142" s="6" t="e">
        <f ca="1">IF('Log_working_3-way'!$D142="","",'True_Odds_Calculator_3-way'!O143/'True_Odds_Calculator_3-way'!B143-1)</f>
        <v>#NAME?</v>
      </c>
      <c r="J142" s="6" t="e">
        <f ca="1">IF('Log_working_3-way'!$D142="","",'True_Odds_Calculator_3-way'!#REF!/'True_Odds_Calculator_3-way'!C143-1)</f>
        <v>#NAME?</v>
      </c>
      <c r="K142" s="6" t="e">
        <f ca="1">IF('Log_working_3-way'!$D142="","",1/'True_Odds_Calculator_3-way'!A143+1/'True_Odds_Calculator_3-way'!B143+1/'True_Odds_Calculator_3-way'!C143-1)</f>
        <v>#NAME?</v>
      </c>
    </row>
    <row r="143" spans="4:11" x14ac:dyDescent="0.25">
      <c r="D143" t="e">
        <f ca="1">solve_for_c('True_Odds_Calculator_3-way'!A144,'True_Odds_Calculator_3-way'!B144,'True_Odds_Calculator_3-way'!C144,'Log_working_3-way'!B$1,'Log_working_3-way'!B$2)</f>
        <v>#NAME?</v>
      </c>
      <c r="F143" s="6" t="e">
        <f ca="1">IF('Log_working_3-way'!D143="","",1/'True_Odds_Calculator_3-way'!N144+1/'True_Odds_Calculator_3-way'!O144+1/'True_Odds_Calculator_3-way'!#REF!-1)</f>
        <v>#NAME?</v>
      </c>
      <c r="H143" s="6" t="e">
        <f ca="1">IF('Log_working_3-way'!$D143="","",'True_Odds_Calculator_3-way'!N144/'True_Odds_Calculator_3-way'!A144-1)</f>
        <v>#NAME?</v>
      </c>
      <c r="I143" s="6" t="e">
        <f ca="1">IF('Log_working_3-way'!$D143="","",'True_Odds_Calculator_3-way'!O144/'True_Odds_Calculator_3-way'!B144-1)</f>
        <v>#NAME?</v>
      </c>
      <c r="J143" s="6" t="e">
        <f ca="1">IF('Log_working_3-way'!$D143="","",'True_Odds_Calculator_3-way'!#REF!/'True_Odds_Calculator_3-way'!C144-1)</f>
        <v>#NAME?</v>
      </c>
      <c r="K143" s="6" t="e">
        <f ca="1">IF('Log_working_3-way'!$D143="","",1/'True_Odds_Calculator_3-way'!A144+1/'True_Odds_Calculator_3-way'!B144+1/'True_Odds_Calculator_3-way'!C144-1)</f>
        <v>#NAME?</v>
      </c>
    </row>
    <row r="144" spans="4:11" x14ac:dyDescent="0.25">
      <c r="D144" t="e">
        <f ca="1">solve_for_c('True_Odds_Calculator_3-way'!A145,'True_Odds_Calculator_3-way'!B145,'True_Odds_Calculator_3-way'!C145,'Log_working_3-way'!B$1,'Log_working_3-way'!B$2)</f>
        <v>#NAME?</v>
      </c>
      <c r="F144" s="6" t="e">
        <f ca="1">IF('Log_working_3-way'!D144="","",1/'True_Odds_Calculator_3-way'!N145+1/'True_Odds_Calculator_3-way'!O145+1/'True_Odds_Calculator_3-way'!#REF!-1)</f>
        <v>#NAME?</v>
      </c>
      <c r="H144" s="6" t="e">
        <f ca="1">IF('Log_working_3-way'!$D144="","",'True_Odds_Calculator_3-way'!N145/'True_Odds_Calculator_3-way'!A145-1)</f>
        <v>#NAME?</v>
      </c>
      <c r="I144" s="6" t="e">
        <f ca="1">IF('Log_working_3-way'!$D144="","",'True_Odds_Calculator_3-way'!O145/'True_Odds_Calculator_3-way'!B145-1)</f>
        <v>#NAME?</v>
      </c>
      <c r="J144" s="6" t="e">
        <f ca="1">IF('Log_working_3-way'!$D144="","",'True_Odds_Calculator_3-way'!#REF!/'True_Odds_Calculator_3-way'!C145-1)</f>
        <v>#NAME?</v>
      </c>
      <c r="K144" s="6" t="e">
        <f ca="1">IF('Log_working_3-way'!$D144="","",1/'True_Odds_Calculator_3-way'!A145+1/'True_Odds_Calculator_3-way'!B145+1/'True_Odds_Calculator_3-way'!C145-1)</f>
        <v>#NAME?</v>
      </c>
    </row>
    <row r="145" spans="4:11" x14ac:dyDescent="0.25">
      <c r="D145" t="e">
        <f ca="1">solve_for_c('True_Odds_Calculator_3-way'!A146,'True_Odds_Calculator_3-way'!B146,'True_Odds_Calculator_3-way'!C146,'Log_working_3-way'!B$1,'Log_working_3-way'!B$2)</f>
        <v>#NAME?</v>
      </c>
      <c r="F145" s="6" t="e">
        <f ca="1">IF('Log_working_3-way'!D145="","",1/'True_Odds_Calculator_3-way'!N146+1/'True_Odds_Calculator_3-way'!O146+1/'True_Odds_Calculator_3-way'!#REF!-1)</f>
        <v>#NAME?</v>
      </c>
      <c r="H145" s="6" t="e">
        <f ca="1">IF('Log_working_3-way'!$D145="","",'True_Odds_Calculator_3-way'!N146/'True_Odds_Calculator_3-way'!A146-1)</f>
        <v>#NAME?</v>
      </c>
      <c r="I145" s="6" t="e">
        <f ca="1">IF('Log_working_3-way'!$D145="","",'True_Odds_Calculator_3-way'!O146/'True_Odds_Calculator_3-way'!B146-1)</f>
        <v>#NAME?</v>
      </c>
      <c r="J145" s="6" t="e">
        <f ca="1">IF('Log_working_3-way'!$D145="","",'True_Odds_Calculator_3-way'!#REF!/'True_Odds_Calculator_3-way'!C146-1)</f>
        <v>#NAME?</v>
      </c>
      <c r="K145" s="6" t="e">
        <f ca="1">IF('Log_working_3-way'!$D145="","",1/'True_Odds_Calculator_3-way'!A146+1/'True_Odds_Calculator_3-way'!B146+1/'True_Odds_Calculator_3-way'!C146-1)</f>
        <v>#NAME?</v>
      </c>
    </row>
    <row r="146" spans="4:11" x14ac:dyDescent="0.25">
      <c r="D146" t="e">
        <f ca="1">solve_for_c('True_Odds_Calculator_3-way'!A147,'True_Odds_Calculator_3-way'!B147,'True_Odds_Calculator_3-way'!C147,'Log_working_3-way'!B$1,'Log_working_3-way'!B$2)</f>
        <v>#NAME?</v>
      </c>
      <c r="F146" s="6" t="e">
        <f ca="1">IF('Log_working_3-way'!D146="","",1/'True_Odds_Calculator_3-way'!N147+1/'True_Odds_Calculator_3-way'!O147+1/'True_Odds_Calculator_3-way'!#REF!-1)</f>
        <v>#NAME?</v>
      </c>
      <c r="H146" s="6" t="e">
        <f ca="1">IF('Log_working_3-way'!$D146="","",'True_Odds_Calculator_3-way'!N147/'True_Odds_Calculator_3-way'!A147-1)</f>
        <v>#NAME?</v>
      </c>
      <c r="I146" s="6" t="e">
        <f ca="1">IF('Log_working_3-way'!$D146="","",'True_Odds_Calculator_3-way'!O147/'True_Odds_Calculator_3-way'!B147-1)</f>
        <v>#NAME?</v>
      </c>
      <c r="J146" s="6" t="e">
        <f ca="1">IF('Log_working_3-way'!$D146="","",'True_Odds_Calculator_3-way'!#REF!/'True_Odds_Calculator_3-way'!C147-1)</f>
        <v>#NAME?</v>
      </c>
      <c r="K146" s="6" t="e">
        <f ca="1">IF('Log_working_3-way'!$D146="","",1/'True_Odds_Calculator_3-way'!A147+1/'True_Odds_Calculator_3-way'!B147+1/'True_Odds_Calculator_3-way'!C147-1)</f>
        <v>#NAME?</v>
      </c>
    </row>
    <row r="147" spans="4:11" x14ac:dyDescent="0.25">
      <c r="D147" t="e">
        <f ca="1">solve_for_c('True_Odds_Calculator_3-way'!A148,'True_Odds_Calculator_3-way'!B148,'True_Odds_Calculator_3-way'!C148,'Log_working_3-way'!B$1,'Log_working_3-way'!B$2)</f>
        <v>#NAME?</v>
      </c>
      <c r="F147" s="6" t="e">
        <f ca="1">IF('Log_working_3-way'!D147="","",1/'True_Odds_Calculator_3-way'!N148+1/'True_Odds_Calculator_3-way'!O148+1/'True_Odds_Calculator_3-way'!#REF!-1)</f>
        <v>#NAME?</v>
      </c>
      <c r="H147" s="6" t="e">
        <f ca="1">IF('Log_working_3-way'!$D147="","",'True_Odds_Calculator_3-way'!N148/'True_Odds_Calculator_3-way'!A148-1)</f>
        <v>#NAME?</v>
      </c>
      <c r="I147" s="6" t="e">
        <f ca="1">IF('Log_working_3-way'!$D147="","",'True_Odds_Calculator_3-way'!O148/'True_Odds_Calculator_3-way'!B148-1)</f>
        <v>#NAME?</v>
      </c>
      <c r="J147" s="6" t="e">
        <f ca="1">IF('Log_working_3-way'!$D147="","",'True_Odds_Calculator_3-way'!#REF!/'True_Odds_Calculator_3-way'!C148-1)</f>
        <v>#NAME?</v>
      </c>
      <c r="K147" s="6" t="e">
        <f ca="1">IF('Log_working_3-way'!$D147="","",1/'True_Odds_Calculator_3-way'!A148+1/'True_Odds_Calculator_3-way'!B148+1/'True_Odds_Calculator_3-way'!C148-1)</f>
        <v>#NAME?</v>
      </c>
    </row>
    <row r="148" spans="4:11" x14ac:dyDescent="0.25">
      <c r="D148" t="e">
        <f ca="1">solve_for_c('True_Odds_Calculator_3-way'!A149,'True_Odds_Calculator_3-way'!B149,'True_Odds_Calculator_3-way'!C149,'Log_working_3-way'!B$1,'Log_working_3-way'!B$2)</f>
        <v>#NAME?</v>
      </c>
      <c r="F148" s="6" t="e">
        <f ca="1">IF('Log_working_3-way'!D148="","",1/'True_Odds_Calculator_3-way'!N149+1/'True_Odds_Calculator_3-way'!O149+1/'True_Odds_Calculator_3-way'!#REF!-1)</f>
        <v>#NAME?</v>
      </c>
      <c r="H148" s="6" t="e">
        <f ca="1">IF('Log_working_3-way'!$D148="","",'True_Odds_Calculator_3-way'!N149/'True_Odds_Calculator_3-way'!A149-1)</f>
        <v>#NAME?</v>
      </c>
      <c r="I148" s="6" t="e">
        <f ca="1">IF('Log_working_3-way'!$D148="","",'True_Odds_Calculator_3-way'!O149/'True_Odds_Calculator_3-way'!B149-1)</f>
        <v>#NAME?</v>
      </c>
      <c r="J148" s="6" t="e">
        <f ca="1">IF('Log_working_3-way'!$D148="","",'True_Odds_Calculator_3-way'!#REF!/'True_Odds_Calculator_3-way'!C149-1)</f>
        <v>#NAME?</v>
      </c>
      <c r="K148" s="6" t="e">
        <f ca="1">IF('Log_working_3-way'!$D148="","",1/'True_Odds_Calculator_3-way'!A149+1/'True_Odds_Calculator_3-way'!B149+1/'True_Odds_Calculator_3-way'!C149-1)</f>
        <v>#NAME?</v>
      </c>
    </row>
    <row r="149" spans="4:11" x14ac:dyDescent="0.25">
      <c r="D149" t="e">
        <f ca="1">solve_for_c('True_Odds_Calculator_3-way'!A150,'True_Odds_Calculator_3-way'!B150,'True_Odds_Calculator_3-way'!C150,'Log_working_3-way'!B$1,'Log_working_3-way'!B$2)</f>
        <v>#NAME?</v>
      </c>
      <c r="F149" s="6" t="e">
        <f ca="1">IF('Log_working_3-way'!D149="","",1/'True_Odds_Calculator_3-way'!N150+1/'True_Odds_Calculator_3-way'!O150+1/'True_Odds_Calculator_3-way'!#REF!-1)</f>
        <v>#NAME?</v>
      </c>
      <c r="H149" s="6" t="e">
        <f ca="1">IF('Log_working_3-way'!$D149="","",'True_Odds_Calculator_3-way'!N150/'True_Odds_Calculator_3-way'!A150-1)</f>
        <v>#NAME?</v>
      </c>
      <c r="I149" s="6" t="e">
        <f ca="1">IF('Log_working_3-way'!$D149="","",'True_Odds_Calculator_3-way'!O150/'True_Odds_Calculator_3-way'!B150-1)</f>
        <v>#NAME?</v>
      </c>
      <c r="J149" s="6" t="e">
        <f ca="1">IF('Log_working_3-way'!$D149="","",'True_Odds_Calculator_3-way'!#REF!/'True_Odds_Calculator_3-way'!C150-1)</f>
        <v>#NAME?</v>
      </c>
      <c r="K149" s="6" t="e">
        <f ca="1">IF('Log_working_3-way'!$D149="","",1/'True_Odds_Calculator_3-way'!A150+1/'True_Odds_Calculator_3-way'!B150+1/'True_Odds_Calculator_3-way'!C150-1)</f>
        <v>#NAME?</v>
      </c>
    </row>
    <row r="150" spans="4:11" x14ac:dyDescent="0.25">
      <c r="D150" t="e">
        <f ca="1">solve_for_c('True_Odds_Calculator_3-way'!A151,'True_Odds_Calculator_3-way'!B151,'True_Odds_Calculator_3-way'!C151,'Log_working_3-way'!B$1,'Log_working_3-way'!B$2)</f>
        <v>#NAME?</v>
      </c>
      <c r="F150" s="6" t="e">
        <f ca="1">IF('Log_working_3-way'!D150="","",1/'True_Odds_Calculator_3-way'!N151+1/'True_Odds_Calculator_3-way'!O151+1/'True_Odds_Calculator_3-way'!#REF!-1)</f>
        <v>#NAME?</v>
      </c>
      <c r="H150" s="6" t="e">
        <f ca="1">IF('Log_working_3-way'!$D150="","",'True_Odds_Calculator_3-way'!N151/'True_Odds_Calculator_3-way'!A151-1)</f>
        <v>#NAME?</v>
      </c>
      <c r="I150" s="6" t="e">
        <f ca="1">IF('Log_working_3-way'!$D150="","",'True_Odds_Calculator_3-way'!O151/'True_Odds_Calculator_3-way'!B151-1)</f>
        <v>#NAME?</v>
      </c>
      <c r="J150" s="6" t="e">
        <f ca="1">IF('Log_working_3-way'!$D150="","",'True_Odds_Calculator_3-way'!#REF!/'True_Odds_Calculator_3-way'!C151-1)</f>
        <v>#NAME?</v>
      </c>
      <c r="K150" s="6" t="e">
        <f ca="1">IF('Log_working_3-way'!$D150="","",1/'True_Odds_Calculator_3-way'!A151+1/'True_Odds_Calculator_3-way'!B151+1/'True_Odds_Calculator_3-way'!C151-1)</f>
        <v>#NAME?</v>
      </c>
    </row>
    <row r="151" spans="4:11" x14ac:dyDescent="0.25">
      <c r="D151" t="e">
        <f ca="1">solve_for_c('True_Odds_Calculator_3-way'!A152,'True_Odds_Calculator_3-way'!B152,'True_Odds_Calculator_3-way'!C152,'Log_working_3-way'!B$1,'Log_working_3-way'!B$2)</f>
        <v>#NAME?</v>
      </c>
      <c r="F151" s="6" t="e">
        <f ca="1">IF('Log_working_3-way'!D151="","",1/'True_Odds_Calculator_3-way'!N152+1/'True_Odds_Calculator_3-way'!O152+1/'True_Odds_Calculator_3-way'!#REF!-1)</f>
        <v>#NAME?</v>
      </c>
      <c r="H151" s="6" t="e">
        <f ca="1">IF('Log_working_3-way'!$D151="","",'True_Odds_Calculator_3-way'!N152/'True_Odds_Calculator_3-way'!A152-1)</f>
        <v>#NAME?</v>
      </c>
      <c r="I151" s="6" t="e">
        <f ca="1">IF('Log_working_3-way'!$D151="","",'True_Odds_Calculator_3-way'!O152/'True_Odds_Calculator_3-way'!B152-1)</f>
        <v>#NAME?</v>
      </c>
      <c r="J151" s="6" t="e">
        <f ca="1">IF('Log_working_3-way'!$D151="","",'True_Odds_Calculator_3-way'!#REF!/'True_Odds_Calculator_3-way'!C152-1)</f>
        <v>#NAME?</v>
      </c>
      <c r="K151" s="6" t="e">
        <f ca="1">IF('Log_working_3-way'!$D151="","",1/'True_Odds_Calculator_3-way'!A152+1/'True_Odds_Calculator_3-way'!B152+1/'True_Odds_Calculator_3-way'!C152-1)</f>
        <v>#NAME?</v>
      </c>
    </row>
    <row r="152" spans="4:11" x14ac:dyDescent="0.25">
      <c r="D152" t="e">
        <f ca="1">solve_for_c('True_Odds_Calculator_3-way'!A153,'True_Odds_Calculator_3-way'!B153,'True_Odds_Calculator_3-way'!C153,'Log_working_3-way'!B$1,'Log_working_3-way'!B$2)</f>
        <v>#NAME?</v>
      </c>
      <c r="F152" s="6" t="e">
        <f ca="1">IF('Log_working_3-way'!D152="","",1/'True_Odds_Calculator_3-way'!N153+1/'True_Odds_Calculator_3-way'!O153+1/'True_Odds_Calculator_3-way'!#REF!-1)</f>
        <v>#NAME?</v>
      </c>
      <c r="H152" s="6" t="e">
        <f ca="1">IF('Log_working_3-way'!$D152="","",'True_Odds_Calculator_3-way'!N153/'True_Odds_Calculator_3-way'!A153-1)</f>
        <v>#NAME?</v>
      </c>
      <c r="I152" s="6" t="e">
        <f ca="1">IF('Log_working_3-way'!$D152="","",'True_Odds_Calculator_3-way'!O153/'True_Odds_Calculator_3-way'!B153-1)</f>
        <v>#NAME?</v>
      </c>
      <c r="J152" s="6" t="e">
        <f ca="1">IF('Log_working_3-way'!$D152="","",'True_Odds_Calculator_3-way'!#REF!/'True_Odds_Calculator_3-way'!C153-1)</f>
        <v>#NAME?</v>
      </c>
      <c r="K152" s="6" t="e">
        <f ca="1">IF('Log_working_3-way'!$D152="","",1/'True_Odds_Calculator_3-way'!A153+1/'True_Odds_Calculator_3-way'!B153+1/'True_Odds_Calculator_3-way'!C153-1)</f>
        <v>#NAME?</v>
      </c>
    </row>
    <row r="153" spans="4:11" x14ac:dyDescent="0.25">
      <c r="D153" t="e">
        <f ca="1">solve_for_c('True_Odds_Calculator_3-way'!A154,'True_Odds_Calculator_3-way'!B154,'True_Odds_Calculator_3-way'!C154,'Log_working_3-way'!B$1,'Log_working_3-way'!B$2)</f>
        <v>#NAME?</v>
      </c>
      <c r="F153" s="6" t="e">
        <f ca="1">IF('Log_working_3-way'!D153="","",1/'True_Odds_Calculator_3-way'!N154+1/'True_Odds_Calculator_3-way'!O154+1/'True_Odds_Calculator_3-way'!#REF!-1)</f>
        <v>#NAME?</v>
      </c>
      <c r="H153" s="6" t="e">
        <f ca="1">IF('Log_working_3-way'!$D153="","",'True_Odds_Calculator_3-way'!N154/'True_Odds_Calculator_3-way'!A154-1)</f>
        <v>#NAME?</v>
      </c>
      <c r="I153" s="6" t="e">
        <f ca="1">IF('Log_working_3-way'!$D153="","",'True_Odds_Calculator_3-way'!O154/'True_Odds_Calculator_3-way'!B154-1)</f>
        <v>#NAME?</v>
      </c>
      <c r="J153" s="6" t="e">
        <f ca="1">IF('Log_working_3-way'!$D153="","",'True_Odds_Calculator_3-way'!#REF!/'True_Odds_Calculator_3-way'!C154-1)</f>
        <v>#NAME?</v>
      </c>
      <c r="K153" s="6" t="e">
        <f ca="1">IF('Log_working_3-way'!$D153="","",1/'True_Odds_Calculator_3-way'!A154+1/'True_Odds_Calculator_3-way'!B154+1/'True_Odds_Calculator_3-way'!C154-1)</f>
        <v>#NAME?</v>
      </c>
    </row>
    <row r="154" spans="4:11" x14ac:dyDescent="0.25">
      <c r="D154" t="e">
        <f ca="1">solve_for_c('True_Odds_Calculator_3-way'!A155,'True_Odds_Calculator_3-way'!B155,'True_Odds_Calculator_3-way'!C155,'Log_working_3-way'!B$1,'Log_working_3-way'!B$2)</f>
        <v>#NAME?</v>
      </c>
      <c r="F154" s="6" t="e">
        <f ca="1">IF('Log_working_3-way'!D154="","",1/'True_Odds_Calculator_3-way'!N155+1/'True_Odds_Calculator_3-way'!O155+1/'True_Odds_Calculator_3-way'!#REF!-1)</f>
        <v>#NAME?</v>
      </c>
      <c r="H154" s="6" t="e">
        <f ca="1">IF('Log_working_3-way'!$D154="","",'True_Odds_Calculator_3-way'!N155/'True_Odds_Calculator_3-way'!A155-1)</f>
        <v>#NAME?</v>
      </c>
      <c r="I154" s="6" t="e">
        <f ca="1">IF('Log_working_3-way'!$D154="","",'True_Odds_Calculator_3-way'!O155/'True_Odds_Calculator_3-way'!B155-1)</f>
        <v>#NAME?</v>
      </c>
      <c r="J154" s="6" t="e">
        <f ca="1">IF('Log_working_3-way'!$D154="","",'True_Odds_Calculator_3-way'!#REF!/'True_Odds_Calculator_3-way'!C155-1)</f>
        <v>#NAME?</v>
      </c>
      <c r="K154" s="6" t="e">
        <f ca="1">IF('Log_working_3-way'!$D154="","",1/'True_Odds_Calculator_3-way'!A155+1/'True_Odds_Calculator_3-way'!B155+1/'True_Odds_Calculator_3-way'!C155-1)</f>
        <v>#NAME?</v>
      </c>
    </row>
    <row r="155" spans="4:11" x14ac:dyDescent="0.25">
      <c r="D155" t="e">
        <f ca="1">solve_for_c('True_Odds_Calculator_3-way'!A156,'True_Odds_Calculator_3-way'!B156,'True_Odds_Calculator_3-way'!C156,'Log_working_3-way'!B$1,'Log_working_3-way'!B$2)</f>
        <v>#NAME?</v>
      </c>
      <c r="F155" s="6" t="e">
        <f ca="1">IF('Log_working_3-way'!D155="","",1/'True_Odds_Calculator_3-way'!N156+1/'True_Odds_Calculator_3-way'!O156+1/'True_Odds_Calculator_3-way'!#REF!-1)</f>
        <v>#NAME?</v>
      </c>
      <c r="H155" s="6" t="e">
        <f ca="1">IF('Log_working_3-way'!$D155="","",'True_Odds_Calculator_3-way'!N156/'True_Odds_Calculator_3-way'!A156-1)</f>
        <v>#NAME?</v>
      </c>
      <c r="I155" s="6" t="e">
        <f ca="1">IF('Log_working_3-way'!$D155="","",'True_Odds_Calculator_3-way'!O156/'True_Odds_Calculator_3-way'!B156-1)</f>
        <v>#NAME?</v>
      </c>
      <c r="J155" s="6" t="e">
        <f ca="1">IF('Log_working_3-way'!$D155="","",'True_Odds_Calculator_3-way'!#REF!/'True_Odds_Calculator_3-way'!C156-1)</f>
        <v>#NAME?</v>
      </c>
      <c r="K155" s="6" t="e">
        <f ca="1">IF('Log_working_3-way'!$D155="","",1/'True_Odds_Calculator_3-way'!A156+1/'True_Odds_Calculator_3-way'!B156+1/'True_Odds_Calculator_3-way'!C156-1)</f>
        <v>#NAME?</v>
      </c>
    </row>
    <row r="156" spans="4:11" x14ac:dyDescent="0.25">
      <c r="D156" t="e">
        <f ca="1">solve_for_c('True_Odds_Calculator_3-way'!A157,'True_Odds_Calculator_3-way'!B157,'True_Odds_Calculator_3-way'!C157,'Log_working_3-way'!B$1,'Log_working_3-way'!B$2)</f>
        <v>#NAME?</v>
      </c>
      <c r="F156" s="6" t="e">
        <f ca="1">IF('Log_working_3-way'!D156="","",1/'True_Odds_Calculator_3-way'!N157+1/'True_Odds_Calculator_3-way'!O157+1/'True_Odds_Calculator_3-way'!#REF!-1)</f>
        <v>#NAME?</v>
      </c>
      <c r="H156" s="6" t="e">
        <f ca="1">IF('Log_working_3-way'!$D156="","",'True_Odds_Calculator_3-way'!N157/'True_Odds_Calculator_3-way'!A157-1)</f>
        <v>#NAME?</v>
      </c>
      <c r="I156" s="6" t="e">
        <f ca="1">IF('Log_working_3-way'!$D156="","",'True_Odds_Calculator_3-way'!O157/'True_Odds_Calculator_3-way'!B157-1)</f>
        <v>#NAME?</v>
      </c>
      <c r="J156" s="6" t="e">
        <f ca="1">IF('Log_working_3-way'!$D156="","",'True_Odds_Calculator_3-way'!#REF!/'True_Odds_Calculator_3-way'!C157-1)</f>
        <v>#NAME?</v>
      </c>
      <c r="K156" s="6" t="e">
        <f ca="1">IF('Log_working_3-way'!$D156="","",1/'True_Odds_Calculator_3-way'!A157+1/'True_Odds_Calculator_3-way'!B157+1/'True_Odds_Calculator_3-way'!C157-1)</f>
        <v>#NAME?</v>
      </c>
    </row>
    <row r="157" spans="4:11" x14ac:dyDescent="0.25">
      <c r="D157" t="e">
        <f ca="1">solve_for_c('True_Odds_Calculator_3-way'!A158,'True_Odds_Calculator_3-way'!B158,'True_Odds_Calculator_3-way'!C158,'Log_working_3-way'!B$1,'Log_working_3-way'!B$2)</f>
        <v>#NAME?</v>
      </c>
      <c r="F157" s="6" t="e">
        <f ca="1">IF('Log_working_3-way'!D157="","",1/'True_Odds_Calculator_3-way'!N158+1/'True_Odds_Calculator_3-way'!O158+1/'True_Odds_Calculator_3-way'!#REF!-1)</f>
        <v>#NAME?</v>
      </c>
      <c r="H157" s="6" t="e">
        <f ca="1">IF('Log_working_3-way'!$D157="","",'True_Odds_Calculator_3-way'!N158/'True_Odds_Calculator_3-way'!A158-1)</f>
        <v>#NAME?</v>
      </c>
      <c r="I157" s="6" t="e">
        <f ca="1">IF('Log_working_3-way'!$D157="","",'True_Odds_Calculator_3-way'!O158/'True_Odds_Calculator_3-way'!B158-1)</f>
        <v>#NAME?</v>
      </c>
      <c r="J157" s="6" t="e">
        <f ca="1">IF('Log_working_3-way'!$D157="","",'True_Odds_Calculator_3-way'!#REF!/'True_Odds_Calculator_3-way'!C158-1)</f>
        <v>#NAME?</v>
      </c>
      <c r="K157" s="6" t="e">
        <f ca="1">IF('Log_working_3-way'!$D157="","",1/'True_Odds_Calculator_3-way'!A158+1/'True_Odds_Calculator_3-way'!B158+1/'True_Odds_Calculator_3-way'!C158-1)</f>
        <v>#NAME?</v>
      </c>
    </row>
    <row r="158" spans="4:11" x14ac:dyDescent="0.25">
      <c r="D158" t="e">
        <f ca="1">solve_for_c('True_Odds_Calculator_3-way'!A159,'True_Odds_Calculator_3-way'!B159,'True_Odds_Calculator_3-way'!C159,'Log_working_3-way'!B$1,'Log_working_3-way'!B$2)</f>
        <v>#NAME?</v>
      </c>
      <c r="F158" s="6" t="e">
        <f ca="1">IF('Log_working_3-way'!D158="","",1/'True_Odds_Calculator_3-way'!N159+1/'True_Odds_Calculator_3-way'!O159+1/'True_Odds_Calculator_3-way'!#REF!-1)</f>
        <v>#NAME?</v>
      </c>
      <c r="H158" s="6" t="e">
        <f ca="1">IF('Log_working_3-way'!$D158="","",'True_Odds_Calculator_3-way'!N159/'True_Odds_Calculator_3-way'!A159-1)</f>
        <v>#NAME?</v>
      </c>
      <c r="I158" s="6" t="e">
        <f ca="1">IF('Log_working_3-way'!$D158="","",'True_Odds_Calculator_3-way'!O159/'True_Odds_Calculator_3-way'!B159-1)</f>
        <v>#NAME?</v>
      </c>
      <c r="J158" s="6" t="e">
        <f ca="1">IF('Log_working_3-way'!$D158="","",'True_Odds_Calculator_3-way'!#REF!/'True_Odds_Calculator_3-way'!C159-1)</f>
        <v>#NAME?</v>
      </c>
      <c r="K158" s="6" t="e">
        <f ca="1">IF('Log_working_3-way'!$D158="","",1/'True_Odds_Calculator_3-way'!A159+1/'True_Odds_Calculator_3-way'!B159+1/'True_Odds_Calculator_3-way'!C159-1)</f>
        <v>#NAME?</v>
      </c>
    </row>
    <row r="159" spans="4:11" x14ac:dyDescent="0.25">
      <c r="D159" t="e">
        <f ca="1">solve_for_c('True_Odds_Calculator_3-way'!A160,'True_Odds_Calculator_3-way'!B160,'True_Odds_Calculator_3-way'!C160,'Log_working_3-way'!B$1,'Log_working_3-way'!B$2)</f>
        <v>#NAME?</v>
      </c>
      <c r="F159" s="6" t="e">
        <f ca="1">IF('Log_working_3-way'!D159="","",1/'True_Odds_Calculator_3-way'!N160+1/'True_Odds_Calculator_3-way'!O160+1/'True_Odds_Calculator_3-way'!#REF!-1)</f>
        <v>#NAME?</v>
      </c>
      <c r="H159" s="6" t="e">
        <f ca="1">IF('Log_working_3-way'!$D159="","",'True_Odds_Calculator_3-way'!N160/'True_Odds_Calculator_3-way'!A160-1)</f>
        <v>#NAME?</v>
      </c>
      <c r="I159" s="6" t="e">
        <f ca="1">IF('Log_working_3-way'!$D159="","",'True_Odds_Calculator_3-way'!O160/'True_Odds_Calculator_3-way'!B160-1)</f>
        <v>#NAME?</v>
      </c>
      <c r="J159" s="6" t="e">
        <f ca="1">IF('Log_working_3-way'!$D159="","",'True_Odds_Calculator_3-way'!#REF!/'True_Odds_Calculator_3-way'!C160-1)</f>
        <v>#NAME?</v>
      </c>
      <c r="K159" s="6" t="e">
        <f ca="1">IF('Log_working_3-way'!$D159="","",1/'True_Odds_Calculator_3-way'!A160+1/'True_Odds_Calculator_3-way'!B160+1/'True_Odds_Calculator_3-way'!C160-1)</f>
        <v>#NAME?</v>
      </c>
    </row>
    <row r="160" spans="4:11" x14ac:dyDescent="0.25">
      <c r="D160" t="e">
        <f ca="1">solve_for_c('True_Odds_Calculator_3-way'!A161,'True_Odds_Calculator_3-way'!B161,'True_Odds_Calculator_3-way'!C161,'Log_working_3-way'!B$1,'Log_working_3-way'!B$2)</f>
        <v>#NAME?</v>
      </c>
      <c r="F160" s="6" t="e">
        <f ca="1">IF('Log_working_3-way'!D160="","",1/'True_Odds_Calculator_3-way'!N161+1/'True_Odds_Calculator_3-way'!O161+1/'True_Odds_Calculator_3-way'!#REF!-1)</f>
        <v>#NAME?</v>
      </c>
      <c r="H160" s="6" t="e">
        <f ca="1">IF('Log_working_3-way'!$D160="","",'True_Odds_Calculator_3-way'!N161/'True_Odds_Calculator_3-way'!A161-1)</f>
        <v>#NAME?</v>
      </c>
      <c r="I160" s="6" t="e">
        <f ca="1">IF('Log_working_3-way'!$D160="","",'True_Odds_Calculator_3-way'!O161/'True_Odds_Calculator_3-way'!B161-1)</f>
        <v>#NAME?</v>
      </c>
      <c r="J160" s="6" t="e">
        <f ca="1">IF('Log_working_3-way'!$D160="","",'True_Odds_Calculator_3-way'!#REF!/'True_Odds_Calculator_3-way'!C161-1)</f>
        <v>#NAME?</v>
      </c>
      <c r="K160" s="6" t="e">
        <f ca="1">IF('Log_working_3-way'!$D160="","",1/'True_Odds_Calculator_3-way'!A161+1/'True_Odds_Calculator_3-way'!B161+1/'True_Odds_Calculator_3-way'!C161-1)</f>
        <v>#NAME?</v>
      </c>
    </row>
    <row r="161" spans="4:11" x14ac:dyDescent="0.25">
      <c r="D161" t="e">
        <f ca="1">solve_for_c('True_Odds_Calculator_3-way'!A162,'True_Odds_Calculator_3-way'!B162,'True_Odds_Calculator_3-way'!C162,'Log_working_3-way'!B$1,'Log_working_3-way'!B$2)</f>
        <v>#NAME?</v>
      </c>
      <c r="F161" s="6" t="e">
        <f ca="1">IF('Log_working_3-way'!D161="","",1/'True_Odds_Calculator_3-way'!N162+1/'True_Odds_Calculator_3-way'!O162+1/'True_Odds_Calculator_3-way'!#REF!-1)</f>
        <v>#NAME?</v>
      </c>
      <c r="H161" s="6" t="e">
        <f ca="1">IF('Log_working_3-way'!$D161="","",'True_Odds_Calculator_3-way'!N162/'True_Odds_Calculator_3-way'!A162-1)</f>
        <v>#NAME?</v>
      </c>
      <c r="I161" s="6" t="e">
        <f ca="1">IF('Log_working_3-way'!$D161="","",'True_Odds_Calculator_3-way'!O162/'True_Odds_Calculator_3-way'!B162-1)</f>
        <v>#NAME?</v>
      </c>
      <c r="J161" s="6" t="e">
        <f ca="1">IF('Log_working_3-way'!$D161="","",'True_Odds_Calculator_3-way'!#REF!/'True_Odds_Calculator_3-way'!C162-1)</f>
        <v>#NAME?</v>
      </c>
      <c r="K161" s="6" t="e">
        <f ca="1">IF('Log_working_3-way'!$D161="","",1/'True_Odds_Calculator_3-way'!A162+1/'True_Odds_Calculator_3-way'!B162+1/'True_Odds_Calculator_3-way'!C162-1)</f>
        <v>#NAME?</v>
      </c>
    </row>
    <row r="162" spans="4:11" x14ac:dyDescent="0.25">
      <c r="D162" t="e">
        <f ca="1">solve_for_c('True_Odds_Calculator_3-way'!A163,'True_Odds_Calculator_3-way'!B163,'True_Odds_Calculator_3-way'!C163,'Log_working_3-way'!B$1,'Log_working_3-way'!B$2)</f>
        <v>#NAME?</v>
      </c>
      <c r="F162" s="6" t="e">
        <f ca="1">IF('Log_working_3-way'!D162="","",1/'True_Odds_Calculator_3-way'!N163+1/'True_Odds_Calculator_3-way'!O163+1/'True_Odds_Calculator_3-way'!#REF!-1)</f>
        <v>#NAME?</v>
      </c>
      <c r="H162" s="6" t="e">
        <f ca="1">IF('Log_working_3-way'!$D162="","",'True_Odds_Calculator_3-way'!N163/'True_Odds_Calculator_3-way'!A163-1)</f>
        <v>#NAME?</v>
      </c>
      <c r="I162" s="6" t="e">
        <f ca="1">IF('Log_working_3-way'!$D162="","",'True_Odds_Calculator_3-way'!O163/'True_Odds_Calculator_3-way'!B163-1)</f>
        <v>#NAME?</v>
      </c>
      <c r="J162" s="6" t="e">
        <f ca="1">IF('Log_working_3-way'!$D162="","",'True_Odds_Calculator_3-way'!#REF!/'True_Odds_Calculator_3-way'!C163-1)</f>
        <v>#NAME?</v>
      </c>
      <c r="K162" s="6" t="e">
        <f ca="1">IF('Log_working_3-way'!$D162="","",1/'True_Odds_Calculator_3-way'!A163+1/'True_Odds_Calculator_3-way'!B163+1/'True_Odds_Calculator_3-way'!C163-1)</f>
        <v>#NAME?</v>
      </c>
    </row>
    <row r="163" spans="4:11" x14ac:dyDescent="0.25">
      <c r="D163" t="e">
        <f ca="1">solve_for_c('True_Odds_Calculator_3-way'!A164,'True_Odds_Calculator_3-way'!B164,'True_Odds_Calculator_3-way'!C164,'Log_working_3-way'!B$1,'Log_working_3-way'!B$2)</f>
        <v>#NAME?</v>
      </c>
      <c r="F163" s="6" t="e">
        <f ca="1">IF('Log_working_3-way'!D163="","",1/'True_Odds_Calculator_3-way'!N164+1/'True_Odds_Calculator_3-way'!O164+1/'True_Odds_Calculator_3-way'!#REF!-1)</f>
        <v>#NAME?</v>
      </c>
      <c r="H163" s="6" t="e">
        <f ca="1">IF('Log_working_3-way'!$D163="","",'True_Odds_Calculator_3-way'!N164/'True_Odds_Calculator_3-way'!A164-1)</f>
        <v>#NAME?</v>
      </c>
      <c r="I163" s="6" t="e">
        <f ca="1">IF('Log_working_3-way'!$D163="","",'True_Odds_Calculator_3-way'!O164/'True_Odds_Calculator_3-way'!B164-1)</f>
        <v>#NAME?</v>
      </c>
      <c r="J163" s="6" t="e">
        <f ca="1">IF('Log_working_3-way'!$D163="","",'True_Odds_Calculator_3-way'!#REF!/'True_Odds_Calculator_3-way'!C164-1)</f>
        <v>#NAME?</v>
      </c>
      <c r="K163" s="6" t="e">
        <f ca="1">IF('Log_working_3-way'!$D163="","",1/'True_Odds_Calculator_3-way'!A164+1/'True_Odds_Calculator_3-way'!B164+1/'True_Odds_Calculator_3-way'!C164-1)</f>
        <v>#NAME?</v>
      </c>
    </row>
    <row r="164" spans="4:11" x14ac:dyDescent="0.25">
      <c r="D164" t="e">
        <f ca="1">solve_for_c('True_Odds_Calculator_3-way'!A165,'True_Odds_Calculator_3-way'!B165,'True_Odds_Calculator_3-way'!C165,'Log_working_3-way'!B$1,'Log_working_3-way'!B$2)</f>
        <v>#NAME?</v>
      </c>
      <c r="F164" s="6" t="e">
        <f ca="1">IF('Log_working_3-way'!D164="","",1/'True_Odds_Calculator_3-way'!N165+1/'True_Odds_Calculator_3-way'!O165+1/'True_Odds_Calculator_3-way'!#REF!-1)</f>
        <v>#NAME?</v>
      </c>
      <c r="H164" s="6" t="e">
        <f ca="1">IF('Log_working_3-way'!$D164="","",'True_Odds_Calculator_3-way'!N165/'True_Odds_Calculator_3-way'!A165-1)</f>
        <v>#NAME?</v>
      </c>
      <c r="I164" s="6" t="e">
        <f ca="1">IF('Log_working_3-way'!$D164="","",'True_Odds_Calculator_3-way'!O165/'True_Odds_Calculator_3-way'!B165-1)</f>
        <v>#NAME?</v>
      </c>
      <c r="J164" s="6" t="e">
        <f ca="1">IF('Log_working_3-way'!$D164="","",'True_Odds_Calculator_3-way'!#REF!/'True_Odds_Calculator_3-way'!C165-1)</f>
        <v>#NAME?</v>
      </c>
      <c r="K164" s="6" t="e">
        <f ca="1">IF('Log_working_3-way'!$D164="","",1/'True_Odds_Calculator_3-way'!A165+1/'True_Odds_Calculator_3-way'!B165+1/'True_Odds_Calculator_3-way'!C165-1)</f>
        <v>#NAME?</v>
      </c>
    </row>
    <row r="165" spans="4:11" x14ac:dyDescent="0.25">
      <c r="D165" t="e">
        <f ca="1">solve_for_c('True_Odds_Calculator_3-way'!A166,'True_Odds_Calculator_3-way'!B166,'True_Odds_Calculator_3-way'!C166,'Log_working_3-way'!B$1,'Log_working_3-way'!B$2)</f>
        <v>#NAME?</v>
      </c>
      <c r="F165" s="6" t="e">
        <f ca="1">IF('Log_working_3-way'!D165="","",1/'True_Odds_Calculator_3-way'!N166+1/'True_Odds_Calculator_3-way'!O166+1/'True_Odds_Calculator_3-way'!#REF!-1)</f>
        <v>#NAME?</v>
      </c>
      <c r="H165" s="6" t="e">
        <f ca="1">IF('Log_working_3-way'!$D165="","",'True_Odds_Calculator_3-way'!N166/'True_Odds_Calculator_3-way'!A166-1)</f>
        <v>#NAME?</v>
      </c>
      <c r="I165" s="6" t="e">
        <f ca="1">IF('Log_working_3-way'!$D165="","",'True_Odds_Calculator_3-way'!O166/'True_Odds_Calculator_3-way'!B166-1)</f>
        <v>#NAME?</v>
      </c>
      <c r="J165" s="6" t="e">
        <f ca="1">IF('Log_working_3-way'!$D165="","",'True_Odds_Calculator_3-way'!#REF!/'True_Odds_Calculator_3-way'!C166-1)</f>
        <v>#NAME?</v>
      </c>
      <c r="K165" s="6" t="e">
        <f ca="1">IF('Log_working_3-way'!$D165="","",1/'True_Odds_Calculator_3-way'!A166+1/'True_Odds_Calculator_3-way'!B166+1/'True_Odds_Calculator_3-way'!C166-1)</f>
        <v>#NAME?</v>
      </c>
    </row>
    <row r="166" spans="4:11" x14ac:dyDescent="0.25">
      <c r="D166" t="e">
        <f ca="1">solve_for_c('True_Odds_Calculator_3-way'!A167,'True_Odds_Calculator_3-way'!B167,'True_Odds_Calculator_3-way'!C167,'Log_working_3-way'!B$1,'Log_working_3-way'!B$2)</f>
        <v>#NAME?</v>
      </c>
      <c r="F166" s="6" t="e">
        <f ca="1">IF('Log_working_3-way'!D166="","",1/'True_Odds_Calculator_3-way'!N167+1/'True_Odds_Calculator_3-way'!O167+1/'True_Odds_Calculator_3-way'!#REF!-1)</f>
        <v>#NAME?</v>
      </c>
      <c r="H166" s="6" t="e">
        <f ca="1">IF('Log_working_3-way'!$D166="","",'True_Odds_Calculator_3-way'!N167/'True_Odds_Calculator_3-way'!A167-1)</f>
        <v>#NAME?</v>
      </c>
      <c r="I166" s="6" t="e">
        <f ca="1">IF('Log_working_3-way'!$D166="","",'True_Odds_Calculator_3-way'!O167/'True_Odds_Calculator_3-way'!B167-1)</f>
        <v>#NAME?</v>
      </c>
      <c r="J166" s="6" t="e">
        <f ca="1">IF('Log_working_3-way'!$D166="","",'True_Odds_Calculator_3-way'!#REF!/'True_Odds_Calculator_3-way'!C167-1)</f>
        <v>#NAME?</v>
      </c>
      <c r="K166" s="6" t="e">
        <f ca="1">IF('Log_working_3-way'!$D166="","",1/'True_Odds_Calculator_3-way'!A167+1/'True_Odds_Calculator_3-way'!B167+1/'True_Odds_Calculator_3-way'!C167-1)</f>
        <v>#NAME?</v>
      </c>
    </row>
    <row r="167" spans="4:11" x14ac:dyDescent="0.25">
      <c r="D167" t="e">
        <f ca="1">solve_for_c('True_Odds_Calculator_3-way'!A168,'True_Odds_Calculator_3-way'!B168,'True_Odds_Calculator_3-way'!C168,'Log_working_3-way'!B$1,'Log_working_3-way'!B$2)</f>
        <v>#NAME?</v>
      </c>
      <c r="F167" s="6" t="e">
        <f ca="1">IF('Log_working_3-way'!D167="","",1/'True_Odds_Calculator_3-way'!N168+1/'True_Odds_Calculator_3-way'!O168+1/'True_Odds_Calculator_3-way'!#REF!-1)</f>
        <v>#NAME?</v>
      </c>
      <c r="H167" s="6" t="e">
        <f ca="1">IF('Log_working_3-way'!$D167="","",'True_Odds_Calculator_3-way'!N168/'True_Odds_Calculator_3-way'!A168-1)</f>
        <v>#NAME?</v>
      </c>
      <c r="I167" s="6" t="e">
        <f ca="1">IF('Log_working_3-way'!$D167="","",'True_Odds_Calculator_3-way'!O168/'True_Odds_Calculator_3-way'!B168-1)</f>
        <v>#NAME?</v>
      </c>
      <c r="J167" s="6" t="e">
        <f ca="1">IF('Log_working_3-way'!$D167="","",'True_Odds_Calculator_3-way'!#REF!/'True_Odds_Calculator_3-way'!C168-1)</f>
        <v>#NAME?</v>
      </c>
      <c r="K167" s="6" t="e">
        <f ca="1">IF('Log_working_3-way'!$D167="","",1/'True_Odds_Calculator_3-way'!A168+1/'True_Odds_Calculator_3-way'!B168+1/'True_Odds_Calculator_3-way'!C168-1)</f>
        <v>#NAME?</v>
      </c>
    </row>
    <row r="168" spans="4:11" x14ac:dyDescent="0.25">
      <c r="D168" t="e">
        <f ca="1">solve_for_c('True_Odds_Calculator_3-way'!A169,'True_Odds_Calculator_3-way'!B169,'True_Odds_Calculator_3-way'!C169,'Log_working_3-way'!B$1,'Log_working_3-way'!B$2)</f>
        <v>#NAME?</v>
      </c>
      <c r="F168" s="6" t="e">
        <f ca="1">IF('Log_working_3-way'!D168="","",1/'True_Odds_Calculator_3-way'!N169+1/'True_Odds_Calculator_3-way'!O169+1/'True_Odds_Calculator_3-way'!#REF!-1)</f>
        <v>#NAME?</v>
      </c>
      <c r="H168" s="6" t="e">
        <f ca="1">IF('Log_working_3-way'!$D168="","",'True_Odds_Calculator_3-way'!N169/'True_Odds_Calculator_3-way'!A169-1)</f>
        <v>#NAME?</v>
      </c>
      <c r="I168" s="6" t="e">
        <f ca="1">IF('Log_working_3-way'!$D168="","",'True_Odds_Calculator_3-way'!O169/'True_Odds_Calculator_3-way'!B169-1)</f>
        <v>#NAME?</v>
      </c>
      <c r="J168" s="6" t="e">
        <f ca="1">IF('Log_working_3-way'!$D168="","",'True_Odds_Calculator_3-way'!#REF!/'True_Odds_Calculator_3-way'!C169-1)</f>
        <v>#NAME?</v>
      </c>
      <c r="K168" s="6" t="e">
        <f ca="1">IF('Log_working_3-way'!$D168="","",1/'True_Odds_Calculator_3-way'!A169+1/'True_Odds_Calculator_3-way'!B169+1/'True_Odds_Calculator_3-way'!C169-1)</f>
        <v>#NAME?</v>
      </c>
    </row>
    <row r="169" spans="4:11" x14ac:dyDescent="0.25">
      <c r="D169" t="e">
        <f ca="1">solve_for_c('True_Odds_Calculator_3-way'!A170,'True_Odds_Calculator_3-way'!B170,'True_Odds_Calculator_3-way'!C170,'Log_working_3-way'!B$1,'Log_working_3-way'!B$2)</f>
        <v>#NAME?</v>
      </c>
      <c r="F169" s="6" t="e">
        <f ca="1">IF('Log_working_3-way'!D169="","",1/'True_Odds_Calculator_3-way'!N170+1/'True_Odds_Calculator_3-way'!O170+1/'True_Odds_Calculator_3-way'!#REF!-1)</f>
        <v>#NAME?</v>
      </c>
      <c r="H169" s="6" t="e">
        <f ca="1">IF('Log_working_3-way'!$D169="","",'True_Odds_Calculator_3-way'!N170/'True_Odds_Calculator_3-way'!A170-1)</f>
        <v>#NAME?</v>
      </c>
      <c r="I169" s="6" t="e">
        <f ca="1">IF('Log_working_3-way'!$D169="","",'True_Odds_Calculator_3-way'!O170/'True_Odds_Calculator_3-way'!B170-1)</f>
        <v>#NAME?</v>
      </c>
      <c r="J169" s="6" t="e">
        <f ca="1">IF('Log_working_3-way'!$D169="","",'True_Odds_Calculator_3-way'!#REF!/'True_Odds_Calculator_3-way'!C170-1)</f>
        <v>#NAME?</v>
      </c>
      <c r="K169" s="6" t="e">
        <f ca="1">IF('Log_working_3-way'!$D169="","",1/'True_Odds_Calculator_3-way'!A170+1/'True_Odds_Calculator_3-way'!B170+1/'True_Odds_Calculator_3-way'!C170-1)</f>
        <v>#NAME?</v>
      </c>
    </row>
    <row r="170" spans="4:11" x14ac:dyDescent="0.25">
      <c r="D170" t="e">
        <f ca="1">solve_for_c('True_Odds_Calculator_3-way'!A171,'True_Odds_Calculator_3-way'!B171,'True_Odds_Calculator_3-way'!C171,'Log_working_3-way'!B$1,'Log_working_3-way'!B$2)</f>
        <v>#NAME?</v>
      </c>
      <c r="F170" s="6" t="e">
        <f ca="1">IF('Log_working_3-way'!D170="","",1/'True_Odds_Calculator_3-way'!N171+1/'True_Odds_Calculator_3-way'!O171+1/'True_Odds_Calculator_3-way'!#REF!-1)</f>
        <v>#NAME?</v>
      </c>
      <c r="H170" s="6" t="e">
        <f ca="1">IF('Log_working_3-way'!$D170="","",'True_Odds_Calculator_3-way'!N171/'True_Odds_Calculator_3-way'!A171-1)</f>
        <v>#NAME?</v>
      </c>
      <c r="I170" s="6" t="e">
        <f ca="1">IF('Log_working_3-way'!$D170="","",'True_Odds_Calculator_3-way'!O171/'True_Odds_Calculator_3-way'!B171-1)</f>
        <v>#NAME?</v>
      </c>
      <c r="J170" s="6" t="e">
        <f ca="1">IF('Log_working_3-way'!$D170="","",'True_Odds_Calculator_3-way'!#REF!/'True_Odds_Calculator_3-way'!C171-1)</f>
        <v>#NAME?</v>
      </c>
      <c r="K170" s="6" t="e">
        <f ca="1">IF('Log_working_3-way'!$D170="","",1/'True_Odds_Calculator_3-way'!A171+1/'True_Odds_Calculator_3-way'!B171+1/'True_Odds_Calculator_3-way'!C171-1)</f>
        <v>#NAME?</v>
      </c>
    </row>
    <row r="171" spans="4:11" x14ac:dyDescent="0.25">
      <c r="D171" t="e">
        <f ca="1">solve_for_c('True_Odds_Calculator_3-way'!A172,'True_Odds_Calculator_3-way'!B172,'True_Odds_Calculator_3-way'!C172,'Log_working_3-way'!B$1,'Log_working_3-way'!B$2)</f>
        <v>#NAME?</v>
      </c>
      <c r="F171" s="6" t="e">
        <f ca="1">IF('Log_working_3-way'!D171="","",1/'True_Odds_Calculator_3-way'!N172+1/'True_Odds_Calculator_3-way'!O172+1/'True_Odds_Calculator_3-way'!#REF!-1)</f>
        <v>#NAME?</v>
      </c>
      <c r="H171" s="6" t="e">
        <f ca="1">IF('Log_working_3-way'!$D171="","",'True_Odds_Calculator_3-way'!N172/'True_Odds_Calculator_3-way'!A172-1)</f>
        <v>#NAME?</v>
      </c>
      <c r="I171" s="6" t="e">
        <f ca="1">IF('Log_working_3-way'!$D171="","",'True_Odds_Calculator_3-way'!O172/'True_Odds_Calculator_3-way'!B172-1)</f>
        <v>#NAME?</v>
      </c>
      <c r="J171" s="6" t="e">
        <f ca="1">IF('Log_working_3-way'!$D171="","",'True_Odds_Calculator_3-way'!#REF!/'True_Odds_Calculator_3-way'!C172-1)</f>
        <v>#NAME?</v>
      </c>
      <c r="K171" s="6" t="e">
        <f ca="1">IF('Log_working_3-way'!$D171="","",1/'True_Odds_Calculator_3-way'!A172+1/'True_Odds_Calculator_3-way'!B172+1/'True_Odds_Calculator_3-way'!C172-1)</f>
        <v>#NAME?</v>
      </c>
    </row>
    <row r="172" spans="4:11" x14ac:dyDescent="0.25">
      <c r="D172" t="e">
        <f ca="1">solve_for_c('True_Odds_Calculator_3-way'!A173,'True_Odds_Calculator_3-way'!B173,'True_Odds_Calculator_3-way'!C173,'Log_working_3-way'!B$1,'Log_working_3-way'!B$2)</f>
        <v>#NAME?</v>
      </c>
      <c r="F172" s="6" t="e">
        <f ca="1">IF('Log_working_3-way'!D172="","",1/'True_Odds_Calculator_3-way'!N173+1/'True_Odds_Calculator_3-way'!O173+1/'True_Odds_Calculator_3-way'!#REF!-1)</f>
        <v>#NAME?</v>
      </c>
      <c r="H172" s="6" t="e">
        <f ca="1">IF('Log_working_3-way'!$D172="","",'True_Odds_Calculator_3-way'!N173/'True_Odds_Calculator_3-way'!A173-1)</f>
        <v>#NAME?</v>
      </c>
      <c r="I172" s="6" t="e">
        <f ca="1">IF('Log_working_3-way'!$D172="","",'True_Odds_Calculator_3-way'!O173/'True_Odds_Calculator_3-way'!B173-1)</f>
        <v>#NAME?</v>
      </c>
      <c r="J172" s="6" t="e">
        <f ca="1">IF('Log_working_3-way'!$D172="","",'True_Odds_Calculator_3-way'!#REF!/'True_Odds_Calculator_3-way'!C173-1)</f>
        <v>#NAME?</v>
      </c>
      <c r="K172" s="6" t="e">
        <f ca="1">IF('Log_working_3-way'!$D172="","",1/'True_Odds_Calculator_3-way'!A173+1/'True_Odds_Calculator_3-way'!B173+1/'True_Odds_Calculator_3-way'!C173-1)</f>
        <v>#NAME?</v>
      </c>
    </row>
    <row r="173" spans="4:11" x14ac:dyDescent="0.25">
      <c r="D173" t="e">
        <f ca="1">solve_for_c('True_Odds_Calculator_3-way'!A174,'True_Odds_Calculator_3-way'!B174,'True_Odds_Calculator_3-way'!C174,'Log_working_3-way'!B$1,'Log_working_3-way'!B$2)</f>
        <v>#NAME?</v>
      </c>
      <c r="F173" s="6" t="e">
        <f ca="1">IF('Log_working_3-way'!D173="","",1/'True_Odds_Calculator_3-way'!N174+1/'True_Odds_Calculator_3-way'!O174+1/'True_Odds_Calculator_3-way'!#REF!-1)</f>
        <v>#NAME?</v>
      </c>
      <c r="H173" s="6" t="e">
        <f ca="1">IF('Log_working_3-way'!$D173="","",'True_Odds_Calculator_3-way'!N174/'True_Odds_Calculator_3-way'!A174-1)</f>
        <v>#NAME?</v>
      </c>
      <c r="I173" s="6" t="e">
        <f ca="1">IF('Log_working_3-way'!$D173="","",'True_Odds_Calculator_3-way'!O174/'True_Odds_Calculator_3-way'!B174-1)</f>
        <v>#NAME?</v>
      </c>
      <c r="J173" s="6" t="e">
        <f ca="1">IF('Log_working_3-way'!$D173="","",'True_Odds_Calculator_3-way'!#REF!/'True_Odds_Calculator_3-way'!C174-1)</f>
        <v>#NAME?</v>
      </c>
      <c r="K173" s="6" t="e">
        <f ca="1">IF('Log_working_3-way'!$D173="","",1/'True_Odds_Calculator_3-way'!A174+1/'True_Odds_Calculator_3-way'!B174+1/'True_Odds_Calculator_3-way'!C174-1)</f>
        <v>#NAME?</v>
      </c>
    </row>
    <row r="174" spans="4:11" x14ac:dyDescent="0.25">
      <c r="D174" t="e">
        <f ca="1">solve_for_c('True_Odds_Calculator_3-way'!A175,'True_Odds_Calculator_3-way'!B175,'True_Odds_Calculator_3-way'!C175,'Log_working_3-way'!B$1,'Log_working_3-way'!B$2)</f>
        <v>#NAME?</v>
      </c>
      <c r="F174" s="6" t="e">
        <f ca="1">IF('Log_working_3-way'!D174="","",1/'True_Odds_Calculator_3-way'!N175+1/'True_Odds_Calculator_3-way'!O175+1/'True_Odds_Calculator_3-way'!#REF!-1)</f>
        <v>#NAME?</v>
      </c>
      <c r="H174" s="6" t="e">
        <f ca="1">IF('Log_working_3-way'!$D174="","",'True_Odds_Calculator_3-way'!N175/'True_Odds_Calculator_3-way'!A175-1)</f>
        <v>#NAME?</v>
      </c>
      <c r="I174" s="6" t="e">
        <f ca="1">IF('Log_working_3-way'!$D174="","",'True_Odds_Calculator_3-way'!O175/'True_Odds_Calculator_3-way'!B175-1)</f>
        <v>#NAME?</v>
      </c>
      <c r="J174" s="6" t="e">
        <f ca="1">IF('Log_working_3-way'!$D174="","",'True_Odds_Calculator_3-way'!#REF!/'True_Odds_Calculator_3-way'!C175-1)</f>
        <v>#NAME?</v>
      </c>
      <c r="K174" s="6" t="e">
        <f ca="1">IF('Log_working_3-way'!$D174="","",1/'True_Odds_Calculator_3-way'!A175+1/'True_Odds_Calculator_3-way'!B175+1/'True_Odds_Calculator_3-way'!C175-1)</f>
        <v>#NAME?</v>
      </c>
    </row>
    <row r="175" spans="4:11" x14ac:dyDescent="0.25">
      <c r="D175" t="e">
        <f ca="1">solve_for_c('True_Odds_Calculator_3-way'!A176,'True_Odds_Calculator_3-way'!B176,'True_Odds_Calculator_3-way'!C176,'Log_working_3-way'!B$1,'Log_working_3-way'!B$2)</f>
        <v>#NAME?</v>
      </c>
      <c r="F175" s="6" t="e">
        <f ca="1">IF('Log_working_3-way'!D175="","",1/'True_Odds_Calculator_3-way'!N176+1/'True_Odds_Calculator_3-way'!O176+1/'True_Odds_Calculator_3-way'!#REF!-1)</f>
        <v>#NAME?</v>
      </c>
      <c r="H175" s="6" t="e">
        <f ca="1">IF('Log_working_3-way'!$D175="","",'True_Odds_Calculator_3-way'!N176/'True_Odds_Calculator_3-way'!A176-1)</f>
        <v>#NAME?</v>
      </c>
      <c r="I175" s="6" t="e">
        <f ca="1">IF('Log_working_3-way'!$D175="","",'True_Odds_Calculator_3-way'!O176/'True_Odds_Calculator_3-way'!B176-1)</f>
        <v>#NAME?</v>
      </c>
      <c r="J175" s="6" t="e">
        <f ca="1">IF('Log_working_3-way'!$D175="","",'True_Odds_Calculator_3-way'!#REF!/'True_Odds_Calculator_3-way'!C176-1)</f>
        <v>#NAME?</v>
      </c>
      <c r="K175" s="6" t="e">
        <f ca="1">IF('Log_working_3-way'!$D175="","",1/'True_Odds_Calculator_3-way'!A176+1/'True_Odds_Calculator_3-way'!B176+1/'True_Odds_Calculator_3-way'!C176-1)</f>
        <v>#NAME?</v>
      </c>
    </row>
    <row r="176" spans="4:11" x14ac:dyDescent="0.25">
      <c r="D176" t="e">
        <f ca="1">solve_for_c('True_Odds_Calculator_3-way'!A177,'True_Odds_Calculator_3-way'!B177,'True_Odds_Calculator_3-way'!C177,'Log_working_3-way'!B$1,'Log_working_3-way'!B$2)</f>
        <v>#NAME?</v>
      </c>
      <c r="F176" s="6" t="e">
        <f ca="1">IF('Log_working_3-way'!D176="","",1/'True_Odds_Calculator_3-way'!N177+1/'True_Odds_Calculator_3-way'!O177+1/'True_Odds_Calculator_3-way'!#REF!-1)</f>
        <v>#NAME?</v>
      </c>
      <c r="H176" s="6" t="e">
        <f ca="1">IF('Log_working_3-way'!$D176="","",'True_Odds_Calculator_3-way'!N177/'True_Odds_Calculator_3-way'!A177-1)</f>
        <v>#NAME?</v>
      </c>
      <c r="I176" s="6" t="e">
        <f ca="1">IF('Log_working_3-way'!$D176="","",'True_Odds_Calculator_3-way'!O177/'True_Odds_Calculator_3-way'!B177-1)</f>
        <v>#NAME?</v>
      </c>
      <c r="J176" s="6" t="e">
        <f ca="1">IF('Log_working_3-way'!$D176="","",'True_Odds_Calculator_3-way'!#REF!/'True_Odds_Calculator_3-way'!C177-1)</f>
        <v>#NAME?</v>
      </c>
      <c r="K176" s="6" t="e">
        <f ca="1">IF('Log_working_3-way'!$D176="","",1/'True_Odds_Calculator_3-way'!A177+1/'True_Odds_Calculator_3-way'!B177+1/'True_Odds_Calculator_3-way'!C177-1)</f>
        <v>#NAME?</v>
      </c>
    </row>
    <row r="177" spans="4:11" x14ac:dyDescent="0.25">
      <c r="D177" t="e">
        <f ca="1">solve_for_c('True_Odds_Calculator_3-way'!A178,'True_Odds_Calculator_3-way'!B178,'True_Odds_Calculator_3-way'!C178,'Log_working_3-way'!B$1,'Log_working_3-way'!B$2)</f>
        <v>#NAME?</v>
      </c>
      <c r="F177" s="6" t="e">
        <f ca="1">IF('Log_working_3-way'!D177="","",1/'True_Odds_Calculator_3-way'!N178+1/'True_Odds_Calculator_3-way'!O178+1/'True_Odds_Calculator_3-way'!#REF!-1)</f>
        <v>#NAME?</v>
      </c>
      <c r="H177" s="6" t="e">
        <f ca="1">IF('Log_working_3-way'!$D177="","",'True_Odds_Calculator_3-way'!N178/'True_Odds_Calculator_3-way'!A178-1)</f>
        <v>#NAME?</v>
      </c>
      <c r="I177" s="6" t="e">
        <f ca="1">IF('Log_working_3-way'!$D177="","",'True_Odds_Calculator_3-way'!O178/'True_Odds_Calculator_3-way'!B178-1)</f>
        <v>#NAME?</v>
      </c>
      <c r="J177" s="6" t="e">
        <f ca="1">IF('Log_working_3-way'!$D177="","",'True_Odds_Calculator_3-way'!#REF!/'True_Odds_Calculator_3-way'!C178-1)</f>
        <v>#NAME?</v>
      </c>
      <c r="K177" s="6" t="e">
        <f ca="1">IF('Log_working_3-way'!$D177="","",1/'True_Odds_Calculator_3-way'!A178+1/'True_Odds_Calculator_3-way'!B178+1/'True_Odds_Calculator_3-way'!C178-1)</f>
        <v>#NAME?</v>
      </c>
    </row>
    <row r="178" spans="4:11" x14ac:dyDescent="0.25">
      <c r="D178" t="e">
        <f ca="1">solve_for_c('True_Odds_Calculator_3-way'!A179,'True_Odds_Calculator_3-way'!B179,'True_Odds_Calculator_3-way'!C179,'Log_working_3-way'!B$1,'Log_working_3-way'!B$2)</f>
        <v>#NAME?</v>
      </c>
      <c r="F178" s="6" t="e">
        <f ca="1">IF('Log_working_3-way'!D178="","",1/'True_Odds_Calculator_3-way'!N179+1/'True_Odds_Calculator_3-way'!O179+1/'True_Odds_Calculator_3-way'!#REF!-1)</f>
        <v>#NAME?</v>
      </c>
      <c r="H178" s="6" t="e">
        <f ca="1">IF('Log_working_3-way'!$D178="","",'True_Odds_Calculator_3-way'!N179/'True_Odds_Calculator_3-way'!A179-1)</f>
        <v>#NAME?</v>
      </c>
      <c r="I178" s="6" t="e">
        <f ca="1">IF('Log_working_3-way'!$D178="","",'True_Odds_Calculator_3-way'!O179/'True_Odds_Calculator_3-way'!B179-1)</f>
        <v>#NAME?</v>
      </c>
      <c r="J178" s="6" t="e">
        <f ca="1">IF('Log_working_3-way'!$D178="","",'True_Odds_Calculator_3-way'!#REF!/'True_Odds_Calculator_3-way'!C179-1)</f>
        <v>#NAME?</v>
      </c>
      <c r="K178" s="6" t="e">
        <f ca="1">IF('Log_working_3-way'!$D178="","",1/'True_Odds_Calculator_3-way'!A179+1/'True_Odds_Calculator_3-way'!B179+1/'True_Odds_Calculator_3-way'!C179-1)</f>
        <v>#NAME?</v>
      </c>
    </row>
    <row r="179" spans="4:11" x14ac:dyDescent="0.25">
      <c r="D179" t="e">
        <f ca="1">solve_for_c('True_Odds_Calculator_3-way'!A180,'True_Odds_Calculator_3-way'!B180,'True_Odds_Calculator_3-way'!C180,'Log_working_3-way'!B$1,'Log_working_3-way'!B$2)</f>
        <v>#NAME?</v>
      </c>
      <c r="F179" s="6" t="e">
        <f ca="1">IF('Log_working_3-way'!D179="","",1/'True_Odds_Calculator_3-way'!N180+1/'True_Odds_Calculator_3-way'!O180+1/'True_Odds_Calculator_3-way'!#REF!-1)</f>
        <v>#NAME?</v>
      </c>
      <c r="H179" s="6" t="e">
        <f ca="1">IF('Log_working_3-way'!$D179="","",'True_Odds_Calculator_3-way'!N180/'True_Odds_Calculator_3-way'!A180-1)</f>
        <v>#NAME?</v>
      </c>
      <c r="I179" s="6" t="e">
        <f ca="1">IF('Log_working_3-way'!$D179="","",'True_Odds_Calculator_3-way'!O180/'True_Odds_Calculator_3-way'!B180-1)</f>
        <v>#NAME?</v>
      </c>
      <c r="J179" s="6" t="e">
        <f ca="1">IF('Log_working_3-way'!$D179="","",'True_Odds_Calculator_3-way'!#REF!/'True_Odds_Calculator_3-way'!C180-1)</f>
        <v>#NAME?</v>
      </c>
      <c r="K179" s="6" t="e">
        <f ca="1">IF('Log_working_3-way'!$D179="","",1/'True_Odds_Calculator_3-way'!A180+1/'True_Odds_Calculator_3-way'!B180+1/'True_Odds_Calculator_3-way'!C180-1)</f>
        <v>#NAME?</v>
      </c>
    </row>
    <row r="180" spans="4:11" x14ac:dyDescent="0.25">
      <c r="D180" t="e">
        <f ca="1">solve_for_c('True_Odds_Calculator_3-way'!A181,'True_Odds_Calculator_3-way'!B181,'True_Odds_Calculator_3-way'!C181,'Log_working_3-way'!B$1,'Log_working_3-way'!B$2)</f>
        <v>#NAME?</v>
      </c>
      <c r="F180" s="6" t="e">
        <f ca="1">IF('Log_working_3-way'!D180="","",1/'True_Odds_Calculator_3-way'!N181+1/'True_Odds_Calculator_3-way'!O181+1/'True_Odds_Calculator_3-way'!#REF!-1)</f>
        <v>#NAME?</v>
      </c>
      <c r="H180" s="6" t="e">
        <f ca="1">IF('Log_working_3-way'!$D180="","",'True_Odds_Calculator_3-way'!N181/'True_Odds_Calculator_3-way'!A181-1)</f>
        <v>#NAME?</v>
      </c>
      <c r="I180" s="6" t="e">
        <f ca="1">IF('Log_working_3-way'!$D180="","",'True_Odds_Calculator_3-way'!O181/'True_Odds_Calculator_3-way'!B181-1)</f>
        <v>#NAME?</v>
      </c>
      <c r="J180" s="6" t="e">
        <f ca="1">IF('Log_working_3-way'!$D180="","",'True_Odds_Calculator_3-way'!#REF!/'True_Odds_Calculator_3-way'!C181-1)</f>
        <v>#NAME?</v>
      </c>
      <c r="K180" s="6" t="e">
        <f ca="1">IF('Log_working_3-way'!$D180="","",1/'True_Odds_Calculator_3-way'!A181+1/'True_Odds_Calculator_3-way'!B181+1/'True_Odds_Calculator_3-way'!C181-1)</f>
        <v>#NAME?</v>
      </c>
    </row>
    <row r="181" spans="4:11" x14ac:dyDescent="0.25">
      <c r="D181" t="e">
        <f ca="1">solve_for_c('True_Odds_Calculator_3-way'!A182,'True_Odds_Calculator_3-way'!B182,'True_Odds_Calculator_3-way'!C182,'Log_working_3-way'!B$1,'Log_working_3-way'!B$2)</f>
        <v>#NAME?</v>
      </c>
      <c r="F181" s="6" t="e">
        <f ca="1">IF('Log_working_3-way'!D181="","",1/'True_Odds_Calculator_3-way'!N182+1/'True_Odds_Calculator_3-way'!O182+1/'True_Odds_Calculator_3-way'!#REF!-1)</f>
        <v>#NAME?</v>
      </c>
      <c r="H181" s="6" t="e">
        <f ca="1">IF('Log_working_3-way'!$D181="","",'True_Odds_Calculator_3-way'!N182/'True_Odds_Calculator_3-way'!A182-1)</f>
        <v>#NAME?</v>
      </c>
      <c r="I181" s="6" t="e">
        <f ca="1">IF('Log_working_3-way'!$D181="","",'True_Odds_Calculator_3-way'!O182/'True_Odds_Calculator_3-way'!B182-1)</f>
        <v>#NAME?</v>
      </c>
      <c r="J181" s="6" t="e">
        <f ca="1">IF('Log_working_3-way'!$D181="","",'True_Odds_Calculator_3-way'!#REF!/'True_Odds_Calculator_3-way'!C182-1)</f>
        <v>#NAME?</v>
      </c>
      <c r="K181" s="6" t="e">
        <f ca="1">IF('Log_working_3-way'!$D181="","",1/'True_Odds_Calculator_3-way'!A182+1/'True_Odds_Calculator_3-way'!B182+1/'True_Odds_Calculator_3-way'!C182-1)</f>
        <v>#NAME?</v>
      </c>
    </row>
    <row r="182" spans="4:11" x14ac:dyDescent="0.25">
      <c r="D182" t="e">
        <f ca="1">solve_for_c('True_Odds_Calculator_3-way'!A183,'True_Odds_Calculator_3-way'!B183,'True_Odds_Calculator_3-way'!C183,'Log_working_3-way'!B$1,'Log_working_3-way'!B$2)</f>
        <v>#NAME?</v>
      </c>
      <c r="F182" s="6" t="e">
        <f ca="1">IF('Log_working_3-way'!D182="","",1/'True_Odds_Calculator_3-way'!N183+1/'True_Odds_Calculator_3-way'!O183+1/'True_Odds_Calculator_3-way'!#REF!-1)</f>
        <v>#NAME?</v>
      </c>
      <c r="H182" s="6" t="e">
        <f ca="1">IF('Log_working_3-way'!$D182="","",'True_Odds_Calculator_3-way'!N183/'True_Odds_Calculator_3-way'!A183-1)</f>
        <v>#NAME?</v>
      </c>
      <c r="I182" s="6" t="e">
        <f ca="1">IF('Log_working_3-way'!$D182="","",'True_Odds_Calculator_3-way'!O183/'True_Odds_Calculator_3-way'!B183-1)</f>
        <v>#NAME?</v>
      </c>
      <c r="J182" s="6" t="e">
        <f ca="1">IF('Log_working_3-way'!$D182="","",'True_Odds_Calculator_3-way'!#REF!/'True_Odds_Calculator_3-way'!C183-1)</f>
        <v>#NAME?</v>
      </c>
      <c r="K182" s="6" t="e">
        <f ca="1">IF('Log_working_3-way'!$D182="","",1/'True_Odds_Calculator_3-way'!A183+1/'True_Odds_Calculator_3-way'!B183+1/'True_Odds_Calculator_3-way'!C183-1)</f>
        <v>#NAME?</v>
      </c>
    </row>
    <row r="183" spans="4:11" x14ac:dyDescent="0.25">
      <c r="D183" t="e">
        <f ca="1">solve_for_c('True_Odds_Calculator_3-way'!A184,'True_Odds_Calculator_3-way'!B184,'True_Odds_Calculator_3-way'!C184,'Log_working_3-way'!B$1,'Log_working_3-way'!B$2)</f>
        <v>#NAME?</v>
      </c>
      <c r="F183" s="6" t="e">
        <f ca="1">IF('Log_working_3-way'!D183="","",1/'True_Odds_Calculator_3-way'!N184+1/'True_Odds_Calculator_3-way'!O184+1/'True_Odds_Calculator_3-way'!#REF!-1)</f>
        <v>#NAME?</v>
      </c>
      <c r="H183" s="6" t="e">
        <f ca="1">IF('Log_working_3-way'!$D183="","",'True_Odds_Calculator_3-way'!N184/'True_Odds_Calculator_3-way'!A184-1)</f>
        <v>#NAME?</v>
      </c>
      <c r="I183" s="6" t="e">
        <f ca="1">IF('Log_working_3-way'!$D183="","",'True_Odds_Calculator_3-way'!O184/'True_Odds_Calculator_3-way'!B184-1)</f>
        <v>#NAME?</v>
      </c>
      <c r="J183" s="6" t="e">
        <f ca="1">IF('Log_working_3-way'!$D183="","",'True_Odds_Calculator_3-way'!#REF!/'True_Odds_Calculator_3-way'!C184-1)</f>
        <v>#NAME?</v>
      </c>
      <c r="K183" s="6" t="e">
        <f ca="1">IF('Log_working_3-way'!$D183="","",1/'True_Odds_Calculator_3-way'!A184+1/'True_Odds_Calculator_3-way'!B184+1/'True_Odds_Calculator_3-way'!C184-1)</f>
        <v>#NAME?</v>
      </c>
    </row>
    <row r="184" spans="4:11" x14ac:dyDescent="0.25">
      <c r="D184" t="e">
        <f ca="1">solve_for_c('True_Odds_Calculator_3-way'!A185,'True_Odds_Calculator_3-way'!B185,'True_Odds_Calculator_3-way'!C185,'Log_working_3-way'!B$1,'Log_working_3-way'!B$2)</f>
        <v>#NAME?</v>
      </c>
      <c r="F184" s="6" t="e">
        <f ca="1">IF('Log_working_3-way'!D184="","",1/'True_Odds_Calculator_3-way'!N185+1/'True_Odds_Calculator_3-way'!O185+1/'True_Odds_Calculator_3-way'!#REF!-1)</f>
        <v>#NAME?</v>
      </c>
      <c r="H184" s="6" t="e">
        <f ca="1">IF('Log_working_3-way'!$D184="","",'True_Odds_Calculator_3-way'!N185/'True_Odds_Calculator_3-way'!A185-1)</f>
        <v>#NAME?</v>
      </c>
      <c r="I184" s="6" t="e">
        <f ca="1">IF('Log_working_3-way'!$D184="","",'True_Odds_Calculator_3-way'!O185/'True_Odds_Calculator_3-way'!B185-1)</f>
        <v>#NAME?</v>
      </c>
      <c r="J184" s="6" t="e">
        <f ca="1">IF('Log_working_3-way'!$D184="","",'True_Odds_Calculator_3-way'!#REF!/'True_Odds_Calculator_3-way'!C185-1)</f>
        <v>#NAME?</v>
      </c>
      <c r="K184" s="6" t="e">
        <f ca="1">IF('Log_working_3-way'!$D184="","",1/'True_Odds_Calculator_3-way'!A185+1/'True_Odds_Calculator_3-way'!B185+1/'True_Odds_Calculator_3-way'!C185-1)</f>
        <v>#NAME?</v>
      </c>
    </row>
    <row r="185" spans="4:11" x14ac:dyDescent="0.25">
      <c r="D185" t="e">
        <f ca="1">solve_for_c('True_Odds_Calculator_3-way'!A186,'True_Odds_Calculator_3-way'!B186,'True_Odds_Calculator_3-way'!C186,'Log_working_3-way'!B$1,'Log_working_3-way'!B$2)</f>
        <v>#NAME?</v>
      </c>
      <c r="F185" s="6" t="e">
        <f ca="1">IF('Log_working_3-way'!D185="","",1/'True_Odds_Calculator_3-way'!N186+1/'True_Odds_Calculator_3-way'!O186+1/'True_Odds_Calculator_3-way'!#REF!-1)</f>
        <v>#NAME?</v>
      </c>
      <c r="H185" s="6" t="e">
        <f ca="1">IF('Log_working_3-way'!$D185="","",'True_Odds_Calculator_3-way'!N186/'True_Odds_Calculator_3-way'!A186-1)</f>
        <v>#NAME?</v>
      </c>
      <c r="I185" s="6" t="e">
        <f ca="1">IF('Log_working_3-way'!$D185="","",'True_Odds_Calculator_3-way'!O186/'True_Odds_Calculator_3-way'!B186-1)</f>
        <v>#NAME?</v>
      </c>
      <c r="J185" s="6" t="e">
        <f ca="1">IF('Log_working_3-way'!$D185="","",'True_Odds_Calculator_3-way'!#REF!/'True_Odds_Calculator_3-way'!C186-1)</f>
        <v>#NAME?</v>
      </c>
      <c r="K185" s="6" t="e">
        <f ca="1">IF('Log_working_3-way'!$D185="","",1/'True_Odds_Calculator_3-way'!A186+1/'True_Odds_Calculator_3-way'!B186+1/'True_Odds_Calculator_3-way'!C186-1)</f>
        <v>#NAME?</v>
      </c>
    </row>
    <row r="186" spans="4:11" x14ac:dyDescent="0.25">
      <c r="D186" t="e">
        <f ca="1">solve_for_c('True_Odds_Calculator_3-way'!A187,'True_Odds_Calculator_3-way'!B187,'True_Odds_Calculator_3-way'!C187,'Log_working_3-way'!B$1,'Log_working_3-way'!B$2)</f>
        <v>#NAME?</v>
      </c>
      <c r="F186" s="6" t="e">
        <f ca="1">IF('Log_working_3-way'!D186="","",1/'True_Odds_Calculator_3-way'!N187+1/'True_Odds_Calculator_3-way'!O187+1/'True_Odds_Calculator_3-way'!#REF!-1)</f>
        <v>#NAME?</v>
      </c>
      <c r="H186" s="6" t="e">
        <f ca="1">IF('Log_working_3-way'!$D186="","",'True_Odds_Calculator_3-way'!N187/'True_Odds_Calculator_3-way'!A187-1)</f>
        <v>#NAME?</v>
      </c>
      <c r="I186" s="6" t="e">
        <f ca="1">IF('Log_working_3-way'!$D186="","",'True_Odds_Calculator_3-way'!O187/'True_Odds_Calculator_3-way'!B187-1)</f>
        <v>#NAME?</v>
      </c>
      <c r="J186" s="6" t="e">
        <f ca="1">IF('Log_working_3-way'!$D186="","",'True_Odds_Calculator_3-way'!#REF!/'True_Odds_Calculator_3-way'!C187-1)</f>
        <v>#NAME?</v>
      </c>
      <c r="K186" s="6" t="e">
        <f ca="1">IF('Log_working_3-way'!$D186="","",1/'True_Odds_Calculator_3-way'!A187+1/'True_Odds_Calculator_3-way'!B187+1/'True_Odds_Calculator_3-way'!C187-1)</f>
        <v>#NAME?</v>
      </c>
    </row>
    <row r="187" spans="4:11" x14ac:dyDescent="0.25">
      <c r="D187" t="e">
        <f ca="1">solve_for_c('True_Odds_Calculator_3-way'!A188,'True_Odds_Calculator_3-way'!B188,'True_Odds_Calculator_3-way'!C188,'Log_working_3-way'!B$1,'Log_working_3-way'!B$2)</f>
        <v>#NAME?</v>
      </c>
      <c r="F187" s="6" t="e">
        <f ca="1">IF('Log_working_3-way'!D187="","",1/'True_Odds_Calculator_3-way'!N188+1/'True_Odds_Calculator_3-way'!O188+1/'True_Odds_Calculator_3-way'!#REF!-1)</f>
        <v>#NAME?</v>
      </c>
      <c r="H187" s="6" t="e">
        <f ca="1">IF('Log_working_3-way'!$D187="","",'True_Odds_Calculator_3-way'!N188/'True_Odds_Calculator_3-way'!A188-1)</f>
        <v>#NAME?</v>
      </c>
      <c r="I187" s="6" t="e">
        <f ca="1">IF('Log_working_3-way'!$D187="","",'True_Odds_Calculator_3-way'!O188/'True_Odds_Calculator_3-way'!B188-1)</f>
        <v>#NAME?</v>
      </c>
      <c r="J187" s="6" t="e">
        <f ca="1">IF('Log_working_3-way'!$D187="","",'True_Odds_Calculator_3-way'!#REF!/'True_Odds_Calculator_3-way'!C188-1)</f>
        <v>#NAME?</v>
      </c>
      <c r="K187" s="6" t="e">
        <f ca="1">IF('Log_working_3-way'!$D187="","",1/'True_Odds_Calculator_3-way'!A188+1/'True_Odds_Calculator_3-way'!B188+1/'True_Odds_Calculator_3-way'!C188-1)</f>
        <v>#NAME?</v>
      </c>
    </row>
    <row r="188" spans="4:11" x14ac:dyDescent="0.25">
      <c r="D188" t="e">
        <f ca="1">solve_for_c('True_Odds_Calculator_3-way'!A189,'True_Odds_Calculator_3-way'!B189,'True_Odds_Calculator_3-way'!C189,'Log_working_3-way'!B$1,'Log_working_3-way'!B$2)</f>
        <v>#NAME?</v>
      </c>
      <c r="F188" s="6" t="e">
        <f ca="1">IF('Log_working_3-way'!D188="","",1/'True_Odds_Calculator_3-way'!N189+1/'True_Odds_Calculator_3-way'!O189+1/'True_Odds_Calculator_3-way'!#REF!-1)</f>
        <v>#NAME?</v>
      </c>
      <c r="H188" s="6" t="e">
        <f ca="1">IF('Log_working_3-way'!$D188="","",'True_Odds_Calculator_3-way'!N189/'True_Odds_Calculator_3-way'!A189-1)</f>
        <v>#NAME?</v>
      </c>
      <c r="I188" s="6" t="e">
        <f ca="1">IF('Log_working_3-way'!$D188="","",'True_Odds_Calculator_3-way'!O189/'True_Odds_Calculator_3-way'!B189-1)</f>
        <v>#NAME?</v>
      </c>
      <c r="J188" s="6" t="e">
        <f ca="1">IF('Log_working_3-way'!$D188="","",'True_Odds_Calculator_3-way'!#REF!/'True_Odds_Calculator_3-way'!C189-1)</f>
        <v>#NAME?</v>
      </c>
      <c r="K188" s="6" t="e">
        <f ca="1">IF('Log_working_3-way'!$D188="","",1/'True_Odds_Calculator_3-way'!A189+1/'True_Odds_Calculator_3-way'!B189+1/'True_Odds_Calculator_3-way'!C189-1)</f>
        <v>#NAME?</v>
      </c>
    </row>
    <row r="189" spans="4:11" x14ac:dyDescent="0.25">
      <c r="D189" t="e">
        <f ca="1">solve_for_c('True_Odds_Calculator_3-way'!A190,'True_Odds_Calculator_3-way'!B190,'True_Odds_Calculator_3-way'!C190,'Log_working_3-way'!B$1,'Log_working_3-way'!B$2)</f>
        <v>#NAME?</v>
      </c>
      <c r="F189" s="6" t="e">
        <f ca="1">IF('Log_working_3-way'!D189="","",1/'True_Odds_Calculator_3-way'!N190+1/'True_Odds_Calculator_3-way'!O190+1/'True_Odds_Calculator_3-way'!#REF!-1)</f>
        <v>#NAME?</v>
      </c>
      <c r="H189" s="6" t="e">
        <f ca="1">IF('Log_working_3-way'!$D189="","",'True_Odds_Calculator_3-way'!N190/'True_Odds_Calculator_3-way'!A190-1)</f>
        <v>#NAME?</v>
      </c>
      <c r="I189" s="6" t="e">
        <f ca="1">IF('Log_working_3-way'!$D189="","",'True_Odds_Calculator_3-way'!O190/'True_Odds_Calculator_3-way'!B190-1)</f>
        <v>#NAME?</v>
      </c>
      <c r="J189" s="6" t="e">
        <f ca="1">IF('Log_working_3-way'!$D189="","",'True_Odds_Calculator_3-way'!#REF!/'True_Odds_Calculator_3-way'!C190-1)</f>
        <v>#NAME?</v>
      </c>
      <c r="K189" s="6" t="e">
        <f ca="1">IF('Log_working_3-way'!$D189="","",1/'True_Odds_Calculator_3-way'!A190+1/'True_Odds_Calculator_3-way'!B190+1/'True_Odds_Calculator_3-way'!C190-1)</f>
        <v>#NAME?</v>
      </c>
    </row>
    <row r="190" spans="4:11" x14ac:dyDescent="0.25">
      <c r="D190" t="e">
        <f ca="1">solve_for_c('True_Odds_Calculator_3-way'!A191,'True_Odds_Calculator_3-way'!B191,'True_Odds_Calculator_3-way'!C191,'Log_working_3-way'!B$1,'Log_working_3-way'!B$2)</f>
        <v>#NAME?</v>
      </c>
      <c r="F190" s="6" t="e">
        <f ca="1">IF('Log_working_3-way'!D190="","",1/'True_Odds_Calculator_3-way'!N191+1/'True_Odds_Calculator_3-way'!O191+1/'True_Odds_Calculator_3-way'!#REF!-1)</f>
        <v>#NAME?</v>
      </c>
      <c r="H190" s="6" t="e">
        <f ca="1">IF('Log_working_3-way'!$D190="","",'True_Odds_Calculator_3-way'!N191/'True_Odds_Calculator_3-way'!A191-1)</f>
        <v>#NAME?</v>
      </c>
      <c r="I190" s="6" t="e">
        <f ca="1">IF('Log_working_3-way'!$D190="","",'True_Odds_Calculator_3-way'!O191/'True_Odds_Calculator_3-way'!B191-1)</f>
        <v>#NAME?</v>
      </c>
      <c r="J190" s="6" t="e">
        <f ca="1">IF('Log_working_3-way'!$D190="","",'True_Odds_Calculator_3-way'!#REF!/'True_Odds_Calculator_3-way'!C191-1)</f>
        <v>#NAME?</v>
      </c>
      <c r="K190" s="6" t="e">
        <f ca="1">IF('Log_working_3-way'!$D190="","",1/'True_Odds_Calculator_3-way'!A191+1/'True_Odds_Calculator_3-way'!B191+1/'True_Odds_Calculator_3-way'!C191-1)</f>
        <v>#NAME?</v>
      </c>
    </row>
    <row r="191" spans="4:11" x14ac:dyDescent="0.25">
      <c r="D191" t="e">
        <f ca="1">solve_for_c('True_Odds_Calculator_3-way'!A192,'True_Odds_Calculator_3-way'!B192,'True_Odds_Calculator_3-way'!C192,'Log_working_3-way'!B$1,'Log_working_3-way'!B$2)</f>
        <v>#NAME?</v>
      </c>
      <c r="F191" s="6" t="e">
        <f ca="1">IF('Log_working_3-way'!D191="","",1/'True_Odds_Calculator_3-way'!N192+1/'True_Odds_Calculator_3-way'!O192+1/'True_Odds_Calculator_3-way'!#REF!-1)</f>
        <v>#NAME?</v>
      </c>
      <c r="H191" s="6" t="e">
        <f ca="1">IF('Log_working_3-way'!$D191="","",'True_Odds_Calculator_3-way'!N192/'True_Odds_Calculator_3-way'!A192-1)</f>
        <v>#NAME?</v>
      </c>
      <c r="I191" s="6" t="e">
        <f ca="1">IF('Log_working_3-way'!$D191="","",'True_Odds_Calculator_3-way'!O192/'True_Odds_Calculator_3-way'!B192-1)</f>
        <v>#NAME?</v>
      </c>
      <c r="J191" s="6" t="e">
        <f ca="1">IF('Log_working_3-way'!$D191="","",'True_Odds_Calculator_3-way'!#REF!/'True_Odds_Calculator_3-way'!C192-1)</f>
        <v>#NAME?</v>
      </c>
      <c r="K191" s="6" t="e">
        <f ca="1">IF('Log_working_3-way'!$D191="","",1/'True_Odds_Calculator_3-way'!A192+1/'True_Odds_Calculator_3-way'!B192+1/'True_Odds_Calculator_3-way'!C192-1)</f>
        <v>#NAME?</v>
      </c>
    </row>
    <row r="192" spans="4:11" x14ac:dyDescent="0.25">
      <c r="D192" t="e">
        <f ca="1">solve_for_c('True_Odds_Calculator_3-way'!A193,'True_Odds_Calculator_3-way'!B193,'True_Odds_Calculator_3-way'!C193,'Log_working_3-way'!B$1,'Log_working_3-way'!B$2)</f>
        <v>#NAME?</v>
      </c>
      <c r="F192" s="6" t="e">
        <f ca="1">IF('Log_working_3-way'!D192="","",1/'True_Odds_Calculator_3-way'!N193+1/'True_Odds_Calculator_3-way'!O193+1/'True_Odds_Calculator_3-way'!#REF!-1)</f>
        <v>#NAME?</v>
      </c>
      <c r="H192" s="6" t="e">
        <f ca="1">IF('Log_working_3-way'!$D192="","",'True_Odds_Calculator_3-way'!N193/'True_Odds_Calculator_3-way'!A193-1)</f>
        <v>#NAME?</v>
      </c>
      <c r="I192" s="6" t="e">
        <f ca="1">IF('Log_working_3-way'!$D192="","",'True_Odds_Calculator_3-way'!O193/'True_Odds_Calculator_3-way'!B193-1)</f>
        <v>#NAME?</v>
      </c>
      <c r="J192" s="6" t="e">
        <f ca="1">IF('Log_working_3-way'!$D192="","",'True_Odds_Calculator_3-way'!#REF!/'True_Odds_Calculator_3-way'!C193-1)</f>
        <v>#NAME?</v>
      </c>
      <c r="K192" s="6" t="e">
        <f ca="1">IF('Log_working_3-way'!$D192="","",1/'True_Odds_Calculator_3-way'!A193+1/'True_Odds_Calculator_3-way'!B193+1/'True_Odds_Calculator_3-way'!C193-1)</f>
        <v>#NAME?</v>
      </c>
    </row>
    <row r="193" spans="4:11" x14ac:dyDescent="0.25">
      <c r="D193" t="e">
        <f ca="1">solve_for_c('True_Odds_Calculator_3-way'!A194,'True_Odds_Calculator_3-way'!B194,'True_Odds_Calculator_3-way'!C194,'Log_working_3-way'!B$1,'Log_working_3-way'!B$2)</f>
        <v>#NAME?</v>
      </c>
      <c r="F193" s="6" t="e">
        <f ca="1">IF('Log_working_3-way'!D193="","",1/'True_Odds_Calculator_3-way'!N194+1/'True_Odds_Calculator_3-way'!O194+1/'True_Odds_Calculator_3-way'!#REF!-1)</f>
        <v>#NAME?</v>
      </c>
      <c r="H193" s="6" t="e">
        <f ca="1">IF('Log_working_3-way'!$D193="","",'True_Odds_Calculator_3-way'!N194/'True_Odds_Calculator_3-way'!A194-1)</f>
        <v>#NAME?</v>
      </c>
      <c r="I193" s="6" t="e">
        <f ca="1">IF('Log_working_3-way'!$D193="","",'True_Odds_Calculator_3-way'!O194/'True_Odds_Calculator_3-way'!B194-1)</f>
        <v>#NAME?</v>
      </c>
      <c r="J193" s="6" t="e">
        <f ca="1">IF('Log_working_3-way'!$D193="","",'True_Odds_Calculator_3-way'!#REF!/'True_Odds_Calculator_3-way'!C194-1)</f>
        <v>#NAME?</v>
      </c>
      <c r="K193" s="6" t="e">
        <f ca="1">IF('Log_working_3-way'!$D193="","",1/'True_Odds_Calculator_3-way'!A194+1/'True_Odds_Calculator_3-way'!B194+1/'True_Odds_Calculator_3-way'!C194-1)</f>
        <v>#NAME?</v>
      </c>
    </row>
    <row r="194" spans="4:11" x14ac:dyDescent="0.25">
      <c r="D194" t="e">
        <f ca="1">solve_for_c('True_Odds_Calculator_3-way'!A195,'True_Odds_Calculator_3-way'!B195,'True_Odds_Calculator_3-way'!C195,'Log_working_3-way'!B$1,'Log_working_3-way'!B$2)</f>
        <v>#NAME?</v>
      </c>
      <c r="F194" s="6" t="e">
        <f ca="1">IF('Log_working_3-way'!D194="","",1/'True_Odds_Calculator_3-way'!N195+1/'True_Odds_Calculator_3-way'!O195+1/'True_Odds_Calculator_3-way'!#REF!-1)</f>
        <v>#NAME?</v>
      </c>
      <c r="H194" s="6" t="e">
        <f ca="1">IF('Log_working_3-way'!$D194="","",'True_Odds_Calculator_3-way'!N195/'True_Odds_Calculator_3-way'!A195-1)</f>
        <v>#NAME?</v>
      </c>
      <c r="I194" s="6" t="e">
        <f ca="1">IF('Log_working_3-way'!$D194="","",'True_Odds_Calculator_3-way'!O195/'True_Odds_Calculator_3-way'!B195-1)</f>
        <v>#NAME?</v>
      </c>
      <c r="J194" s="6" t="e">
        <f ca="1">IF('Log_working_3-way'!$D194="","",'True_Odds_Calculator_3-way'!#REF!/'True_Odds_Calculator_3-way'!C195-1)</f>
        <v>#NAME?</v>
      </c>
      <c r="K194" s="6" t="e">
        <f ca="1">IF('Log_working_3-way'!$D194="","",1/'True_Odds_Calculator_3-way'!A195+1/'True_Odds_Calculator_3-way'!B195+1/'True_Odds_Calculator_3-way'!C195-1)</f>
        <v>#NAME?</v>
      </c>
    </row>
    <row r="195" spans="4:11" x14ac:dyDescent="0.25">
      <c r="D195" t="e">
        <f ca="1">solve_for_c('True_Odds_Calculator_3-way'!A196,'True_Odds_Calculator_3-way'!B196,'True_Odds_Calculator_3-way'!C196,'Log_working_3-way'!B$1,'Log_working_3-way'!B$2)</f>
        <v>#NAME?</v>
      </c>
      <c r="F195" s="6" t="e">
        <f ca="1">IF('Log_working_3-way'!D195="","",1/'True_Odds_Calculator_3-way'!N196+1/'True_Odds_Calculator_3-way'!O196+1/'True_Odds_Calculator_3-way'!#REF!-1)</f>
        <v>#NAME?</v>
      </c>
      <c r="H195" s="6" t="e">
        <f ca="1">IF('Log_working_3-way'!$D195="","",'True_Odds_Calculator_3-way'!N196/'True_Odds_Calculator_3-way'!A196-1)</f>
        <v>#NAME?</v>
      </c>
      <c r="I195" s="6" t="e">
        <f ca="1">IF('Log_working_3-way'!$D195="","",'True_Odds_Calculator_3-way'!O196/'True_Odds_Calculator_3-way'!B196-1)</f>
        <v>#NAME?</v>
      </c>
      <c r="J195" s="6" t="e">
        <f ca="1">IF('Log_working_3-way'!$D195="","",'True_Odds_Calculator_3-way'!#REF!/'True_Odds_Calculator_3-way'!C196-1)</f>
        <v>#NAME?</v>
      </c>
      <c r="K195" s="6" t="e">
        <f ca="1">IF('Log_working_3-way'!$D195="","",1/'True_Odds_Calculator_3-way'!A196+1/'True_Odds_Calculator_3-way'!B196+1/'True_Odds_Calculator_3-way'!C196-1)</f>
        <v>#NAME?</v>
      </c>
    </row>
    <row r="196" spans="4:11" x14ac:dyDescent="0.25">
      <c r="D196" t="e">
        <f ca="1">solve_for_c('True_Odds_Calculator_3-way'!A197,'True_Odds_Calculator_3-way'!B197,'True_Odds_Calculator_3-way'!C197,'Log_working_3-way'!B$1,'Log_working_3-way'!B$2)</f>
        <v>#NAME?</v>
      </c>
      <c r="F196" s="6" t="e">
        <f ca="1">IF('Log_working_3-way'!D196="","",1/'True_Odds_Calculator_3-way'!N197+1/'True_Odds_Calculator_3-way'!O197+1/'True_Odds_Calculator_3-way'!#REF!-1)</f>
        <v>#NAME?</v>
      </c>
      <c r="H196" s="6" t="e">
        <f ca="1">IF('Log_working_3-way'!$D196="","",'True_Odds_Calculator_3-way'!N197/'True_Odds_Calculator_3-way'!A197-1)</f>
        <v>#NAME?</v>
      </c>
      <c r="I196" s="6" t="e">
        <f ca="1">IF('Log_working_3-way'!$D196="","",'True_Odds_Calculator_3-way'!O197/'True_Odds_Calculator_3-way'!B197-1)</f>
        <v>#NAME?</v>
      </c>
      <c r="J196" s="6" t="e">
        <f ca="1">IF('Log_working_3-way'!$D196="","",'True_Odds_Calculator_3-way'!#REF!/'True_Odds_Calculator_3-way'!C197-1)</f>
        <v>#NAME?</v>
      </c>
      <c r="K196" s="6" t="e">
        <f ca="1">IF('Log_working_3-way'!$D196="","",1/'True_Odds_Calculator_3-way'!A197+1/'True_Odds_Calculator_3-way'!B197+1/'True_Odds_Calculator_3-way'!C197-1)</f>
        <v>#NAME?</v>
      </c>
    </row>
    <row r="197" spans="4:11" x14ac:dyDescent="0.25">
      <c r="D197" t="e">
        <f ca="1">solve_for_c('True_Odds_Calculator_3-way'!A198,'True_Odds_Calculator_3-way'!B198,'True_Odds_Calculator_3-way'!C198,'Log_working_3-way'!B$1,'Log_working_3-way'!B$2)</f>
        <v>#NAME?</v>
      </c>
      <c r="F197" s="6" t="e">
        <f ca="1">IF('Log_working_3-way'!D197="","",1/'True_Odds_Calculator_3-way'!N198+1/'True_Odds_Calculator_3-way'!O198+1/'True_Odds_Calculator_3-way'!#REF!-1)</f>
        <v>#NAME?</v>
      </c>
      <c r="H197" s="6" t="e">
        <f ca="1">IF('Log_working_3-way'!$D197="","",'True_Odds_Calculator_3-way'!N198/'True_Odds_Calculator_3-way'!A198-1)</f>
        <v>#NAME?</v>
      </c>
      <c r="I197" s="6" t="e">
        <f ca="1">IF('Log_working_3-way'!$D197="","",'True_Odds_Calculator_3-way'!O198/'True_Odds_Calculator_3-way'!B198-1)</f>
        <v>#NAME?</v>
      </c>
      <c r="J197" s="6" t="e">
        <f ca="1">IF('Log_working_3-way'!$D197="","",'True_Odds_Calculator_3-way'!#REF!/'True_Odds_Calculator_3-way'!C198-1)</f>
        <v>#NAME?</v>
      </c>
      <c r="K197" s="6" t="e">
        <f ca="1">IF('Log_working_3-way'!$D197="","",1/'True_Odds_Calculator_3-way'!A198+1/'True_Odds_Calculator_3-way'!B198+1/'True_Odds_Calculator_3-way'!C198-1)</f>
        <v>#NAME?</v>
      </c>
    </row>
    <row r="198" spans="4:11" x14ac:dyDescent="0.25">
      <c r="D198" t="e">
        <f ca="1">solve_for_c('True_Odds_Calculator_3-way'!A199,'True_Odds_Calculator_3-way'!B199,'True_Odds_Calculator_3-way'!C199,'Log_working_3-way'!B$1,'Log_working_3-way'!B$2)</f>
        <v>#NAME?</v>
      </c>
      <c r="F198" s="6" t="e">
        <f ca="1">IF('Log_working_3-way'!D198="","",1/'True_Odds_Calculator_3-way'!N199+1/'True_Odds_Calculator_3-way'!O199+1/'True_Odds_Calculator_3-way'!#REF!-1)</f>
        <v>#NAME?</v>
      </c>
      <c r="H198" s="6" t="e">
        <f ca="1">IF('Log_working_3-way'!$D198="","",'True_Odds_Calculator_3-way'!N199/'True_Odds_Calculator_3-way'!A199-1)</f>
        <v>#NAME?</v>
      </c>
      <c r="I198" s="6" t="e">
        <f ca="1">IF('Log_working_3-way'!$D198="","",'True_Odds_Calculator_3-way'!O199/'True_Odds_Calculator_3-way'!B199-1)</f>
        <v>#NAME?</v>
      </c>
      <c r="J198" s="6" t="e">
        <f ca="1">IF('Log_working_3-way'!$D198="","",'True_Odds_Calculator_3-way'!#REF!/'True_Odds_Calculator_3-way'!C199-1)</f>
        <v>#NAME?</v>
      </c>
      <c r="K198" s="6" t="e">
        <f ca="1">IF('Log_working_3-way'!$D198="","",1/'True_Odds_Calculator_3-way'!A199+1/'True_Odds_Calculator_3-way'!B199+1/'True_Odds_Calculator_3-way'!C199-1)</f>
        <v>#NAME?</v>
      </c>
    </row>
    <row r="199" spans="4:11" x14ac:dyDescent="0.25">
      <c r="D199" t="e">
        <f ca="1">solve_for_c('True_Odds_Calculator_3-way'!A200,'True_Odds_Calculator_3-way'!B200,'True_Odds_Calculator_3-way'!C200,'Log_working_3-way'!B$1,'Log_working_3-way'!B$2)</f>
        <v>#NAME?</v>
      </c>
      <c r="F199" s="6" t="e">
        <f ca="1">IF('Log_working_3-way'!D199="","",1/'True_Odds_Calculator_3-way'!N200+1/'True_Odds_Calculator_3-way'!O200+1/'True_Odds_Calculator_3-way'!#REF!-1)</f>
        <v>#NAME?</v>
      </c>
      <c r="H199" s="6" t="e">
        <f ca="1">IF('Log_working_3-way'!$D199="","",'True_Odds_Calculator_3-way'!N200/'True_Odds_Calculator_3-way'!A200-1)</f>
        <v>#NAME?</v>
      </c>
      <c r="I199" s="6" t="e">
        <f ca="1">IF('Log_working_3-way'!$D199="","",'True_Odds_Calculator_3-way'!O200/'True_Odds_Calculator_3-way'!B200-1)</f>
        <v>#NAME?</v>
      </c>
      <c r="J199" s="6" t="e">
        <f ca="1">IF('Log_working_3-way'!$D199="","",'True_Odds_Calculator_3-way'!#REF!/'True_Odds_Calculator_3-way'!C200-1)</f>
        <v>#NAME?</v>
      </c>
      <c r="K199" s="6" t="e">
        <f ca="1">IF('Log_working_3-way'!$D199="","",1/'True_Odds_Calculator_3-way'!A200+1/'True_Odds_Calculator_3-way'!B200+1/'True_Odds_Calculator_3-way'!C200-1)</f>
        <v>#NAME?</v>
      </c>
    </row>
    <row r="200" spans="4:11" x14ac:dyDescent="0.25">
      <c r="D200" t="e">
        <f ca="1">solve_for_c('True_Odds_Calculator_3-way'!A201,'True_Odds_Calculator_3-way'!B201,'True_Odds_Calculator_3-way'!C201,'Log_working_3-way'!B$1,'Log_working_3-way'!B$2)</f>
        <v>#NAME?</v>
      </c>
      <c r="F200" s="6" t="e">
        <f ca="1">IF('Log_working_3-way'!D200="","",1/'True_Odds_Calculator_3-way'!N201+1/'True_Odds_Calculator_3-way'!O201+1/'True_Odds_Calculator_3-way'!#REF!-1)</f>
        <v>#NAME?</v>
      </c>
      <c r="H200" s="6" t="e">
        <f ca="1">IF('Log_working_3-way'!$D200="","",'True_Odds_Calculator_3-way'!N201/'True_Odds_Calculator_3-way'!A201-1)</f>
        <v>#NAME?</v>
      </c>
      <c r="I200" s="6" t="e">
        <f ca="1">IF('Log_working_3-way'!$D200="","",'True_Odds_Calculator_3-way'!O201/'True_Odds_Calculator_3-way'!B201-1)</f>
        <v>#NAME?</v>
      </c>
      <c r="J200" s="6" t="e">
        <f ca="1">IF('Log_working_3-way'!$D200="","",'True_Odds_Calculator_3-way'!#REF!/'True_Odds_Calculator_3-way'!C201-1)</f>
        <v>#NAME?</v>
      </c>
      <c r="K200" s="6" t="e">
        <f ca="1">IF('Log_working_3-way'!$D200="","",1/'True_Odds_Calculator_3-way'!A201+1/'True_Odds_Calculator_3-way'!B201+1/'True_Odds_Calculator_3-way'!C201-1)</f>
        <v>#NAME?</v>
      </c>
    </row>
    <row r="201" spans="4:11" x14ac:dyDescent="0.25">
      <c r="D201" t="e">
        <f ca="1">solve_for_c('True_Odds_Calculator_3-way'!A202,'True_Odds_Calculator_3-way'!B202,'True_Odds_Calculator_3-way'!C202,'Log_working_3-way'!B$1,'Log_working_3-way'!B$2)</f>
        <v>#NAME?</v>
      </c>
      <c r="F201" s="6" t="e">
        <f ca="1">IF('Log_working_3-way'!D201="","",1/'True_Odds_Calculator_3-way'!N202+1/'True_Odds_Calculator_3-way'!O202+1/'True_Odds_Calculator_3-way'!#REF!-1)</f>
        <v>#NAME?</v>
      </c>
      <c r="H201" s="6" t="e">
        <f ca="1">IF('Log_working_3-way'!$D201="","",'True_Odds_Calculator_3-way'!N202/'True_Odds_Calculator_3-way'!A202-1)</f>
        <v>#NAME?</v>
      </c>
      <c r="I201" s="6" t="e">
        <f ca="1">IF('Log_working_3-way'!$D201="","",'True_Odds_Calculator_3-way'!O202/'True_Odds_Calculator_3-way'!B202-1)</f>
        <v>#NAME?</v>
      </c>
      <c r="J201" s="6" t="e">
        <f ca="1">IF('Log_working_3-way'!$D201="","",'True_Odds_Calculator_3-way'!#REF!/'True_Odds_Calculator_3-way'!C202-1)</f>
        <v>#NAME?</v>
      </c>
      <c r="K201" s="6" t="e">
        <f ca="1">IF('Log_working_3-way'!$D201="","",1/'True_Odds_Calculator_3-way'!A202+1/'True_Odds_Calculator_3-way'!B202+1/'True_Odds_Calculator_3-way'!C202-1)</f>
        <v>#NAME?</v>
      </c>
    </row>
    <row r="202" spans="4:11" x14ac:dyDescent="0.25">
      <c r="D202" t="e">
        <f ca="1">solve_for_c('True_Odds_Calculator_3-way'!A203,'True_Odds_Calculator_3-way'!B203,'True_Odds_Calculator_3-way'!C203,'Log_working_3-way'!B$1,'Log_working_3-way'!B$2)</f>
        <v>#NAME?</v>
      </c>
      <c r="F202" s="6" t="e">
        <f ca="1">IF('Log_working_3-way'!D202="","",1/'True_Odds_Calculator_3-way'!N203+1/'True_Odds_Calculator_3-way'!O203+1/'True_Odds_Calculator_3-way'!#REF!-1)</f>
        <v>#NAME?</v>
      </c>
      <c r="H202" s="6" t="e">
        <f ca="1">IF('Log_working_3-way'!$D202="","",'True_Odds_Calculator_3-way'!N203/'True_Odds_Calculator_3-way'!A203-1)</f>
        <v>#NAME?</v>
      </c>
      <c r="I202" s="6" t="e">
        <f ca="1">IF('Log_working_3-way'!$D202="","",'True_Odds_Calculator_3-way'!O203/'True_Odds_Calculator_3-way'!B203-1)</f>
        <v>#NAME?</v>
      </c>
      <c r="J202" s="6" t="e">
        <f ca="1">IF('Log_working_3-way'!$D202="","",'True_Odds_Calculator_3-way'!#REF!/'True_Odds_Calculator_3-way'!C203-1)</f>
        <v>#NAME?</v>
      </c>
      <c r="K202" s="6" t="e">
        <f ca="1">IF('Log_working_3-way'!$D202="","",1/'True_Odds_Calculator_3-way'!A203+1/'True_Odds_Calculator_3-way'!B203+1/'True_Odds_Calculator_3-way'!C203-1)</f>
        <v>#NAME?</v>
      </c>
    </row>
    <row r="203" spans="4:11" x14ac:dyDescent="0.25">
      <c r="D203" t="e">
        <f ca="1">solve_for_c('True_Odds_Calculator_3-way'!A204,'True_Odds_Calculator_3-way'!B204,'True_Odds_Calculator_3-way'!C204,'Log_working_3-way'!B$1,'Log_working_3-way'!B$2)</f>
        <v>#NAME?</v>
      </c>
      <c r="F203" s="6" t="e">
        <f ca="1">IF('Log_working_3-way'!D203="","",1/'True_Odds_Calculator_3-way'!N204+1/'True_Odds_Calculator_3-way'!O204+1/'True_Odds_Calculator_3-way'!#REF!-1)</f>
        <v>#NAME?</v>
      </c>
      <c r="H203" s="6" t="e">
        <f ca="1">IF('Log_working_3-way'!$D203="","",'True_Odds_Calculator_3-way'!N204/'True_Odds_Calculator_3-way'!A204-1)</f>
        <v>#NAME?</v>
      </c>
      <c r="I203" s="6" t="e">
        <f ca="1">IF('Log_working_3-way'!$D203="","",'True_Odds_Calculator_3-way'!O204/'True_Odds_Calculator_3-way'!B204-1)</f>
        <v>#NAME?</v>
      </c>
      <c r="J203" s="6" t="e">
        <f ca="1">IF('Log_working_3-way'!$D203="","",'True_Odds_Calculator_3-way'!#REF!/'True_Odds_Calculator_3-way'!C204-1)</f>
        <v>#NAME?</v>
      </c>
      <c r="K203" s="6" t="e">
        <f ca="1">IF('Log_working_3-way'!$D203="","",1/'True_Odds_Calculator_3-way'!A204+1/'True_Odds_Calculator_3-way'!B204+1/'True_Odds_Calculator_3-way'!C204-1)</f>
        <v>#NAME?</v>
      </c>
    </row>
    <row r="204" spans="4:11" x14ac:dyDescent="0.25">
      <c r="D204" t="e">
        <f ca="1">solve_for_c('True_Odds_Calculator_3-way'!A205,'True_Odds_Calculator_3-way'!B205,'True_Odds_Calculator_3-way'!C205,'Log_working_3-way'!B$1,'Log_working_3-way'!B$2)</f>
        <v>#NAME?</v>
      </c>
      <c r="F204" s="6" t="e">
        <f ca="1">IF('Log_working_3-way'!D204="","",1/'True_Odds_Calculator_3-way'!N205+1/'True_Odds_Calculator_3-way'!O205+1/'True_Odds_Calculator_3-way'!#REF!-1)</f>
        <v>#NAME?</v>
      </c>
      <c r="H204" s="6" t="e">
        <f ca="1">IF('Log_working_3-way'!$D204="","",'True_Odds_Calculator_3-way'!N205/'True_Odds_Calculator_3-way'!A205-1)</f>
        <v>#NAME?</v>
      </c>
      <c r="I204" s="6" t="e">
        <f ca="1">IF('Log_working_3-way'!$D204="","",'True_Odds_Calculator_3-way'!O205/'True_Odds_Calculator_3-way'!B205-1)</f>
        <v>#NAME?</v>
      </c>
      <c r="J204" s="6" t="e">
        <f ca="1">IF('Log_working_3-way'!$D204="","",'True_Odds_Calculator_3-way'!#REF!/'True_Odds_Calculator_3-way'!C205-1)</f>
        <v>#NAME?</v>
      </c>
      <c r="K204" s="6" t="e">
        <f ca="1">IF('Log_working_3-way'!$D204="","",1/'True_Odds_Calculator_3-way'!A205+1/'True_Odds_Calculator_3-way'!B205+1/'True_Odds_Calculator_3-way'!C205-1)</f>
        <v>#NAME?</v>
      </c>
    </row>
    <row r="205" spans="4:11" x14ac:dyDescent="0.25">
      <c r="D205" t="e">
        <f ca="1">solve_for_c('True_Odds_Calculator_3-way'!A206,'True_Odds_Calculator_3-way'!B206,'True_Odds_Calculator_3-way'!C206,'Log_working_3-way'!B$1,'Log_working_3-way'!B$2)</f>
        <v>#NAME?</v>
      </c>
      <c r="F205" s="6" t="e">
        <f ca="1">IF('Log_working_3-way'!D205="","",1/'True_Odds_Calculator_3-way'!N206+1/'True_Odds_Calculator_3-way'!O206+1/'True_Odds_Calculator_3-way'!#REF!-1)</f>
        <v>#NAME?</v>
      </c>
      <c r="H205" s="6" t="e">
        <f ca="1">IF('Log_working_3-way'!$D205="","",'True_Odds_Calculator_3-way'!N206/'True_Odds_Calculator_3-way'!A206-1)</f>
        <v>#NAME?</v>
      </c>
      <c r="I205" s="6" t="e">
        <f ca="1">IF('Log_working_3-way'!$D205="","",'True_Odds_Calculator_3-way'!O206/'True_Odds_Calculator_3-way'!B206-1)</f>
        <v>#NAME?</v>
      </c>
      <c r="J205" s="6" t="e">
        <f ca="1">IF('Log_working_3-way'!$D205="","",'True_Odds_Calculator_3-way'!#REF!/'True_Odds_Calculator_3-way'!C206-1)</f>
        <v>#NAME?</v>
      </c>
      <c r="K205" s="6" t="e">
        <f ca="1">IF('Log_working_3-way'!$D205="","",1/'True_Odds_Calculator_3-way'!A206+1/'True_Odds_Calculator_3-way'!B206+1/'True_Odds_Calculator_3-way'!C206-1)</f>
        <v>#NAME?</v>
      </c>
    </row>
    <row r="206" spans="4:11" x14ac:dyDescent="0.25">
      <c r="D206" t="e">
        <f ca="1">solve_for_c('True_Odds_Calculator_3-way'!A207,'True_Odds_Calculator_3-way'!B207,'True_Odds_Calculator_3-way'!C207,'Log_working_3-way'!B$1,'Log_working_3-way'!B$2)</f>
        <v>#NAME?</v>
      </c>
      <c r="F206" s="6" t="e">
        <f ca="1">IF('Log_working_3-way'!D206="","",1/'True_Odds_Calculator_3-way'!N207+1/'True_Odds_Calculator_3-way'!O207+1/'True_Odds_Calculator_3-way'!#REF!-1)</f>
        <v>#NAME?</v>
      </c>
      <c r="H206" s="6" t="e">
        <f ca="1">IF('Log_working_3-way'!$D206="","",'True_Odds_Calculator_3-way'!N207/'True_Odds_Calculator_3-way'!A207-1)</f>
        <v>#NAME?</v>
      </c>
      <c r="I206" s="6" t="e">
        <f ca="1">IF('Log_working_3-way'!$D206="","",'True_Odds_Calculator_3-way'!O207/'True_Odds_Calculator_3-way'!B207-1)</f>
        <v>#NAME?</v>
      </c>
      <c r="J206" s="6" t="e">
        <f ca="1">IF('Log_working_3-way'!$D206="","",'True_Odds_Calculator_3-way'!#REF!/'True_Odds_Calculator_3-way'!C207-1)</f>
        <v>#NAME?</v>
      </c>
      <c r="K206" s="6" t="e">
        <f ca="1">IF('Log_working_3-way'!$D206="","",1/'True_Odds_Calculator_3-way'!A207+1/'True_Odds_Calculator_3-way'!B207+1/'True_Odds_Calculator_3-way'!C207-1)</f>
        <v>#NAME?</v>
      </c>
    </row>
    <row r="207" spans="4:11" x14ac:dyDescent="0.25">
      <c r="D207" t="e">
        <f ca="1">solve_for_c('True_Odds_Calculator_3-way'!A208,'True_Odds_Calculator_3-way'!B208,'True_Odds_Calculator_3-way'!C208,'Log_working_3-way'!B$1,'Log_working_3-way'!B$2)</f>
        <v>#NAME?</v>
      </c>
      <c r="F207" s="6" t="e">
        <f ca="1">IF('Log_working_3-way'!D207="","",1/'True_Odds_Calculator_3-way'!N208+1/'True_Odds_Calculator_3-way'!O208+1/'True_Odds_Calculator_3-way'!#REF!-1)</f>
        <v>#NAME?</v>
      </c>
      <c r="H207" s="6" t="e">
        <f ca="1">IF('Log_working_3-way'!$D207="","",'True_Odds_Calculator_3-way'!N208/'True_Odds_Calculator_3-way'!A208-1)</f>
        <v>#NAME?</v>
      </c>
      <c r="I207" s="6" t="e">
        <f ca="1">IF('Log_working_3-way'!$D207="","",'True_Odds_Calculator_3-way'!O208/'True_Odds_Calculator_3-way'!B208-1)</f>
        <v>#NAME?</v>
      </c>
      <c r="J207" s="6" t="e">
        <f ca="1">IF('Log_working_3-way'!$D207="","",'True_Odds_Calculator_3-way'!#REF!/'True_Odds_Calculator_3-way'!C208-1)</f>
        <v>#NAME?</v>
      </c>
      <c r="K207" s="6" t="e">
        <f ca="1">IF('Log_working_3-way'!$D207="","",1/'True_Odds_Calculator_3-way'!A208+1/'True_Odds_Calculator_3-way'!B208+1/'True_Odds_Calculator_3-way'!C208-1)</f>
        <v>#NAME?</v>
      </c>
    </row>
    <row r="208" spans="4:11" x14ac:dyDescent="0.25">
      <c r="D208" t="e">
        <f ca="1">solve_for_c('True_Odds_Calculator_3-way'!A209,'True_Odds_Calculator_3-way'!B209,'True_Odds_Calculator_3-way'!C209,'Log_working_3-way'!B$1,'Log_working_3-way'!B$2)</f>
        <v>#NAME?</v>
      </c>
      <c r="F208" s="6" t="e">
        <f ca="1">IF('Log_working_3-way'!D208="","",1/'True_Odds_Calculator_3-way'!N209+1/'True_Odds_Calculator_3-way'!O209+1/'True_Odds_Calculator_3-way'!#REF!-1)</f>
        <v>#NAME?</v>
      </c>
      <c r="H208" s="6" t="e">
        <f ca="1">IF('Log_working_3-way'!$D208="","",'True_Odds_Calculator_3-way'!N209/'True_Odds_Calculator_3-way'!A209-1)</f>
        <v>#NAME?</v>
      </c>
      <c r="I208" s="6" t="e">
        <f ca="1">IF('Log_working_3-way'!$D208="","",'True_Odds_Calculator_3-way'!O209/'True_Odds_Calculator_3-way'!B209-1)</f>
        <v>#NAME?</v>
      </c>
      <c r="J208" s="6" t="e">
        <f ca="1">IF('Log_working_3-way'!$D208="","",'True_Odds_Calculator_3-way'!#REF!/'True_Odds_Calculator_3-way'!C209-1)</f>
        <v>#NAME?</v>
      </c>
      <c r="K208" s="6" t="e">
        <f ca="1">IF('Log_working_3-way'!$D208="","",1/'True_Odds_Calculator_3-way'!A209+1/'True_Odds_Calculator_3-way'!B209+1/'True_Odds_Calculator_3-way'!C209-1)</f>
        <v>#NAME?</v>
      </c>
    </row>
    <row r="209" spans="4:11" x14ac:dyDescent="0.25">
      <c r="D209" t="e">
        <f ca="1">solve_for_c('True_Odds_Calculator_3-way'!A210,'True_Odds_Calculator_3-way'!B210,'True_Odds_Calculator_3-way'!C210,'Log_working_3-way'!B$1,'Log_working_3-way'!B$2)</f>
        <v>#NAME?</v>
      </c>
      <c r="F209" s="6" t="e">
        <f ca="1">IF('Log_working_3-way'!D209="","",1/'True_Odds_Calculator_3-way'!N210+1/'True_Odds_Calculator_3-way'!O210+1/'True_Odds_Calculator_3-way'!#REF!-1)</f>
        <v>#NAME?</v>
      </c>
      <c r="H209" s="6" t="e">
        <f ca="1">IF('Log_working_3-way'!$D209="","",'True_Odds_Calculator_3-way'!N210/'True_Odds_Calculator_3-way'!A210-1)</f>
        <v>#NAME?</v>
      </c>
      <c r="I209" s="6" t="e">
        <f ca="1">IF('Log_working_3-way'!$D209="","",'True_Odds_Calculator_3-way'!O210/'True_Odds_Calculator_3-way'!B210-1)</f>
        <v>#NAME?</v>
      </c>
      <c r="J209" s="6" t="e">
        <f ca="1">IF('Log_working_3-way'!$D209="","",'True_Odds_Calculator_3-way'!#REF!/'True_Odds_Calculator_3-way'!C210-1)</f>
        <v>#NAME?</v>
      </c>
      <c r="K209" s="6" t="e">
        <f ca="1">IF('Log_working_3-way'!$D209="","",1/'True_Odds_Calculator_3-way'!A210+1/'True_Odds_Calculator_3-way'!B210+1/'True_Odds_Calculator_3-way'!C210-1)</f>
        <v>#NAME?</v>
      </c>
    </row>
    <row r="210" spans="4:11" x14ac:dyDescent="0.25">
      <c r="D210" t="e">
        <f ca="1">solve_for_c('True_Odds_Calculator_3-way'!A211,'True_Odds_Calculator_3-way'!B211,'True_Odds_Calculator_3-way'!C211,'Log_working_3-way'!B$1,'Log_working_3-way'!B$2)</f>
        <v>#NAME?</v>
      </c>
      <c r="F210" s="6" t="e">
        <f ca="1">IF('Log_working_3-way'!D210="","",1/'True_Odds_Calculator_3-way'!N211+1/'True_Odds_Calculator_3-way'!O211+1/'True_Odds_Calculator_3-way'!#REF!-1)</f>
        <v>#NAME?</v>
      </c>
      <c r="H210" s="6" t="e">
        <f ca="1">IF('Log_working_3-way'!$D210="","",'True_Odds_Calculator_3-way'!N211/'True_Odds_Calculator_3-way'!A211-1)</f>
        <v>#NAME?</v>
      </c>
      <c r="I210" s="6" t="e">
        <f ca="1">IF('Log_working_3-way'!$D210="","",'True_Odds_Calculator_3-way'!O211/'True_Odds_Calculator_3-way'!B211-1)</f>
        <v>#NAME?</v>
      </c>
      <c r="J210" s="6" t="e">
        <f ca="1">IF('Log_working_3-way'!$D210="","",'True_Odds_Calculator_3-way'!#REF!/'True_Odds_Calculator_3-way'!C211-1)</f>
        <v>#NAME?</v>
      </c>
      <c r="K210" s="6" t="e">
        <f ca="1">IF('Log_working_3-way'!$D210="","",1/'True_Odds_Calculator_3-way'!A211+1/'True_Odds_Calculator_3-way'!B211+1/'True_Odds_Calculator_3-way'!C211-1)</f>
        <v>#NAME?</v>
      </c>
    </row>
    <row r="211" spans="4:11" x14ac:dyDescent="0.25">
      <c r="D211" t="e">
        <f ca="1">solve_for_c('True_Odds_Calculator_3-way'!A212,'True_Odds_Calculator_3-way'!B212,'True_Odds_Calculator_3-way'!C212,'Log_working_3-way'!B$1,'Log_working_3-way'!B$2)</f>
        <v>#NAME?</v>
      </c>
      <c r="F211" s="6" t="e">
        <f ca="1">IF('Log_working_3-way'!D211="","",1/'True_Odds_Calculator_3-way'!N212+1/'True_Odds_Calculator_3-way'!O212+1/'True_Odds_Calculator_3-way'!#REF!-1)</f>
        <v>#NAME?</v>
      </c>
      <c r="H211" s="6" t="e">
        <f ca="1">IF('Log_working_3-way'!$D211="","",'True_Odds_Calculator_3-way'!N212/'True_Odds_Calculator_3-way'!A212-1)</f>
        <v>#NAME?</v>
      </c>
      <c r="I211" s="6" t="e">
        <f ca="1">IF('Log_working_3-way'!$D211="","",'True_Odds_Calculator_3-way'!O212/'True_Odds_Calculator_3-way'!B212-1)</f>
        <v>#NAME?</v>
      </c>
      <c r="J211" s="6" t="e">
        <f ca="1">IF('Log_working_3-way'!$D211="","",'True_Odds_Calculator_3-way'!#REF!/'True_Odds_Calculator_3-way'!C212-1)</f>
        <v>#NAME?</v>
      </c>
      <c r="K211" s="6" t="e">
        <f ca="1">IF('Log_working_3-way'!$D211="","",1/'True_Odds_Calculator_3-way'!A212+1/'True_Odds_Calculator_3-way'!B212+1/'True_Odds_Calculator_3-way'!C212-1)</f>
        <v>#NAME?</v>
      </c>
    </row>
    <row r="212" spans="4:11" x14ac:dyDescent="0.25">
      <c r="D212" t="e">
        <f ca="1">solve_for_c('True_Odds_Calculator_3-way'!A213,'True_Odds_Calculator_3-way'!B213,'True_Odds_Calculator_3-way'!C213,'Log_working_3-way'!B$1,'Log_working_3-way'!B$2)</f>
        <v>#NAME?</v>
      </c>
      <c r="F212" s="6" t="e">
        <f ca="1">IF('Log_working_3-way'!D212="","",1/'True_Odds_Calculator_3-way'!N213+1/'True_Odds_Calculator_3-way'!O213+1/'True_Odds_Calculator_3-way'!#REF!-1)</f>
        <v>#NAME?</v>
      </c>
      <c r="H212" s="6" t="e">
        <f ca="1">IF('Log_working_3-way'!$D212="","",'True_Odds_Calculator_3-way'!N213/'True_Odds_Calculator_3-way'!A213-1)</f>
        <v>#NAME?</v>
      </c>
      <c r="I212" s="6" t="e">
        <f ca="1">IF('Log_working_3-way'!$D212="","",'True_Odds_Calculator_3-way'!O213/'True_Odds_Calculator_3-way'!B213-1)</f>
        <v>#NAME?</v>
      </c>
      <c r="J212" s="6" t="e">
        <f ca="1">IF('Log_working_3-way'!$D212="","",'True_Odds_Calculator_3-way'!#REF!/'True_Odds_Calculator_3-way'!C213-1)</f>
        <v>#NAME?</v>
      </c>
      <c r="K212" s="6" t="e">
        <f ca="1">IF('Log_working_3-way'!$D212="","",1/'True_Odds_Calculator_3-way'!A213+1/'True_Odds_Calculator_3-way'!B213+1/'True_Odds_Calculator_3-way'!C213-1)</f>
        <v>#NAME?</v>
      </c>
    </row>
    <row r="213" spans="4:11" x14ac:dyDescent="0.25">
      <c r="D213" t="e">
        <f ca="1">solve_for_c('True_Odds_Calculator_3-way'!A214,'True_Odds_Calculator_3-way'!B214,'True_Odds_Calculator_3-way'!C214,'Log_working_3-way'!B$1,'Log_working_3-way'!B$2)</f>
        <v>#NAME?</v>
      </c>
      <c r="F213" s="6" t="e">
        <f ca="1">IF('Log_working_3-way'!D213="","",1/'True_Odds_Calculator_3-way'!N214+1/'True_Odds_Calculator_3-way'!O214+1/'True_Odds_Calculator_3-way'!#REF!-1)</f>
        <v>#NAME?</v>
      </c>
      <c r="H213" s="6" t="e">
        <f ca="1">IF('Log_working_3-way'!$D213="","",'True_Odds_Calculator_3-way'!N214/'True_Odds_Calculator_3-way'!A214-1)</f>
        <v>#NAME?</v>
      </c>
      <c r="I213" s="6" t="e">
        <f ca="1">IF('Log_working_3-way'!$D213="","",'True_Odds_Calculator_3-way'!O214/'True_Odds_Calculator_3-way'!B214-1)</f>
        <v>#NAME?</v>
      </c>
      <c r="J213" s="6" t="e">
        <f ca="1">IF('Log_working_3-way'!$D213="","",'True_Odds_Calculator_3-way'!#REF!/'True_Odds_Calculator_3-way'!C214-1)</f>
        <v>#NAME?</v>
      </c>
      <c r="K213" s="6" t="e">
        <f ca="1">IF('Log_working_3-way'!$D213="","",1/'True_Odds_Calculator_3-way'!A214+1/'True_Odds_Calculator_3-way'!B214+1/'True_Odds_Calculator_3-way'!C214-1)</f>
        <v>#NAME?</v>
      </c>
    </row>
    <row r="214" spans="4:11" x14ac:dyDescent="0.25">
      <c r="D214" t="e">
        <f ca="1">solve_for_c('True_Odds_Calculator_3-way'!A215,'True_Odds_Calculator_3-way'!B215,'True_Odds_Calculator_3-way'!C215,'Log_working_3-way'!B$1,'Log_working_3-way'!B$2)</f>
        <v>#NAME?</v>
      </c>
      <c r="F214" s="6" t="e">
        <f ca="1">IF('Log_working_3-way'!D214="","",1/'True_Odds_Calculator_3-way'!N215+1/'True_Odds_Calculator_3-way'!O215+1/'True_Odds_Calculator_3-way'!#REF!-1)</f>
        <v>#NAME?</v>
      </c>
      <c r="H214" s="6" t="e">
        <f ca="1">IF('Log_working_3-way'!$D214="","",'True_Odds_Calculator_3-way'!N215/'True_Odds_Calculator_3-way'!A215-1)</f>
        <v>#NAME?</v>
      </c>
      <c r="I214" s="6" t="e">
        <f ca="1">IF('Log_working_3-way'!$D214="","",'True_Odds_Calculator_3-way'!O215/'True_Odds_Calculator_3-way'!B215-1)</f>
        <v>#NAME?</v>
      </c>
      <c r="J214" s="6" t="e">
        <f ca="1">IF('Log_working_3-way'!$D214="","",'True_Odds_Calculator_3-way'!#REF!/'True_Odds_Calculator_3-way'!C215-1)</f>
        <v>#NAME?</v>
      </c>
      <c r="K214" s="6" t="e">
        <f ca="1">IF('Log_working_3-way'!$D214="","",1/'True_Odds_Calculator_3-way'!A215+1/'True_Odds_Calculator_3-way'!B215+1/'True_Odds_Calculator_3-way'!C215-1)</f>
        <v>#NAME?</v>
      </c>
    </row>
    <row r="215" spans="4:11" x14ac:dyDescent="0.25">
      <c r="D215" t="e">
        <f ca="1">solve_for_c('True_Odds_Calculator_3-way'!A216,'True_Odds_Calculator_3-way'!B216,'True_Odds_Calculator_3-way'!C216,'Log_working_3-way'!B$1,'Log_working_3-way'!B$2)</f>
        <v>#NAME?</v>
      </c>
      <c r="F215" s="6" t="e">
        <f ca="1">IF('Log_working_3-way'!D215="","",1/'True_Odds_Calculator_3-way'!N216+1/'True_Odds_Calculator_3-way'!O216+1/'True_Odds_Calculator_3-way'!#REF!-1)</f>
        <v>#NAME?</v>
      </c>
      <c r="H215" s="6" t="e">
        <f ca="1">IF('Log_working_3-way'!$D215="","",'True_Odds_Calculator_3-way'!N216/'True_Odds_Calculator_3-way'!A216-1)</f>
        <v>#NAME?</v>
      </c>
      <c r="I215" s="6" t="e">
        <f ca="1">IF('Log_working_3-way'!$D215="","",'True_Odds_Calculator_3-way'!O216/'True_Odds_Calculator_3-way'!B216-1)</f>
        <v>#NAME?</v>
      </c>
      <c r="J215" s="6" t="e">
        <f ca="1">IF('Log_working_3-way'!$D215="","",'True_Odds_Calculator_3-way'!#REF!/'True_Odds_Calculator_3-way'!C216-1)</f>
        <v>#NAME?</v>
      </c>
      <c r="K215" s="6" t="e">
        <f ca="1">IF('Log_working_3-way'!$D215="","",1/'True_Odds_Calculator_3-way'!A216+1/'True_Odds_Calculator_3-way'!B216+1/'True_Odds_Calculator_3-way'!C216-1)</f>
        <v>#NAME?</v>
      </c>
    </row>
    <row r="216" spans="4:11" x14ac:dyDescent="0.25">
      <c r="D216" t="e">
        <f ca="1">solve_for_c('True_Odds_Calculator_3-way'!A217,'True_Odds_Calculator_3-way'!B217,'True_Odds_Calculator_3-way'!C217,'Log_working_3-way'!B$1,'Log_working_3-way'!B$2)</f>
        <v>#NAME?</v>
      </c>
      <c r="F216" s="6" t="e">
        <f ca="1">IF('Log_working_3-way'!D216="","",1/'True_Odds_Calculator_3-way'!N217+1/'True_Odds_Calculator_3-way'!O217+1/'True_Odds_Calculator_3-way'!#REF!-1)</f>
        <v>#NAME?</v>
      </c>
      <c r="H216" s="6" t="e">
        <f ca="1">IF('Log_working_3-way'!$D216="","",'True_Odds_Calculator_3-way'!N217/'True_Odds_Calculator_3-way'!A217-1)</f>
        <v>#NAME?</v>
      </c>
      <c r="I216" s="6" t="e">
        <f ca="1">IF('Log_working_3-way'!$D216="","",'True_Odds_Calculator_3-way'!O217/'True_Odds_Calculator_3-way'!B217-1)</f>
        <v>#NAME?</v>
      </c>
      <c r="J216" s="6" t="e">
        <f ca="1">IF('Log_working_3-way'!$D216="","",'True_Odds_Calculator_3-way'!#REF!/'True_Odds_Calculator_3-way'!C217-1)</f>
        <v>#NAME?</v>
      </c>
      <c r="K216" s="6" t="e">
        <f ca="1">IF('Log_working_3-way'!$D216="","",1/'True_Odds_Calculator_3-way'!A217+1/'True_Odds_Calculator_3-way'!B217+1/'True_Odds_Calculator_3-way'!C217-1)</f>
        <v>#NAME?</v>
      </c>
    </row>
    <row r="217" spans="4:11" x14ac:dyDescent="0.25">
      <c r="D217" t="e">
        <f ca="1">solve_for_c('True_Odds_Calculator_3-way'!A218,'True_Odds_Calculator_3-way'!B218,'True_Odds_Calculator_3-way'!C218,'Log_working_3-way'!B$1,'Log_working_3-way'!B$2)</f>
        <v>#NAME?</v>
      </c>
      <c r="F217" s="6" t="e">
        <f ca="1">IF('Log_working_3-way'!D217="","",1/'True_Odds_Calculator_3-way'!N218+1/'True_Odds_Calculator_3-way'!O218+1/'True_Odds_Calculator_3-way'!#REF!-1)</f>
        <v>#NAME?</v>
      </c>
      <c r="H217" s="6" t="e">
        <f ca="1">IF('Log_working_3-way'!$D217="","",'True_Odds_Calculator_3-way'!N218/'True_Odds_Calculator_3-way'!A218-1)</f>
        <v>#NAME?</v>
      </c>
      <c r="I217" s="6" t="e">
        <f ca="1">IF('Log_working_3-way'!$D217="","",'True_Odds_Calculator_3-way'!O218/'True_Odds_Calculator_3-way'!B218-1)</f>
        <v>#NAME?</v>
      </c>
      <c r="J217" s="6" t="e">
        <f ca="1">IF('Log_working_3-way'!$D217="","",'True_Odds_Calculator_3-way'!#REF!/'True_Odds_Calculator_3-way'!C218-1)</f>
        <v>#NAME?</v>
      </c>
      <c r="K217" s="6" t="e">
        <f ca="1">IF('Log_working_3-way'!$D217="","",1/'True_Odds_Calculator_3-way'!A218+1/'True_Odds_Calculator_3-way'!B218+1/'True_Odds_Calculator_3-way'!C218-1)</f>
        <v>#NAME?</v>
      </c>
    </row>
    <row r="218" spans="4:11" x14ac:dyDescent="0.25">
      <c r="D218" t="e">
        <f ca="1">solve_for_c('True_Odds_Calculator_3-way'!A219,'True_Odds_Calculator_3-way'!B219,'True_Odds_Calculator_3-way'!C219,'Log_working_3-way'!B$1,'Log_working_3-way'!B$2)</f>
        <v>#NAME?</v>
      </c>
      <c r="F218" s="6" t="e">
        <f ca="1">IF('Log_working_3-way'!D218="","",1/'True_Odds_Calculator_3-way'!N219+1/'True_Odds_Calculator_3-way'!O219+1/'True_Odds_Calculator_3-way'!#REF!-1)</f>
        <v>#NAME?</v>
      </c>
      <c r="H218" s="6" t="e">
        <f ca="1">IF('Log_working_3-way'!$D218="","",'True_Odds_Calculator_3-way'!N219/'True_Odds_Calculator_3-way'!A219-1)</f>
        <v>#NAME?</v>
      </c>
      <c r="I218" s="6" t="e">
        <f ca="1">IF('Log_working_3-way'!$D218="","",'True_Odds_Calculator_3-way'!O219/'True_Odds_Calculator_3-way'!B219-1)</f>
        <v>#NAME?</v>
      </c>
      <c r="J218" s="6" t="e">
        <f ca="1">IF('Log_working_3-way'!$D218="","",'True_Odds_Calculator_3-way'!#REF!/'True_Odds_Calculator_3-way'!C219-1)</f>
        <v>#NAME?</v>
      </c>
      <c r="K218" s="6" t="e">
        <f ca="1">IF('Log_working_3-way'!$D218="","",1/'True_Odds_Calculator_3-way'!A219+1/'True_Odds_Calculator_3-way'!B219+1/'True_Odds_Calculator_3-way'!C219-1)</f>
        <v>#NAME?</v>
      </c>
    </row>
    <row r="219" spans="4:11" x14ac:dyDescent="0.25">
      <c r="D219" t="e">
        <f ca="1">solve_for_c('True_Odds_Calculator_3-way'!A220,'True_Odds_Calculator_3-way'!B220,'True_Odds_Calculator_3-way'!C220,'Log_working_3-way'!B$1,'Log_working_3-way'!B$2)</f>
        <v>#NAME?</v>
      </c>
      <c r="F219" s="6" t="e">
        <f ca="1">IF('Log_working_3-way'!D219="","",1/'True_Odds_Calculator_3-way'!N220+1/'True_Odds_Calculator_3-way'!O220+1/'True_Odds_Calculator_3-way'!#REF!-1)</f>
        <v>#NAME?</v>
      </c>
      <c r="H219" s="6" t="e">
        <f ca="1">IF('Log_working_3-way'!$D219="","",'True_Odds_Calculator_3-way'!N220/'True_Odds_Calculator_3-way'!A220-1)</f>
        <v>#NAME?</v>
      </c>
      <c r="I219" s="6" t="e">
        <f ca="1">IF('Log_working_3-way'!$D219="","",'True_Odds_Calculator_3-way'!O220/'True_Odds_Calculator_3-way'!B220-1)</f>
        <v>#NAME?</v>
      </c>
      <c r="J219" s="6" t="e">
        <f ca="1">IF('Log_working_3-way'!$D219="","",'True_Odds_Calculator_3-way'!#REF!/'True_Odds_Calculator_3-way'!C220-1)</f>
        <v>#NAME?</v>
      </c>
      <c r="K219" s="6" t="e">
        <f ca="1">IF('Log_working_3-way'!$D219="","",1/'True_Odds_Calculator_3-way'!A220+1/'True_Odds_Calculator_3-way'!B220+1/'True_Odds_Calculator_3-way'!C220-1)</f>
        <v>#NAME?</v>
      </c>
    </row>
    <row r="220" spans="4:11" x14ac:dyDescent="0.25">
      <c r="D220" t="e">
        <f ca="1">solve_for_c('True_Odds_Calculator_3-way'!A221,'True_Odds_Calculator_3-way'!B221,'True_Odds_Calculator_3-way'!C221,'Log_working_3-way'!B$1,'Log_working_3-way'!B$2)</f>
        <v>#NAME?</v>
      </c>
      <c r="F220" s="6" t="e">
        <f ca="1">IF('Log_working_3-way'!D220="","",1/'True_Odds_Calculator_3-way'!N221+1/'True_Odds_Calculator_3-way'!O221+1/'True_Odds_Calculator_3-way'!#REF!-1)</f>
        <v>#NAME?</v>
      </c>
      <c r="H220" s="6" t="e">
        <f ca="1">IF('Log_working_3-way'!$D220="","",'True_Odds_Calculator_3-way'!N221/'True_Odds_Calculator_3-way'!A221-1)</f>
        <v>#NAME?</v>
      </c>
      <c r="I220" s="6" t="e">
        <f ca="1">IF('Log_working_3-way'!$D220="","",'True_Odds_Calculator_3-way'!O221/'True_Odds_Calculator_3-way'!B221-1)</f>
        <v>#NAME?</v>
      </c>
      <c r="J220" s="6" t="e">
        <f ca="1">IF('Log_working_3-way'!$D220="","",'True_Odds_Calculator_3-way'!#REF!/'True_Odds_Calculator_3-way'!C221-1)</f>
        <v>#NAME?</v>
      </c>
      <c r="K220" s="6" t="e">
        <f ca="1">IF('Log_working_3-way'!$D220="","",1/'True_Odds_Calculator_3-way'!A221+1/'True_Odds_Calculator_3-way'!B221+1/'True_Odds_Calculator_3-way'!C221-1)</f>
        <v>#NAME?</v>
      </c>
    </row>
    <row r="221" spans="4:11" x14ac:dyDescent="0.25">
      <c r="D221" t="e">
        <f ca="1">solve_for_c('True_Odds_Calculator_3-way'!A222,'True_Odds_Calculator_3-way'!B222,'True_Odds_Calculator_3-way'!C222,'Log_working_3-way'!B$1,'Log_working_3-way'!B$2)</f>
        <v>#NAME?</v>
      </c>
      <c r="F221" s="6" t="e">
        <f ca="1">IF('Log_working_3-way'!D221="","",1/'True_Odds_Calculator_3-way'!N222+1/'True_Odds_Calculator_3-way'!O222+1/'True_Odds_Calculator_3-way'!#REF!-1)</f>
        <v>#NAME?</v>
      </c>
      <c r="H221" s="6" t="e">
        <f ca="1">IF('Log_working_3-way'!$D221="","",'True_Odds_Calculator_3-way'!N222/'True_Odds_Calculator_3-way'!A222-1)</f>
        <v>#NAME?</v>
      </c>
      <c r="I221" s="6" t="e">
        <f ca="1">IF('Log_working_3-way'!$D221="","",'True_Odds_Calculator_3-way'!O222/'True_Odds_Calculator_3-way'!B222-1)</f>
        <v>#NAME?</v>
      </c>
      <c r="J221" s="6" t="e">
        <f ca="1">IF('Log_working_3-way'!$D221="","",'True_Odds_Calculator_3-way'!#REF!/'True_Odds_Calculator_3-way'!C222-1)</f>
        <v>#NAME?</v>
      </c>
      <c r="K221" s="6" t="e">
        <f ca="1">IF('Log_working_3-way'!$D221="","",1/'True_Odds_Calculator_3-way'!A222+1/'True_Odds_Calculator_3-way'!B222+1/'True_Odds_Calculator_3-way'!C222-1)</f>
        <v>#NAME?</v>
      </c>
    </row>
    <row r="222" spans="4:11" x14ac:dyDescent="0.25">
      <c r="D222" t="e">
        <f ca="1">solve_for_c('True_Odds_Calculator_3-way'!A223,'True_Odds_Calculator_3-way'!B223,'True_Odds_Calculator_3-way'!C223,'Log_working_3-way'!B$1,'Log_working_3-way'!B$2)</f>
        <v>#NAME?</v>
      </c>
      <c r="F222" s="6" t="e">
        <f ca="1">IF('Log_working_3-way'!D222="","",1/'True_Odds_Calculator_3-way'!N223+1/'True_Odds_Calculator_3-way'!O223+1/'True_Odds_Calculator_3-way'!#REF!-1)</f>
        <v>#NAME?</v>
      </c>
      <c r="H222" s="6" t="e">
        <f ca="1">IF('Log_working_3-way'!$D222="","",'True_Odds_Calculator_3-way'!N223/'True_Odds_Calculator_3-way'!A223-1)</f>
        <v>#NAME?</v>
      </c>
      <c r="I222" s="6" t="e">
        <f ca="1">IF('Log_working_3-way'!$D222="","",'True_Odds_Calculator_3-way'!O223/'True_Odds_Calculator_3-way'!B223-1)</f>
        <v>#NAME?</v>
      </c>
      <c r="J222" s="6" t="e">
        <f ca="1">IF('Log_working_3-way'!$D222="","",'True_Odds_Calculator_3-way'!#REF!/'True_Odds_Calculator_3-way'!C223-1)</f>
        <v>#NAME?</v>
      </c>
      <c r="K222" s="6" t="e">
        <f ca="1">IF('Log_working_3-way'!$D222="","",1/'True_Odds_Calculator_3-way'!A223+1/'True_Odds_Calculator_3-way'!B223+1/'True_Odds_Calculator_3-way'!C223-1)</f>
        <v>#NAME?</v>
      </c>
    </row>
    <row r="223" spans="4:11" x14ac:dyDescent="0.25">
      <c r="D223" t="e">
        <f ca="1">solve_for_c('True_Odds_Calculator_3-way'!A224,'True_Odds_Calculator_3-way'!B224,'True_Odds_Calculator_3-way'!C224,'Log_working_3-way'!B$1,'Log_working_3-way'!B$2)</f>
        <v>#NAME?</v>
      </c>
      <c r="F223" s="6" t="e">
        <f ca="1">IF('Log_working_3-way'!D223="","",1/'True_Odds_Calculator_3-way'!N224+1/'True_Odds_Calculator_3-way'!O224+1/'True_Odds_Calculator_3-way'!#REF!-1)</f>
        <v>#NAME?</v>
      </c>
      <c r="H223" s="6" t="e">
        <f ca="1">IF('Log_working_3-way'!$D223="","",'True_Odds_Calculator_3-way'!N224/'True_Odds_Calculator_3-way'!A224-1)</f>
        <v>#NAME?</v>
      </c>
      <c r="I223" s="6" t="e">
        <f ca="1">IF('Log_working_3-way'!$D223="","",'True_Odds_Calculator_3-way'!O224/'True_Odds_Calculator_3-way'!B224-1)</f>
        <v>#NAME?</v>
      </c>
      <c r="J223" s="6" t="e">
        <f ca="1">IF('Log_working_3-way'!$D223="","",'True_Odds_Calculator_3-way'!#REF!/'True_Odds_Calculator_3-way'!C224-1)</f>
        <v>#NAME?</v>
      </c>
      <c r="K223" s="6" t="e">
        <f ca="1">IF('Log_working_3-way'!$D223="","",1/'True_Odds_Calculator_3-way'!A224+1/'True_Odds_Calculator_3-way'!B224+1/'True_Odds_Calculator_3-way'!C224-1)</f>
        <v>#NAME?</v>
      </c>
    </row>
    <row r="224" spans="4:11" x14ac:dyDescent="0.25">
      <c r="D224" t="e">
        <f ca="1">solve_for_c('True_Odds_Calculator_3-way'!A225,'True_Odds_Calculator_3-way'!B225,'True_Odds_Calculator_3-way'!C225,'Log_working_3-way'!B$1,'Log_working_3-way'!B$2)</f>
        <v>#NAME?</v>
      </c>
      <c r="F224" s="6" t="e">
        <f ca="1">IF('Log_working_3-way'!D224="","",1/'True_Odds_Calculator_3-way'!N225+1/'True_Odds_Calculator_3-way'!O225+1/'True_Odds_Calculator_3-way'!#REF!-1)</f>
        <v>#NAME?</v>
      </c>
      <c r="H224" s="6" t="e">
        <f ca="1">IF('Log_working_3-way'!$D224="","",'True_Odds_Calculator_3-way'!N225/'True_Odds_Calculator_3-way'!A225-1)</f>
        <v>#NAME?</v>
      </c>
      <c r="I224" s="6" t="e">
        <f ca="1">IF('Log_working_3-way'!$D224="","",'True_Odds_Calculator_3-way'!O225/'True_Odds_Calculator_3-way'!B225-1)</f>
        <v>#NAME?</v>
      </c>
      <c r="J224" s="6" t="e">
        <f ca="1">IF('Log_working_3-way'!$D224="","",'True_Odds_Calculator_3-way'!#REF!/'True_Odds_Calculator_3-way'!C225-1)</f>
        <v>#NAME?</v>
      </c>
      <c r="K224" s="6" t="e">
        <f ca="1">IF('Log_working_3-way'!$D224="","",1/'True_Odds_Calculator_3-way'!A225+1/'True_Odds_Calculator_3-way'!B225+1/'True_Odds_Calculator_3-way'!C225-1)</f>
        <v>#NAME?</v>
      </c>
    </row>
    <row r="225" spans="4:11" x14ac:dyDescent="0.25">
      <c r="D225" t="e">
        <f ca="1">solve_for_c('True_Odds_Calculator_3-way'!A226,'True_Odds_Calculator_3-way'!B226,'True_Odds_Calculator_3-way'!C226,'Log_working_3-way'!B$1,'Log_working_3-way'!B$2)</f>
        <v>#NAME?</v>
      </c>
      <c r="F225" s="6" t="e">
        <f ca="1">IF('Log_working_3-way'!D225="","",1/'True_Odds_Calculator_3-way'!N226+1/'True_Odds_Calculator_3-way'!O226+1/'True_Odds_Calculator_3-way'!#REF!-1)</f>
        <v>#NAME?</v>
      </c>
      <c r="H225" s="6" t="e">
        <f ca="1">IF('Log_working_3-way'!$D225="","",'True_Odds_Calculator_3-way'!N226/'True_Odds_Calculator_3-way'!A226-1)</f>
        <v>#NAME?</v>
      </c>
      <c r="I225" s="6" t="e">
        <f ca="1">IF('Log_working_3-way'!$D225="","",'True_Odds_Calculator_3-way'!O226/'True_Odds_Calculator_3-way'!B226-1)</f>
        <v>#NAME?</v>
      </c>
      <c r="J225" s="6" t="e">
        <f ca="1">IF('Log_working_3-way'!$D225="","",'True_Odds_Calculator_3-way'!#REF!/'True_Odds_Calculator_3-way'!C226-1)</f>
        <v>#NAME?</v>
      </c>
      <c r="K225" s="6" t="e">
        <f ca="1">IF('Log_working_3-way'!$D225="","",1/'True_Odds_Calculator_3-way'!A226+1/'True_Odds_Calculator_3-way'!B226+1/'True_Odds_Calculator_3-way'!C226-1)</f>
        <v>#NAME?</v>
      </c>
    </row>
    <row r="226" spans="4:11" x14ac:dyDescent="0.25">
      <c r="D226" t="e">
        <f ca="1">solve_for_c('True_Odds_Calculator_3-way'!A227,'True_Odds_Calculator_3-way'!B227,'True_Odds_Calculator_3-way'!C227,'Log_working_3-way'!B$1,'Log_working_3-way'!B$2)</f>
        <v>#NAME?</v>
      </c>
      <c r="F226" s="6" t="e">
        <f ca="1">IF('Log_working_3-way'!D226="","",1/'True_Odds_Calculator_3-way'!N227+1/'True_Odds_Calculator_3-way'!O227+1/'True_Odds_Calculator_3-way'!#REF!-1)</f>
        <v>#NAME?</v>
      </c>
      <c r="H226" s="6" t="e">
        <f ca="1">IF('Log_working_3-way'!$D226="","",'True_Odds_Calculator_3-way'!N227/'True_Odds_Calculator_3-way'!A227-1)</f>
        <v>#NAME?</v>
      </c>
      <c r="I226" s="6" t="e">
        <f ca="1">IF('Log_working_3-way'!$D226="","",'True_Odds_Calculator_3-way'!O227/'True_Odds_Calculator_3-way'!B227-1)</f>
        <v>#NAME?</v>
      </c>
      <c r="J226" s="6" t="e">
        <f ca="1">IF('Log_working_3-way'!$D226="","",'True_Odds_Calculator_3-way'!#REF!/'True_Odds_Calculator_3-way'!C227-1)</f>
        <v>#NAME?</v>
      </c>
      <c r="K226" s="6" t="e">
        <f ca="1">IF('Log_working_3-way'!$D226="","",1/'True_Odds_Calculator_3-way'!A227+1/'True_Odds_Calculator_3-way'!B227+1/'True_Odds_Calculator_3-way'!C227-1)</f>
        <v>#NAME?</v>
      </c>
    </row>
    <row r="227" spans="4:11" x14ac:dyDescent="0.25">
      <c r="D227" t="e">
        <f ca="1">solve_for_c('True_Odds_Calculator_3-way'!A228,'True_Odds_Calculator_3-way'!B228,'True_Odds_Calculator_3-way'!C228,'Log_working_3-way'!B$1,'Log_working_3-way'!B$2)</f>
        <v>#NAME?</v>
      </c>
      <c r="F227" s="6" t="e">
        <f ca="1">IF('Log_working_3-way'!D227="","",1/'True_Odds_Calculator_3-way'!N228+1/'True_Odds_Calculator_3-way'!O228+1/'True_Odds_Calculator_3-way'!#REF!-1)</f>
        <v>#NAME?</v>
      </c>
      <c r="H227" s="6" t="e">
        <f ca="1">IF('Log_working_3-way'!$D227="","",'True_Odds_Calculator_3-way'!N228/'True_Odds_Calculator_3-way'!A228-1)</f>
        <v>#NAME?</v>
      </c>
      <c r="I227" s="6" t="e">
        <f ca="1">IF('Log_working_3-way'!$D227="","",'True_Odds_Calculator_3-way'!O228/'True_Odds_Calculator_3-way'!B228-1)</f>
        <v>#NAME?</v>
      </c>
      <c r="J227" s="6" t="e">
        <f ca="1">IF('Log_working_3-way'!$D227="","",'True_Odds_Calculator_3-way'!#REF!/'True_Odds_Calculator_3-way'!C228-1)</f>
        <v>#NAME?</v>
      </c>
      <c r="K227" s="6" t="e">
        <f ca="1">IF('Log_working_3-way'!$D227="","",1/'True_Odds_Calculator_3-way'!A228+1/'True_Odds_Calculator_3-way'!B228+1/'True_Odds_Calculator_3-way'!C228-1)</f>
        <v>#NAME?</v>
      </c>
    </row>
    <row r="228" spans="4:11" x14ac:dyDescent="0.25">
      <c r="D228" t="e">
        <f ca="1">solve_for_c('True_Odds_Calculator_3-way'!A229,'True_Odds_Calculator_3-way'!B229,'True_Odds_Calculator_3-way'!C229,'Log_working_3-way'!B$1,'Log_working_3-way'!B$2)</f>
        <v>#NAME?</v>
      </c>
      <c r="F228" s="6" t="e">
        <f ca="1">IF('Log_working_3-way'!D228="","",1/'True_Odds_Calculator_3-way'!N229+1/'True_Odds_Calculator_3-way'!O229+1/'True_Odds_Calculator_3-way'!#REF!-1)</f>
        <v>#NAME?</v>
      </c>
      <c r="H228" s="6" t="e">
        <f ca="1">IF('Log_working_3-way'!$D228="","",'True_Odds_Calculator_3-way'!N229/'True_Odds_Calculator_3-way'!A229-1)</f>
        <v>#NAME?</v>
      </c>
      <c r="I228" s="6" t="e">
        <f ca="1">IF('Log_working_3-way'!$D228="","",'True_Odds_Calculator_3-way'!O229/'True_Odds_Calculator_3-way'!B229-1)</f>
        <v>#NAME?</v>
      </c>
      <c r="J228" s="6" t="e">
        <f ca="1">IF('Log_working_3-way'!$D228="","",'True_Odds_Calculator_3-way'!#REF!/'True_Odds_Calculator_3-way'!C229-1)</f>
        <v>#NAME?</v>
      </c>
      <c r="K228" s="6" t="e">
        <f ca="1">IF('Log_working_3-way'!$D228="","",1/'True_Odds_Calculator_3-way'!A229+1/'True_Odds_Calculator_3-way'!B229+1/'True_Odds_Calculator_3-way'!C229-1)</f>
        <v>#NAME?</v>
      </c>
    </row>
    <row r="229" spans="4:11" x14ac:dyDescent="0.25">
      <c r="D229" t="e">
        <f ca="1">solve_for_c('True_Odds_Calculator_3-way'!A230,'True_Odds_Calculator_3-way'!B230,'True_Odds_Calculator_3-way'!C230,'Log_working_3-way'!B$1,'Log_working_3-way'!B$2)</f>
        <v>#NAME?</v>
      </c>
      <c r="F229" s="6" t="e">
        <f ca="1">IF('Log_working_3-way'!D229="","",1/'True_Odds_Calculator_3-way'!N230+1/'True_Odds_Calculator_3-way'!O230+1/'True_Odds_Calculator_3-way'!#REF!-1)</f>
        <v>#NAME?</v>
      </c>
      <c r="H229" s="6" t="e">
        <f ca="1">IF('Log_working_3-way'!$D229="","",'True_Odds_Calculator_3-way'!N230/'True_Odds_Calculator_3-way'!A230-1)</f>
        <v>#NAME?</v>
      </c>
      <c r="I229" s="6" t="e">
        <f ca="1">IF('Log_working_3-way'!$D229="","",'True_Odds_Calculator_3-way'!O230/'True_Odds_Calculator_3-way'!B230-1)</f>
        <v>#NAME?</v>
      </c>
      <c r="J229" s="6" t="e">
        <f ca="1">IF('Log_working_3-way'!$D229="","",'True_Odds_Calculator_3-way'!#REF!/'True_Odds_Calculator_3-way'!C230-1)</f>
        <v>#NAME?</v>
      </c>
      <c r="K229" s="6" t="e">
        <f ca="1">IF('Log_working_3-way'!$D229="","",1/'True_Odds_Calculator_3-way'!A230+1/'True_Odds_Calculator_3-way'!B230+1/'True_Odds_Calculator_3-way'!C230-1)</f>
        <v>#NAME?</v>
      </c>
    </row>
    <row r="230" spans="4:11" x14ac:dyDescent="0.25">
      <c r="D230" t="e">
        <f ca="1">solve_for_c('True_Odds_Calculator_3-way'!A231,'True_Odds_Calculator_3-way'!B231,'True_Odds_Calculator_3-way'!C231,'Log_working_3-way'!B$1,'Log_working_3-way'!B$2)</f>
        <v>#NAME?</v>
      </c>
      <c r="F230" s="6" t="e">
        <f ca="1">IF('Log_working_3-way'!D230="","",1/'True_Odds_Calculator_3-way'!N231+1/'True_Odds_Calculator_3-way'!O231+1/'True_Odds_Calculator_3-way'!#REF!-1)</f>
        <v>#NAME?</v>
      </c>
      <c r="H230" s="6" t="e">
        <f ca="1">IF('Log_working_3-way'!$D230="","",'True_Odds_Calculator_3-way'!N231/'True_Odds_Calculator_3-way'!A231-1)</f>
        <v>#NAME?</v>
      </c>
      <c r="I230" s="6" t="e">
        <f ca="1">IF('Log_working_3-way'!$D230="","",'True_Odds_Calculator_3-way'!O231/'True_Odds_Calculator_3-way'!B231-1)</f>
        <v>#NAME?</v>
      </c>
      <c r="J230" s="6" t="e">
        <f ca="1">IF('Log_working_3-way'!$D230="","",'True_Odds_Calculator_3-way'!#REF!/'True_Odds_Calculator_3-way'!C231-1)</f>
        <v>#NAME?</v>
      </c>
      <c r="K230" s="6" t="e">
        <f ca="1">IF('Log_working_3-way'!$D230="","",1/'True_Odds_Calculator_3-way'!A231+1/'True_Odds_Calculator_3-way'!B231+1/'True_Odds_Calculator_3-way'!C231-1)</f>
        <v>#NAME?</v>
      </c>
    </row>
    <row r="231" spans="4:11" x14ac:dyDescent="0.25">
      <c r="D231" t="e">
        <f ca="1">solve_for_c('True_Odds_Calculator_3-way'!A232,'True_Odds_Calculator_3-way'!B232,'True_Odds_Calculator_3-way'!C232,'Log_working_3-way'!B$1,'Log_working_3-way'!B$2)</f>
        <v>#NAME?</v>
      </c>
      <c r="F231" s="6" t="e">
        <f ca="1">IF('Log_working_3-way'!D231="","",1/'True_Odds_Calculator_3-way'!N232+1/'True_Odds_Calculator_3-way'!O232+1/'True_Odds_Calculator_3-way'!#REF!-1)</f>
        <v>#NAME?</v>
      </c>
      <c r="H231" s="6" t="e">
        <f ca="1">IF('Log_working_3-way'!$D231="","",'True_Odds_Calculator_3-way'!N232/'True_Odds_Calculator_3-way'!A232-1)</f>
        <v>#NAME?</v>
      </c>
      <c r="I231" s="6" t="e">
        <f ca="1">IF('Log_working_3-way'!$D231="","",'True_Odds_Calculator_3-way'!O232/'True_Odds_Calculator_3-way'!B232-1)</f>
        <v>#NAME?</v>
      </c>
      <c r="J231" s="6" t="e">
        <f ca="1">IF('Log_working_3-way'!$D231="","",'True_Odds_Calculator_3-way'!#REF!/'True_Odds_Calculator_3-way'!C232-1)</f>
        <v>#NAME?</v>
      </c>
      <c r="K231" s="6" t="e">
        <f ca="1">IF('Log_working_3-way'!$D231="","",1/'True_Odds_Calculator_3-way'!A232+1/'True_Odds_Calculator_3-way'!B232+1/'True_Odds_Calculator_3-way'!C232-1)</f>
        <v>#NAME?</v>
      </c>
    </row>
    <row r="232" spans="4:11" x14ac:dyDescent="0.25">
      <c r="D232" t="e">
        <f ca="1">solve_for_c('True_Odds_Calculator_3-way'!A233,'True_Odds_Calculator_3-way'!B233,'True_Odds_Calculator_3-way'!C233,'Log_working_3-way'!B$1,'Log_working_3-way'!B$2)</f>
        <v>#NAME?</v>
      </c>
      <c r="F232" s="6" t="e">
        <f ca="1">IF('Log_working_3-way'!D232="","",1/'True_Odds_Calculator_3-way'!N233+1/'True_Odds_Calculator_3-way'!O233+1/'True_Odds_Calculator_3-way'!#REF!-1)</f>
        <v>#NAME?</v>
      </c>
      <c r="H232" s="6" t="e">
        <f ca="1">IF('Log_working_3-way'!$D232="","",'True_Odds_Calculator_3-way'!N233/'True_Odds_Calculator_3-way'!A233-1)</f>
        <v>#NAME?</v>
      </c>
      <c r="I232" s="6" t="e">
        <f ca="1">IF('Log_working_3-way'!$D232="","",'True_Odds_Calculator_3-way'!O233/'True_Odds_Calculator_3-way'!B233-1)</f>
        <v>#NAME?</v>
      </c>
      <c r="J232" s="6" t="e">
        <f ca="1">IF('Log_working_3-way'!$D232="","",'True_Odds_Calculator_3-way'!#REF!/'True_Odds_Calculator_3-way'!C233-1)</f>
        <v>#NAME?</v>
      </c>
      <c r="K232" s="6" t="e">
        <f ca="1">IF('Log_working_3-way'!$D232="","",1/'True_Odds_Calculator_3-way'!A233+1/'True_Odds_Calculator_3-way'!B233+1/'True_Odds_Calculator_3-way'!C233-1)</f>
        <v>#NAME?</v>
      </c>
    </row>
    <row r="233" spans="4:11" x14ac:dyDescent="0.25">
      <c r="D233" t="e">
        <f ca="1">solve_for_c('True_Odds_Calculator_3-way'!A234,'True_Odds_Calculator_3-way'!B234,'True_Odds_Calculator_3-way'!C234,'Log_working_3-way'!B$1,'Log_working_3-way'!B$2)</f>
        <v>#NAME?</v>
      </c>
      <c r="F233" s="6" t="e">
        <f ca="1">IF('Log_working_3-way'!D233="","",1/'True_Odds_Calculator_3-way'!N234+1/'True_Odds_Calculator_3-way'!O234+1/'True_Odds_Calculator_3-way'!#REF!-1)</f>
        <v>#NAME?</v>
      </c>
      <c r="H233" s="6" t="e">
        <f ca="1">IF('Log_working_3-way'!$D233="","",'True_Odds_Calculator_3-way'!N234/'True_Odds_Calculator_3-way'!A234-1)</f>
        <v>#NAME?</v>
      </c>
      <c r="I233" s="6" t="e">
        <f ca="1">IF('Log_working_3-way'!$D233="","",'True_Odds_Calculator_3-way'!O234/'True_Odds_Calculator_3-way'!B234-1)</f>
        <v>#NAME?</v>
      </c>
      <c r="J233" s="6" t="e">
        <f ca="1">IF('Log_working_3-way'!$D233="","",'True_Odds_Calculator_3-way'!#REF!/'True_Odds_Calculator_3-way'!C234-1)</f>
        <v>#NAME?</v>
      </c>
      <c r="K233" s="6" t="e">
        <f ca="1">IF('Log_working_3-way'!$D233="","",1/'True_Odds_Calculator_3-way'!A234+1/'True_Odds_Calculator_3-way'!B234+1/'True_Odds_Calculator_3-way'!C234-1)</f>
        <v>#NAME?</v>
      </c>
    </row>
    <row r="234" spans="4:11" x14ac:dyDescent="0.25">
      <c r="D234" t="e">
        <f ca="1">solve_for_c('True_Odds_Calculator_3-way'!A235,'True_Odds_Calculator_3-way'!B235,'True_Odds_Calculator_3-way'!C235,'Log_working_3-way'!B$1,'Log_working_3-way'!B$2)</f>
        <v>#NAME?</v>
      </c>
      <c r="F234" s="6" t="e">
        <f ca="1">IF('Log_working_3-way'!D234="","",1/'True_Odds_Calculator_3-way'!N235+1/'True_Odds_Calculator_3-way'!O235+1/'True_Odds_Calculator_3-way'!#REF!-1)</f>
        <v>#NAME?</v>
      </c>
      <c r="H234" s="6" t="e">
        <f ca="1">IF('Log_working_3-way'!$D234="","",'True_Odds_Calculator_3-way'!N235/'True_Odds_Calculator_3-way'!A235-1)</f>
        <v>#NAME?</v>
      </c>
      <c r="I234" s="6" t="e">
        <f ca="1">IF('Log_working_3-way'!$D234="","",'True_Odds_Calculator_3-way'!O235/'True_Odds_Calculator_3-way'!B235-1)</f>
        <v>#NAME?</v>
      </c>
      <c r="J234" s="6" t="e">
        <f ca="1">IF('Log_working_3-way'!$D234="","",'True_Odds_Calculator_3-way'!#REF!/'True_Odds_Calculator_3-way'!C235-1)</f>
        <v>#NAME?</v>
      </c>
      <c r="K234" s="6" t="e">
        <f ca="1">IF('Log_working_3-way'!$D234="","",1/'True_Odds_Calculator_3-way'!A235+1/'True_Odds_Calculator_3-way'!B235+1/'True_Odds_Calculator_3-way'!C235-1)</f>
        <v>#NAME?</v>
      </c>
    </row>
    <row r="235" spans="4:11" x14ac:dyDescent="0.25">
      <c r="D235" t="e">
        <f ca="1">solve_for_c('True_Odds_Calculator_3-way'!A236,'True_Odds_Calculator_3-way'!B236,'True_Odds_Calculator_3-way'!C236,'Log_working_3-way'!B$1,'Log_working_3-way'!B$2)</f>
        <v>#NAME?</v>
      </c>
      <c r="F235" s="6" t="e">
        <f ca="1">IF('Log_working_3-way'!D235="","",1/'True_Odds_Calculator_3-way'!N236+1/'True_Odds_Calculator_3-way'!O236+1/'True_Odds_Calculator_3-way'!#REF!-1)</f>
        <v>#NAME?</v>
      </c>
      <c r="H235" s="6" t="e">
        <f ca="1">IF('Log_working_3-way'!$D235="","",'True_Odds_Calculator_3-way'!N236/'True_Odds_Calculator_3-way'!A236-1)</f>
        <v>#NAME?</v>
      </c>
      <c r="I235" s="6" t="e">
        <f ca="1">IF('Log_working_3-way'!$D235="","",'True_Odds_Calculator_3-way'!O236/'True_Odds_Calculator_3-way'!B236-1)</f>
        <v>#NAME?</v>
      </c>
      <c r="J235" s="6" t="e">
        <f ca="1">IF('Log_working_3-way'!$D235="","",'True_Odds_Calculator_3-way'!#REF!/'True_Odds_Calculator_3-way'!C236-1)</f>
        <v>#NAME?</v>
      </c>
      <c r="K235" s="6" t="e">
        <f ca="1">IF('Log_working_3-way'!$D235="","",1/'True_Odds_Calculator_3-way'!A236+1/'True_Odds_Calculator_3-way'!B236+1/'True_Odds_Calculator_3-way'!C236-1)</f>
        <v>#NAME?</v>
      </c>
    </row>
    <row r="236" spans="4:11" x14ac:dyDescent="0.25">
      <c r="D236" t="e">
        <f ca="1">solve_for_c('True_Odds_Calculator_3-way'!A237,'True_Odds_Calculator_3-way'!B237,'True_Odds_Calculator_3-way'!C237,'Log_working_3-way'!B$1,'Log_working_3-way'!B$2)</f>
        <v>#NAME?</v>
      </c>
      <c r="F236" s="6" t="e">
        <f ca="1">IF('Log_working_3-way'!D236="","",1/'True_Odds_Calculator_3-way'!N237+1/'True_Odds_Calculator_3-way'!O237+1/'True_Odds_Calculator_3-way'!#REF!-1)</f>
        <v>#NAME?</v>
      </c>
      <c r="H236" s="6" t="e">
        <f ca="1">IF('Log_working_3-way'!$D236="","",'True_Odds_Calculator_3-way'!N237/'True_Odds_Calculator_3-way'!A237-1)</f>
        <v>#NAME?</v>
      </c>
      <c r="I236" s="6" t="e">
        <f ca="1">IF('Log_working_3-way'!$D236="","",'True_Odds_Calculator_3-way'!O237/'True_Odds_Calculator_3-way'!B237-1)</f>
        <v>#NAME?</v>
      </c>
      <c r="J236" s="6" t="e">
        <f ca="1">IF('Log_working_3-way'!$D236="","",'True_Odds_Calculator_3-way'!#REF!/'True_Odds_Calculator_3-way'!C237-1)</f>
        <v>#NAME?</v>
      </c>
      <c r="K236" s="6" t="e">
        <f ca="1">IF('Log_working_3-way'!$D236="","",1/'True_Odds_Calculator_3-way'!A237+1/'True_Odds_Calculator_3-way'!B237+1/'True_Odds_Calculator_3-way'!C237-1)</f>
        <v>#NAME?</v>
      </c>
    </row>
    <row r="237" spans="4:11" x14ac:dyDescent="0.25">
      <c r="D237" t="e">
        <f ca="1">solve_for_c('True_Odds_Calculator_3-way'!A238,'True_Odds_Calculator_3-way'!B238,'True_Odds_Calculator_3-way'!C238,'Log_working_3-way'!B$1,'Log_working_3-way'!B$2)</f>
        <v>#NAME?</v>
      </c>
      <c r="F237" s="6" t="e">
        <f ca="1">IF('Log_working_3-way'!D237="","",1/'True_Odds_Calculator_3-way'!N238+1/'True_Odds_Calculator_3-way'!O238+1/'True_Odds_Calculator_3-way'!#REF!-1)</f>
        <v>#NAME?</v>
      </c>
      <c r="H237" s="6" t="e">
        <f ca="1">IF('Log_working_3-way'!$D237="","",'True_Odds_Calculator_3-way'!N238/'True_Odds_Calculator_3-way'!A238-1)</f>
        <v>#NAME?</v>
      </c>
      <c r="I237" s="6" t="e">
        <f ca="1">IF('Log_working_3-way'!$D237="","",'True_Odds_Calculator_3-way'!O238/'True_Odds_Calculator_3-way'!B238-1)</f>
        <v>#NAME?</v>
      </c>
      <c r="J237" s="6" t="e">
        <f ca="1">IF('Log_working_3-way'!$D237="","",'True_Odds_Calculator_3-way'!#REF!/'True_Odds_Calculator_3-way'!C238-1)</f>
        <v>#NAME?</v>
      </c>
      <c r="K237" s="6" t="e">
        <f ca="1">IF('Log_working_3-way'!$D237="","",1/'True_Odds_Calculator_3-way'!A238+1/'True_Odds_Calculator_3-way'!B238+1/'True_Odds_Calculator_3-way'!C238-1)</f>
        <v>#NAME?</v>
      </c>
    </row>
    <row r="238" spans="4:11" x14ac:dyDescent="0.25">
      <c r="D238" t="e">
        <f ca="1">solve_for_c('True_Odds_Calculator_3-way'!A239,'True_Odds_Calculator_3-way'!B239,'True_Odds_Calculator_3-way'!C239,'Log_working_3-way'!B$1,'Log_working_3-way'!B$2)</f>
        <v>#NAME?</v>
      </c>
      <c r="F238" s="6" t="e">
        <f ca="1">IF('Log_working_3-way'!D238="","",1/'True_Odds_Calculator_3-way'!N239+1/'True_Odds_Calculator_3-way'!O239+1/'True_Odds_Calculator_3-way'!#REF!-1)</f>
        <v>#NAME?</v>
      </c>
      <c r="H238" s="6" t="e">
        <f ca="1">IF('Log_working_3-way'!$D238="","",'True_Odds_Calculator_3-way'!N239/'True_Odds_Calculator_3-way'!A239-1)</f>
        <v>#NAME?</v>
      </c>
      <c r="I238" s="6" t="e">
        <f ca="1">IF('Log_working_3-way'!$D238="","",'True_Odds_Calculator_3-way'!O239/'True_Odds_Calculator_3-way'!B239-1)</f>
        <v>#NAME?</v>
      </c>
      <c r="J238" s="6" t="e">
        <f ca="1">IF('Log_working_3-way'!$D238="","",'True_Odds_Calculator_3-way'!#REF!/'True_Odds_Calculator_3-way'!C239-1)</f>
        <v>#NAME?</v>
      </c>
      <c r="K238" s="6" t="e">
        <f ca="1">IF('Log_working_3-way'!$D238="","",1/'True_Odds_Calculator_3-way'!A239+1/'True_Odds_Calculator_3-way'!B239+1/'True_Odds_Calculator_3-way'!C239-1)</f>
        <v>#NAME?</v>
      </c>
    </row>
    <row r="239" spans="4:11" x14ac:dyDescent="0.25">
      <c r="D239" t="e">
        <f ca="1">solve_for_c('True_Odds_Calculator_3-way'!A240,'True_Odds_Calculator_3-way'!B240,'True_Odds_Calculator_3-way'!C240,'Log_working_3-way'!B$1,'Log_working_3-way'!B$2)</f>
        <v>#NAME?</v>
      </c>
      <c r="F239" s="6" t="e">
        <f ca="1">IF('Log_working_3-way'!D239="","",1/'True_Odds_Calculator_3-way'!N240+1/'True_Odds_Calculator_3-way'!O240+1/'True_Odds_Calculator_3-way'!#REF!-1)</f>
        <v>#NAME?</v>
      </c>
      <c r="H239" s="6" t="e">
        <f ca="1">IF('Log_working_3-way'!$D239="","",'True_Odds_Calculator_3-way'!N240/'True_Odds_Calculator_3-way'!A240-1)</f>
        <v>#NAME?</v>
      </c>
      <c r="I239" s="6" t="e">
        <f ca="1">IF('Log_working_3-way'!$D239="","",'True_Odds_Calculator_3-way'!O240/'True_Odds_Calculator_3-way'!B240-1)</f>
        <v>#NAME?</v>
      </c>
      <c r="J239" s="6" t="e">
        <f ca="1">IF('Log_working_3-way'!$D239="","",'True_Odds_Calculator_3-way'!#REF!/'True_Odds_Calculator_3-way'!C240-1)</f>
        <v>#NAME?</v>
      </c>
      <c r="K239" s="6" t="e">
        <f ca="1">IF('Log_working_3-way'!$D239="","",1/'True_Odds_Calculator_3-way'!A240+1/'True_Odds_Calculator_3-way'!B240+1/'True_Odds_Calculator_3-way'!C240-1)</f>
        <v>#NAME?</v>
      </c>
    </row>
    <row r="240" spans="4:11" x14ac:dyDescent="0.25">
      <c r="D240" t="e">
        <f ca="1">solve_for_c('True_Odds_Calculator_3-way'!A241,'True_Odds_Calculator_3-way'!B241,'True_Odds_Calculator_3-way'!C241,'Log_working_3-way'!B$1,'Log_working_3-way'!B$2)</f>
        <v>#NAME?</v>
      </c>
      <c r="F240" s="6" t="e">
        <f ca="1">IF('Log_working_3-way'!D240="","",1/'True_Odds_Calculator_3-way'!N241+1/'True_Odds_Calculator_3-way'!O241+1/'True_Odds_Calculator_3-way'!#REF!-1)</f>
        <v>#NAME?</v>
      </c>
      <c r="H240" s="6" t="e">
        <f ca="1">IF('Log_working_3-way'!$D240="","",'True_Odds_Calculator_3-way'!N241/'True_Odds_Calculator_3-way'!A241-1)</f>
        <v>#NAME?</v>
      </c>
      <c r="I240" s="6" t="e">
        <f ca="1">IF('Log_working_3-way'!$D240="","",'True_Odds_Calculator_3-way'!O241/'True_Odds_Calculator_3-way'!B241-1)</f>
        <v>#NAME?</v>
      </c>
      <c r="J240" s="6" t="e">
        <f ca="1">IF('Log_working_3-way'!$D240="","",'True_Odds_Calculator_3-way'!#REF!/'True_Odds_Calculator_3-way'!C241-1)</f>
        <v>#NAME?</v>
      </c>
      <c r="K240" s="6" t="e">
        <f ca="1">IF('Log_working_3-way'!$D240="","",1/'True_Odds_Calculator_3-way'!A241+1/'True_Odds_Calculator_3-way'!B241+1/'True_Odds_Calculator_3-way'!C241-1)</f>
        <v>#NAME?</v>
      </c>
    </row>
    <row r="241" spans="4:11" x14ac:dyDescent="0.25">
      <c r="D241" t="e">
        <f ca="1">solve_for_c('True_Odds_Calculator_3-way'!A242,'True_Odds_Calculator_3-way'!B242,'True_Odds_Calculator_3-way'!C242,'Log_working_3-way'!B$1,'Log_working_3-way'!B$2)</f>
        <v>#NAME?</v>
      </c>
      <c r="F241" s="6" t="e">
        <f ca="1">IF('Log_working_3-way'!D241="","",1/'True_Odds_Calculator_3-way'!N242+1/'True_Odds_Calculator_3-way'!O242+1/'True_Odds_Calculator_3-way'!#REF!-1)</f>
        <v>#NAME?</v>
      </c>
      <c r="H241" s="6" t="e">
        <f ca="1">IF('Log_working_3-way'!$D241="","",'True_Odds_Calculator_3-way'!N242/'True_Odds_Calculator_3-way'!A242-1)</f>
        <v>#NAME?</v>
      </c>
      <c r="I241" s="6" t="e">
        <f ca="1">IF('Log_working_3-way'!$D241="","",'True_Odds_Calculator_3-way'!O242/'True_Odds_Calculator_3-way'!B242-1)</f>
        <v>#NAME?</v>
      </c>
      <c r="J241" s="6" t="e">
        <f ca="1">IF('Log_working_3-way'!$D241="","",'True_Odds_Calculator_3-way'!#REF!/'True_Odds_Calculator_3-way'!C242-1)</f>
        <v>#NAME?</v>
      </c>
      <c r="K241" s="6" t="e">
        <f ca="1">IF('Log_working_3-way'!$D241="","",1/'True_Odds_Calculator_3-way'!A242+1/'True_Odds_Calculator_3-way'!B242+1/'True_Odds_Calculator_3-way'!C242-1)</f>
        <v>#NAME?</v>
      </c>
    </row>
    <row r="242" spans="4:11" x14ac:dyDescent="0.25">
      <c r="D242" t="e">
        <f ca="1">solve_for_c('True_Odds_Calculator_3-way'!A243,'True_Odds_Calculator_3-way'!B243,'True_Odds_Calculator_3-way'!C243,'Log_working_3-way'!B$1,'Log_working_3-way'!B$2)</f>
        <v>#NAME?</v>
      </c>
      <c r="F242" s="6" t="e">
        <f ca="1">IF('Log_working_3-way'!D242="","",1/'True_Odds_Calculator_3-way'!N243+1/'True_Odds_Calculator_3-way'!O243+1/'True_Odds_Calculator_3-way'!#REF!-1)</f>
        <v>#NAME?</v>
      </c>
      <c r="H242" s="6" t="e">
        <f ca="1">IF('Log_working_3-way'!$D242="","",'True_Odds_Calculator_3-way'!N243/'True_Odds_Calculator_3-way'!A243-1)</f>
        <v>#NAME?</v>
      </c>
      <c r="I242" s="6" t="e">
        <f ca="1">IF('Log_working_3-way'!$D242="","",'True_Odds_Calculator_3-way'!O243/'True_Odds_Calculator_3-way'!B243-1)</f>
        <v>#NAME?</v>
      </c>
      <c r="J242" s="6" t="e">
        <f ca="1">IF('Log_working_3-way'!$D242="","",'True_Odds_Calculator_3-way'!#REF!/'True_Odds_Calculator_3-way'!C243-1)</f>
        <v>#NAME?</v>
      </c>
      <c r="K242" s="6" t="e">
        <f ca="1">IF('Log_working_3-way'!$D242="","",1/'True_Odds_Calculator_3-way'!A243+1/'True_Odds_Calculator_3-way'!B243+1/'True_Odds_Calculator_3-way'!C243-1)</f>
        <v>#NAME?</v>
      </c>
    </row>
    <row r="243" spans="4:11" x14ac:dyDescent="0.25">
      <c r="D243" t="e">
        <f ca="1">solve_for_c('True_Odds_Calculator_3-way'!A244,'True_Odds_Calculator_3-way'!B244,'True_Odds_Calculator_3-way'!C244,'Log_working_3-way'!B$1,'Log_working_3-way'!B$2)</f>
        <v>#NAME?</v>
      </c>
      <c r="F243" s="6" t="e">
        <f ca="1">IF('Log_working_3-way'!D243="","",1/'True_Odds_Calculator_3-way'!N244+1/'True_Odds_Calculator_3-way'!O244+1/'True_Odds_Calculator_3-way'!#REF!-1)</f>
        <v>#NAME?</v>
      </c>
      <c r="H243" s="6" t="e">
        <f ca="1">IF('Log_working_3-way'!$D243="","",'True_Odds_Calculator_3-way'!N244/'True_Odds_Calculator_3-way'!A244-1)</f>
        <v>#NAME?</v>
      </c>
      <c r="I243" s="6" t="e">
        <f ca="1">IF('Log_working_3-way'!$D243="","",'True_Odds_Calculator_3-way'!O244/'True_Odds_Calculator_3-way'!B244-1)</f>
        <v>#NAME?</v>
      </c>
      <c r="J243" s="6" t="e">
        <f ca="1">IF('Log_working_3-way'!$D243="","",'True_Odds_Calculator_3-way'!#REF!/'True_Odds_Calculator_3-way'!C244-1)</f>
        <v>#NAME?</v>
      </c>
      <c r="K243" s="6" t="e">
        <f ca="1">IF('Log_working_3-way'!$D243="","",1/'True_Odds_Calculator_3-way'!A244+1/'True_Odds_Calculator_3-way'!B244+1/'True_Odds_Calculator_3-way'!C244-1)</f>
        <v>#NAME?</v>
      </c>
    </row>
    <row r="244" spans="4:11" x14ac:dyDescent="0.25">
      <c r="D244" t="e">
        <f ca="1">solve_for_c('True_Odds_Calculator_3-way'!A245,'True_Odds_Calculator_3-way'!B245,'True_Odds_Calculator_3-way'!C245,'Log_working_3-way'!B$1,'Log_working_3-way'!B$2)</f>
        <v>#NAME?</v>
      </c>
      <c r="F244" s="6" t="e">
        <f ca="1">IF('Log_working_3-way'!D244="","",1/'True_Odds_Calculator_3-way'!N245+1/'True_Odds_Calculator_3-way'!O245+1/'True_Odds_Calculator_3-way'!#REF!-1)</f>
        <v>#NAME?</v>
      </c>
      <c r="H244" s="6" t="e">
        <f ca="1">IF('Log_working_3-way'!$D244="","",'True_Odds_Calculator_3-way'!N245/'True_Odds_Calculator_3-way'!A245-1)</f>
        <v>#NAME?</v>
      </c>
      <c r="I244" s="6" t="e">
        <f ca="1">IF('Log_working_3-way'!$D244="","",'True_Odds_Calculator_3-way'!O245/'True_Odds_Calculator_3-way'!B245-1)</f>
        <v>#NAME?</v>
      </c>
      <c r="J244" s="6" t="e">
        <f ca="1">IF('Log_working_3-way'!$D244="","",'True_Odds_Calculator_3-way'!#REF!/'True_Odds_Calculator_3-way'!C245-1)</f>
        <v>#NAME?</v>
      </c>
      <c r="K244" s="6" t="e">
        <f ca="1">IF('Log_working_3-way'!$D244="","",1/'True_Odds_Calculator_3-way'!A245+1/'True_Odds_Calculator_3-way'!B245+1/'True_Odds_Calculator_3-way'!C245-1)</f>
        <v>#NAME?</v>
      </c>
    </row>
    <row r="245" spans="4:11" x14ac:dyDescent="0.25">
      <c r="D245" t="e">
        <f ca="1">solve_for_c('True_Odds_Calculator_3-way'!A246,'True_Odds_Calculator_3-way'!B246,'True_Odds_Calculator_3-way'!C246,'Log_working_3-way'!B$1,'Log_working_3-way'!B$2)</f>
        <v>#NAME?</v>
      </c>
      <c r="F245" s="6" t="e">
        <f ca="1">IF('Log_working_3-way'!D245="","",1/'True_Odds_Calculator_3-way'!N246+1/'True_Odds_Calculator_3-way'!O246+1/'True_Odds_Calculator_3-way'!#REF!-1)</f>
        <v>#NAME?</v>
      </c>
      <c r="H245" s="6" t="e">
        <f ca="1">IF('Log_working_3-way'!$D245="","",'True_Odds_Calculator_3-way'!N246/'True_Odds_Calculator_3-way'!A246-1)</f>
        <v>#NAME?</v>
      </c>
      <c r="I245" s="6" t="e">
        <f ca="1">IF('Log_working_3-way'!$D245="","",'True_Odds_Calculator_3-way'!O246/'True_Odds_Calculator_3-way'!B246-1)</f>
        <v>#NAME?</v>
      </c>
      <c r="J245" s="6" t="e">
        <f ca="1">IF('Log_working_3-way'!$D245="","",'True_Odds_Calculator_3-way'!#REF!/'True_Odds_Calculator_3-way'!C246-1)</f>
        <v>#NAME?</v>
      </c>
      <c r="K245" s="6" t="e">
        <f ca="1">IF('Log_working_3-way'!$D245="","",1/'True_Odds_Calculator_3-way'!A246+1/'True_Odds_Calculator_3-way'!B246+1/'True_Odds_Calculator_3-way'!C246-1)</f>
        <v>#NAME?</v>
      </c>
    </row>
    <row r="246" spans="4:11" x14ac:dyDescent="0.25">
      <c r="D246" t="e">
        <f ca="1">solve_for_c('True_Odds_Calculator_3-way'!A247,'True_Odds_Calculator_3-way'!B247,'True_Odds_Calculator_3-way'!C247,'Log_working_3-way'!B$1,'Log_working_3-way'!B$2)</f>
        <v>#NAME?</v>
      </c>
      <c r="F246" s="6" t="e">
        <f ca="1">IF('Log_working_3-way'!D246="","",1/'True_Odds_Calculator_3-way'!N247+1/'True_Odds_Calculator_3-way'!O247+1/'True_Odds_Calculator_3-way'!#REF!-1)</f>
        <v>#NAME?</v>
      </c>
      <c r="H246" s="6" t="e">
        <f ca="1">IF('Log_working_3-way'!$D246="","",'True_Odds_Calculator_3-way'!N247/'True_Odds_Calculator_3-way'!A247-1)</f>
        <v>#NAME?</v>
      </c>
      <c r="I246" s="6" t="e">
        <f ca="1">IF('Log_working_3-way'!$D246="","",'True_Odds_Calculator_3-way'!O247/'True_Odds_Calculator_3-way'!B247-1)</f>
        <v>#NAME?</v>
      </c>
      <c r="J246" s="6" t="e">
        <f ca="1">IF('Log_working_3-way'!$D246="","",'True_Odds_Calculator_3-way'!#REF!/'True_Odds_Calculator_3-way'!C247-1)</f>
        <v>#NAME?</v>
      </c>
      <c r="K246" s="6" t="e">
        <f ca="1">IF('Log_working_3-way'!$D246="","",1/'True_Odds_Calculator_3-way'!A247+1/'True_Odds_Calculator_3-way'!B247+1/'True_Odds_Calculator_3-way'!C247-1)</f>
        <v>#NAME?</v>
      </c>
    </row>
    <row r="247" spans="4:11" x14ac:dyDescent="0.25">
      <c r="D247" t="e">
        <f ca="1">solve_for_c('True_Odds_Calculator_3-way'!A248,'True_Odds_Calculator_3-way'!B248,'True_Odds_Calculator_3-way'!C248,'Log_working_3-way'!B$1,'Log_working_3-way'!B$2)</f>
        <v>#NAME?</v>
      </c>
      <c r="F247" s="6" t="e">
        <f ca="1">IF('Log_working_3-way'!D247="","",1/'True_Odds_Calculator_3-way'!N248+1/'True_Odds_Calculator_3-way'!O248+1/'True_Odds_Calculator_3-way'!#REF!-1)</f>
        <v>#NAME?</v>
      </c>
      <c r="H247" s="6" t="e">
        <f ca="1">IF('Log_working_3-way'!$D247="","",'True_Odds_Calculator_3-way'!N248/'True_Odds_Calculator_3-way'!A248-1)</f>
        <v>#NAME?</v>
      </c>
      <c r="I247" s="6" t="e">
        <f ca="1">IF('Log_working_3-way'!$D247="","",'True_Odds_Calculator_3-way'!O248/'True_Odds_Calculator_3-way'!B248-1)</f>
        <v>#NAME?</v>
      </c>
      <c r="J247" s="6" t="e">
        <f ca="1">IF('Log_working_3-way'!$D247="","",'True_Odds_Calculator_3-way'!#REF!/'True_Odds_Calculator_3-way'!C248-1)</f>
        <v>#NAME?</v>
      </c>
      <c r="K247" s="6" t="e">
        <f ca="1">IF('Log_working_3-way'!$D247="","",1/'True_Odds_Calculator_3-way'!A248+1/'True_Odds_Calculator_3-way'!B248+1/'True_Odds_Calculator_3-way'!C248-1)</f>
        <v>#NAME?</v>
      </c>
    </row>
    <row r="248" spans="4:11" x14ac:dyDescent="0.25">
      <c r="D248" t="e">
        <f ca="1">solve_for_c('True_Odds_Calculator_3-way'!A249,'True_Odds_Calculator_3-way'!B249,'True_Odds_Calculator_3-way'!C249,'Log_working_3-way'!B$1,'Log_working_3-way'!B$2)</f>
        <v>#NAME?</v>
      </c>
      <c r="F248" s="6" t="e">
        <f ca="1">IF('Log_working_3-way'!D248="","",1/'True_Odds_Calculator_3-way'!N249+1/'True_Odds_Calculator_3-way'!O249+1/'True_Odds_Calculator_3-way'!#REF!-1)</f>
        <v>#NAME?</v>
      </c>
      <c r="H248" s="6" t="e">
        <f ca="1">IF('Log_working_3-way'!$D248="","",'True_Odds_Calculator_3-way'!N249/'True_Odds_Calculator_3-way'!A249-1)</f>
        <v>#NAME?</v>
      </c>
      <c r="I248" s="6" t="e">
        <f ca="1">IF('Log_working_3-way'!$D248="","",'True_Odds_Calculator_3-way'!O249/'True_Odds_Calculator_3-way'!B249-1)</f>
        <v>#NAME?</v>
      </c>
      <c r="J248" s="6" t="e">
        <f ca="1">IF('Log_working_3-way'!$D248="","",'True_Odds_Calculator_3-way'!#REF!/'True_Odds_Calculator_3-way'!C249-1)</f>
        <v>#NAME?</v>
      </c>
      <c r="K248" s="6" t="e">
        <f ca="1">IF('Log_working_3-way'!$D248="","",1/'True_Odds_Calculator_3-way'!A249+1/'True_Odds_Calculator_3-way'!B249+1/'True_Odds_Calculator_3-way'!C249-1)</f>
        <v>#NAME?</v>
      </c>
    </row>
    <row r="249" spans="4:11" x14ac:dyDescent="0.25">
      <c r="D249" t="e">
        <f ca="1">solve_for_c('True_Odds_Calculator_3-way'!A250,'True_Odds_Calculator_3-way'!B250,'True_Odds_Calculator_3-way'!C250,'Log_working_3-way'!B$1,'Log_working_3-way'!B$2)</f>
        <v>#NAME?</v>
      </c>
      <c r="F249" s="6" t="e">
        <f ca="1">IF('Log_working_3-way'!D249="","",1/'True_Odds_Calculator_3-way'!N250+1/'True_Odds_Calculator_3-way'!O250+1/'True_Odds_Calculator_3-way'!#REF!-1)</f>
        <v>#NAME?</v>
      </c>
      <c r="H249" s="6" t="e">
        <f ca="1">IF('Log_working_3-way'!$D249="","",'True_Odds_Calculator_3-way'!N250/'True_Odds_Calculator_3-way'!A250-1)</f>
        <v>#NAME?</v>
      </c>
      <c r="I249" s="6" t="e">
        <f ca="1">IF('Log_working_3-way'!$D249="","",'True_Odds_Calculator_3-way'!O250/'True_Odds_Calculator_3-way'!B250-1)</f>
        <v>#NAME?</v>
      </c>
      <c r="J249" s="6" t="e">
        <f ca="1">IF('Log_working_3-way'!$D249="","",'True_Odds_Calculator_3-way'!#REF!/'True_Odds_Calculator_3-way'!C250-1)</f>
        <v>#NAME?</v>
      </c>
      <c r="K249" s="6" t="e">
        <f ca="1">IF('Log_working_3-way'!$D249="","",1/'True_Odds_Calculator_3-way'!A250+1/'True_Odds_Calculator_3-way'!B250+1/'True_Odds_Calculator_3-way'!C250-1)</f>
        <v>#NAME?</v>
      </c>
    </row>
    <row r="250" spans="4:11" x14ac:dyDescent="0.25">
      <c r="D250" t="e">
        <f ca="1">solve_for_c('True_Odds_Calculator_3-way'!A251,'True_Odds_Calculator_3-way'!B251,'True_Odds_Calculator_3-way'!C251,'Log_working_3-way'!B$1,'Log_working_3-way'!B$2)</f>
        <v>#NAME?</v>
      </c>
      <c r="F250" s="6" t="e">
        <f ca="1">IF('Log_working_3-way'!D250="","",1/'True_Odds_Calculator_3-way'!N251+1/'True_Odds_Calculator_3-way'!O251+1/'True_Odds_Calculator_3-way'!#REF!-1)</f>
        <v>#NAME?</v>
      </c>
      <c r="H250" s="6" t="e">
        <f ca="1">IF('Log_working_3-way'!$D250="","",'True_Odds_Calculator_3-way'!N251/'True_Odds_Calculator_3-way'!A251-1)</f>
        <v>#NAME?</v>
      </c>
      <c r="I250" s="6" t="e">
        <f ca="1">IF('Log_working_3-way'!$D250="","",'True_Odds_Calculator_3-way'!O251/'True_Odds_Calculator_3-way'!B251-1)</f>
        <v>#NAME?</v>
      </c>
      <c r="J250" s="6" t="e">
        <f ca="1">IF('Log_working_3-way'!$D250="","",'True_Odds_Calculator_3-way'!#REF!/'True_Odds_Calculator_3-way'!C251-1)</f>
        <v>#NAME?</v>
      </c>
      <c r="K250" s="6" t="e">
        <f ca="1">IF('Log_working_3-way'!$D250="","",1/'True_Odds_Calculator_3-way'!A251+1/'True_Odds_Calculator_3-way'!B251+1/'True_Odds_Calculator_3-way'!C251-1)</f>
        <v>#NAME?</v>
      </c>
    </row>
    <row r="251" spans="4:11" x14ac:dyDescent="0.25">
      <c r="D251" t="e">
        <f ca="1">solve_for_c('True_Odds_Calculator_3-way'!A252,'True_Odds_Calculator_3-way'!B252,'True_Odds_Calculator_3-way'!C252,'Log_working_3-way'!B$1,'Log_working_3-way'!B$2)</f>
        <v>#NAME?</v>
      </c>
      <c r="F251" s="6" t="e">
        <f ca="1">IF('Log_working_3-way'!D251="","",1/'True_Odds_Calculator_3-way'!N252+1/'True_Odds_Calculator_3-way'!O252+1/'True_Odds_Calculator_3-way'!#REF!-1)</f>
        <v>#NAME?</v>
      </c>
      <c r="H251" s="6" t="e">
        <f ca="1">IF('Log_working_3-way'!$D251="","",'True_Odds_Calculator_3-way'!N252/'True_Odds_Calculator_3-way'!A252-1)</f>
        <v>#NAME?</v>
      </c>
      <c r="I251" s="6" t="e">
        <f ca="1">IF('Log_working_3-way'!$D251="","",'True_Odds_Calculator_3-way'!O252/'True_Odds_Calculator_3-way'!B252-1)</f>
        <v>#NAME?</v>
      </c>
      <c r="J251" s="6" t="e">
        <f ca="1">IF('Log_working_3-way'!$D251="","",'True_Odds_Calculator_3-way'!#REF!/'True_Odds_Calculator_3-way'!C252-1)</f>
        <v>#NAME?</v>
      </c>
      <c r="K251" s="6" t="e">
        <f ca="1">IF('Log_working_3-way'!$D251="","",1/'True_Odds_Calculator_3-way'!A252+1/'True_Odds_Calculator_3-way'!B252+1/'True_Odds_Calculator_3-way'!C252-1)</f>
        <v>#NAME?</v>
      </c>
    </row>
    <row r="252" spans="4:11" x14ac:dyDescent="0.25">
      <c r="D252" t="e">
        <f ca="1">solve_for_c('True_Odds_Calculator_3-way'!A253,'True_Odds_Calculator_3-way'!B253,'True_Odds_Calculator_3-way'!C253,'Log_working_3-way'!B$1,'Log_working_3-way'!B$2)</f>
        <v>#NAME?</v>
      </c>
      <c r="F252" s="6" t="e">
        <f ca="1">IF('Log_working_3-way'!D252="","",1/'True_Odds_Calculator_3-way'!N253+1/'True_Odds_Calculator_3-way'!O253+1/'True_Odds_Calculator_3-way'!#REF!-1)</f>
        <v>#NAME?</v>
      </c>
      <c r="H252" s="6" t="e">
        <f ca="1">IF('Log_working_3-way'!$D252="","",'True_Odds_Calculator_3-way'!N253/'True_Odds_Calculator_3-way'!A253-1)</f>
        <v>#NAME?</v>
      </c>
      <c r="I252" s="6" t="e">
        <f ca="1">IF('Log_working_3-way'!$D252="","",'True_Odds_Calculator_3-way'!O253/'True_Odds_Calculator_3-way'!B253-1)</f>
        <v>#NAME?</v>
      </c>
      <c r="J252" s="6" t="e">
        <f ca="1">IF('Log_working_3-way'!$D252="","",'True_Odds_Calculator_3-way'!#REF!/'True_Odds_Calculator_3-way'!C253-1)</f>
        <v>#NAME?</v>
      </c>
      <c r="K252" s="6" t="e">
        <f ca="1">IF('Log_working_3-way'!$D252="","",1/'True_Odds_Calculator_3-way'!A253+1/'True_Odds_Calculator_3-way'!B253+1/'True_Odds_Calculator_3-way'!C253-1)</f>
        <v>#NAME?</v>
      </c>
    </row>
    <row r="253" spans="4:11" x14ac:dyDescent="0.25">
      <c r="D253" t="e">
        <f ca="1">solve_for_c('True_Odds_Calculator_3-way'!A254,'True_Odds_Calculator_3-way'!B254,'True_Odds_Calculator_3-way'!C254,'Log_working_3-way'!B$1,'Log_working_3-way'!B$2)</f>
        <v>#NAME?</v>
      </c>
      <c r="F253" s="6" t="e">
        <f ca="1">IF('Log_working_3-way'!D253="","",1/'True_Odds_Calculator_3-way'!N254+1/'True_Odds_Calculator_3-way'!O254+1/'True_Odds_Calculator_3-way'!#REF!-1)</f>
        <v>#NAME?</v>
      </c>
      <c r="H253" s="6" t="e">
        <f ca="1">IF('Log_working_3-way'!$D253="","",'True_Odds_Calculator_3-way'!N254/'True_Odds_Calculator_3-way'!A254-1)</f>
        <v>#NAME?</v>
      </c>
      <c r="I253" s="6" t="e">
        <f ca="1">IF('Log_working_3-way'!$D253="","",'True_Odds_Calculator_3-way'!O254/'True_Odds_Calculator_3-way'!B254-1)</f>
        <v>#NAME?</v>
      </c>
      <c r="J253" s="6" t="e">
        <f ca="1">IF('Log_working_3-way'!$D253="","",'True_Odds_Calculator_3-way'!#REF!/'True_Odds_Calculator_3-way'!C254-1)</f>
        <v>#NAME?</v>
      </c>
      <c r="K253" s="6" t="e">
        <f ca="1">IF('Log_working_3-way'!$D253="","",1/'True_Odds_Calculator_3-way'!A254+1/'True_Odds_Calculator_3-way'!B254+1/'True_Odds_Calculator_3-way'!C254-1)</f>
        <v>#NAME?</v>
      </c>
    </row>
    <row r="254" spans="4:11" x14ac:dyDescent="0.25">
      <c r="D254" t="e">
        <f ca="1">solve_for_c('True_Odds_Calculator_3-way'!A255,'True_Odds_Calculator_3-way'!B255,'True_Odds_Calculator_3-way'!C255,'Log_working_3-way'!B$1,'Log_working_3-way'!B$2)</f>
        <v>#NAME?</v>
      </c>
      <c r="F254" s="6" t="e">
        <f ca="1">IF('Log_working_3-way'!D254="","",1/'True_Odds_Calculator_3-way'!N255+1/'True_Odds_Calculator_3-way'!O255+1/'True_Odds_Calculator_3-way'!#REF!-1)</f>
        <v>#NAME?</v>
      </c>
      <c r="H254" s="6" t="e">
        <f ca="1">IF('Log_working_3-way'!$D254="","",'True_Odds_Calculator_3-way'!N255/'True_Odds_Calculator_3-way'!A255-1)</f>
        <v>#NAME?</v>
      </c>
      <c r="I254" s="6" t="e">
        <f ca="1">IF('Log_working_3-way'!$D254="","",'True_Odds_Calculator_3-way'!O255/'True_Odds_Calculator_3-way'!B255-1)</f>
        <v>#NAME?</v>
      </c>
      <c r="J254" s="6" t="e">
        <f ca="1">IF('Log_working_3-way'!$D254="","",'True_Odds_Calculator_3-way'!#REF!/'True_Odds_Calculator_3-way'!C255-1)</f>
        <v>#NAME?</v>
      </c>
      <c r="K254" s="6" t="e">
        <f ca="1">IF('Log_working_3-way'!$D254="","",1/'True_Odds_Calculator_3-way'!A255+1/'True_Odds_Calculator_3-way'!B255+1/'True_Odds_Calculator_3-way'!C255-1)</f>
        <v>#NAME?</v>
      </c>
    </row>
    <row r="255" spans="4:11" x14ac:dyDescent="0.25">
      <c r="D255" t="e">
        <f ca="1">solve_for_c('True_Odds_Calculator_3-way'!A256,'True_Odds_Calculator_3-way'!B256,'True_Odds_Calculator_3-way'!C256,'Log_working_3-way'!B$1,'Log_working_3-way'!B$2)</f>
        <v>#NAME?</v>
      </c>
      <c r="F255" s="6" t="e">
        <f ca="1">IF('Log_working_3-way'!D255="","",1/'True_Odds_Calculator_3-way'!N256+1/'True_Odds_Calculator_3-way'!O256+1/'True_Odds_Calculator_3-way'!#REF!-1)</f>
        <v>#NAME?</v>
      </c>
      <c r="H255" s="6" t="e">
        <f ca="1">IF('Log_working_3-way'!$D255="","",'True_Odds_Calculator_3-way'!N256/'True_Odds_Calculator_3-way'!A256-1)</f>
        <v>#NAME?</v>
      </c>
      <c r="I255" s="6" t="e">
        <f ca="1">IF('Log_working_3-way'!$D255="","",'True_Odds_Calculator_3-way'!O256/'True_Odds_Calculator_3-way'!B256-1)</f>
        <v>#NAME?</v>
      </c>
      <c r="J255" s="6" t="e">
        <f ca="1">IF('Log_working_3-way'!$D255="","",'True_Odds_Calculator_3-way'!#REF!/'True_Odds_Calculator_3-way'!C256-1)</f>
        <v>#NAME?</v>
      </c>
      <c r="K255" s="6" t="e">
        <f ca="1">IF('Log_working_3-way'!$D255="","",1/'True_Odds_Calculator_3-way'!A256+1/'True_Odds_Calculator_3-way'!B256+1/'True_Odds_Calculator_3-way'!C256-1)</f>
        <v>#NAME?</v>
      </c>
    </row>
    <row r="256" spans="4:11" x14ac:dyDescent="0.25">
      <c r="D256" t="e">
        <f ca="1">solve_for_c('True_Odds_Calculator_3-way'!A257,'True_Odds_Calculator_3-way'!B257,'True_Odds_Calculator_3-way'!C257,'Log_working_3-way'!B$1,'Log_working_3-way'!B$2)</f>
        <v>#NAME?</v>
      </c>
      <c r="F256" s="6" t="e">
        <f ca="1">IF('Log_working_3-way'!D256="","",1/'True_Odds_Calculator_3-way'!N257+1/'True_Odds_Calculator_3-way'!O257+1/'True_Odds_Calculator_3-way'!#REF!-1)</f>
        <v>#NAME?</v>
      </c>
      <c r="H256" s="6" t="e">
        <f ca="1">IF('Log_working_3-way'!$D256="","",'True_Odds_Calculator_3-way'!N257/'True_Odds_Calculator_3-way'!A257-1)</f>
        <v>#NAME?</v>
      </c>
      <c r="I256" s="6" t="e">
        <f ca="1">IF('Log_working_3-way'!$D256="","",'True_Odds_Calculator_3-way'!O257/'True_Odds_Calculator_3-way'!B257-1)</f>
        <v>#NAME?</v>
      </c>
      <c r="J256" s="6" t="e">
        <f ca="1">IF('Log_working_3-way'!$D256="","",'True_Odds_Calculator_3-way'!#REF!/'True_Odds_Calculator_3-way'!C257-1)</f>
        <v>#NAME?</v>
      </c>
      <c r="K256" s="6" t="e">
        <f ca="1">IF('Log_working_3-way'!$D256="","",1/'True_Odds_Calculator_3-way'!A257+1/'True_Odds_Calculator_3-way'!B257+1/'True_Odds_Calculator_3-way'!C257-1)</f>
        <v>#NAME?</v>
      </c>
    </row>
    <row r="257" spans="4:11" x14ac:dyDescent="0.25">
      <c r="D257" t="e">
        <f ca="1">solve_for_c('True_Odds_Calculator_3-way'!A258,'True_Odds_Calculator_3-way'!B258,'True_Odds_Calculator_3-way'!C258,'Log_working_3-way'!B$1,'Log_working_3-way'!B$2)</f>
        <v>#NAME?</v>
      </c>
      <c r="F257" s="6" t="e">
        <f ca="1">IF('Log_working_3-way'!D257="","",1/'True_Odds_Calculator_3-way'!N258+1/'True_Odds_Calculator_3-way'!O258+1/'True_Odds_Calculator_3-way'!#REF!-1)</f>
        <v>#NAME?</v>
      </c>
      <c r="H257" s="6" t="e">
        <f ca="1">IF('Log_working_3-way'!$D257="","",'True_Odds_Calculator_3-way'!N258/'True_Odds_Calculator_3-way'!A258-1)</f>
        <v>#NAME?</v>
      </c>
      <c r="I257" s="6" t="e">
        <f ca="1">IF('Log_working_3-way'!$D257="","",'True_Odds_Calculator_3-way'!O258/'True_Odds_Calculator_3-way'!B258-1)</f>
        <v>#NAME?</v>
      </c>
      <c r="J257" s="6" t="e">
        <f ca="1">IF('Log_working_3-way'!$D257="","",'True_Odds_Calculator_3-way'!#REF!/'True_Odds_Calculator_3-way'!C258-1)</f>
        <v>#NAME?</v>
      </c>
      <c r="K257" s="6" t="e">
        <f ca="1">IF('Log_working_3-way'!$D257="","",1/'True_Odds_Calculator_3-way'!A258+1/'True_Odds_Calculator_3-way'!B258+1/'True_Odds_Calculator_3-way'!C258-1)</f>
        <v>#NAME?</v>
      </c>
    </row>
    <row r="258" spans="4:11" x14ac:dyDescent="0.25">
      <c r="D258" t="e">
        <f ca="1">solve_for_c('True_Odds_Calculator_3-way'!A259,'True_Odds_Calculator_3-way'!B259,'True_Odds_Calculator_3-way'!C259,'Log_working_3-way'!B$1,'Log_working_3-way'!B$2)</f>
        <v>#NAME?</v>
      </c>
      <c r="F258" s="6" t="e">
        <f ca="1">IF('Log_working_3-way'!D258="","",1/'True_Odds_Calculator_3-way'!N259+1/'True_Odds_Calculator_3-way'!O259+1/'True_Odds_Calculator_3-way'!#REF!-1)</f>
        <v>#NAME?</v>
      </c>
      <c r="H258" s="6" t="e">
        <f ca="1">IF('Log_working_3-way'!$D258="","",'True_Odds_Calculator_3-way'!N259/'True_Odds_Calculator_3-way'!A259-1)</f>
        <v>#NAME?</v>
      </c>
      <c r="I258" s="6" t="e">
        <f ca="1">IF('Log_working_3-way'!$D258="","",'True_Odds_Calculator_3-way'!O259/'True_Odds_Calculator_3-way'!B259-1)</f>
        <v>#NAME?</v>
      </c>
      <c r="J258" s="6" t="e">
        <f ca="1">IF('Log_working_3-way'!$D258="","",'True_Odds_Calculator_3-way'!#REF!/'True_Odds_Calculator_3-way'!C259-1)</f>
        <v>#NAME?</v>
      </c>
      <c r="K258" s="6" t="e">
        <f ca="1">IF('Log_working_3-way'!$D258="","",1/'True_Odds_Calculator_3-way'!A259+1/'True_Odds_Calculator_3-way'!B259+1/'True_Odds_Calculator_3-way'!C259-1)</f>
        <v>#NAME?</v>
      </c>
    </row>
    <row r="259" spans="4:11" x14ac:dyDescent="0.25">
      <c r="D259" t="e">
        <f ca="1">solve_for_c('True_Odds_Calculator_3-way'!A260,'True_Odds_Calculator_3-way'!B260,'True_Odds_Calculator_3-way'!C260,'Log_working_3-way'!B$1,'Log_working_3-way'!B$2)</f>
        <v>#NAME?</v>
      </c>
      <c r="F259" s="6" t="e">
        <f ca="1">IF('Log_working_3-way'!D259="","",1/'True_Odds_Calculator_3-way'!N260+1/'True_Odds_Calculator_3-way'!O260+1/'True_Odds_Calculator_3-way'!#REF!-1)</f>
        <v>#NAME?</v>
      </c>
      <c r="H259" s="6" t="e">
        <f ca="1">IF('Log_working_3-way'!$D259="","",'True_Odds_Calculator_3-way'!N260/'True_Odds_Calculator_3-way'!A260-1)</f>
        <v>#NAME?</v>
      </c>
      <c r="I259" s="6" t="e">
        <f ca="1">IF('Log_working_3-way'!$D259="","",'True_Odds_Calculator_3-way'!O260/'True_Odds_Calculator_3-way'!B260-1)</f>
        <v>#NAME?</v>
      </c>
      <c r="J259" s="6" t="e">
        <f ca="1">IF('Log_working_3-way'!$D259="","",'True_Odds_Calculator_3-way'!#REF!/'True_Odds_Calculator_3-way'!C260-1)</f>
        <v>#NAME?</v>
      </c>
      <c r="K259" s="6" t="e">
        <f ca="1">IF('Log_working_3-way'!$D259="","",1/'True_Odds_Calculator_3-way'!A260+1/'True_Odds_Calculator_3-way'!B260+1/'True_Odds_Calculator_3-way'!C260-1)</f>
        <v>#NAME?</v>
      </c>
    </row>
    <row r="260" spans="4:11" x14ac:dyDescent="0.25">
      <c r="D260" t="e">
        <f ca="1">solve_for_c('True_Odds_Calculator_3-way'!A261,'True_Odds_Calculator_3-way'!B261,'True_Odds_Calculator_3-way'!C261,'Log_working_3-way'!B$1,'Log_working_3-way'!B$2)</f>
        <v>#NAME?</v>
      </c>
      <c r="F260" s="6" t="e">
        <f ca="1">IF('Log_working_3-way'!D260="","",1/'True_Odds_Calculator_3-way'!N261+1/'True_Odds_Calculator_3-way'!O261+1/'True_Odds_Calculator_3-way'!#REF!-1)</f>
        <v>#NAME?</v>
      </c>
      <c r="H260" s="6" t="e">
        <f ca="1">IF('Log_working_3-way'!$D260="","",'True_Odds_Calculator_3-way'!N261/'True_Odds_Calculator_3-way'!A261-1)</f>
        <v>#NAME?</v>
      </c>
      <c r="I260" s="6" t="e">
        <f ca="1">IF('Log_working_3-way'!$D260="","",'True_Odds_Calculator_3-way'!O261/'True_Odds_Calculator_3-way'!B261-1)</f>
        <v>#NAME?</v>
      </c>
      <c r="J260" s="6" t="e">
        <f ca="1">IF('Log_working_3-way'!$D260="","",'True_Odds_Calculator_3-way'!#REF!/'True_Odds_Calculator_3-way'!C261-1)</f>
        <v>#NAME?</v>
      </c>
      <c r="K260" s="6" t="e">
        <f ca="1">IF('Log_working_3-way'!$D260="","",1/'True_Odds_Calculator_3-way'!A261+1/'True_Odds_Calculator_3-way'!B261+1/'True_Odds_Calculator_3-way'!C261-1)</f>
        <v>#NAME?</v>
      </c>
    </row>
    <row r="261" spans="4:11" x14ac:dyDescent="0.25">
      <c r="D261" t="e">
        <f ca="1">solve_for_c('True_Odds_Calculator_3-way'!A262,'True_Odds_Calculator_3-way'!B262,'True_Odds_Calculator_3-way'!C262,'Log_working_3-way'!B$1,'Log_working_3-way'!B$2)</f>
        <v>#NAME?</v>
      </c>
      <c r="F261" s="6" t="e">
        <f ca="1">IF('Log_working_3-way'!D261="","",1/'True_Odds_Calculator_3-way'!N262+1/'True_Odds_Calculator_3-way'!O262+1/'True_Odds_Calculator_3-way'!#REF!-1)</f>
        <v>#NAME?</v>
      </c>
      <c r="H261" s="6" t="e">
        <f ca="1">IF('Log_working_3-way'!$D261="","",'True_Odds_Calculator_3-way'!N262/'True_Odds_Calculator_3-way'!A262-1)</f>
        <v>#NAME?</v>
      </c>
      <c r="I261" s="6" t="e">
        <f ca="1">IF('Log_working_3-way'!$D261="","",'True_Odds_Calculator_3-way'!O262/'True_Odds_Calculator_3-way'!B262-1)</f>
        <v>#NAME?</v>
      </c>
      <c r="J261" s="6" t="e">
        <f ca="1">IF('Log_working_3-way'!$D261="","",'True_Odds_Calculator_3-way'!#REF!/'True_Odds_Calculator_3-way'!C262-1)</f>
        <v>#NAME?</v>
      </c>
      <c r="K261" s="6" t="e">
        <f ca="1">IF('Log_working_3-way'!$D261="","",1/'True_Odds_Calculator_3-way'!A262+1/'True_Odds_Calculator_3-way'!B262+1/'True_Odds_Calculator_3-way'!C262-1)</f>
        <v>#NAME?</v>
      </c>
    </row>
    <row r="262" spans="4:11" x14ac:dyDescent="0.25">
      <c r="D262" t="e">
        <f ca="1">solve_for_c('True_Odds_Calculator_3-way'!A263,'True_Odds_Calculator_3-way'!B263,'True_Odds_Calculator_3-way'!C263,'Log_working_3-way'!B$1,'Log_working_3-way'!B$2)</f>
        <v>#NAME?</v>
      </c>
      <c r="F262" s="6" t="e">
        <f ca="1">IF('Log_working_3-way'!D262="","",1/'True_Odds_Calculator_3-way'!N263+1/'True_Odds_Calculator_3-way'!O263+1/'True_Odds_Calculator_3-way'!#REF!-1)</f>
        <v>#NAME?</v>
      </c>
      <c r="H262" s="6" t="e">
        <f ca="1">IF('Log_working_3-way'!$D262="","",'True_Odds_Calculator_3-way'!N263/'True_Odds_Calculator_3-way'!A263-1)</f>
        <v>#NAME?</v>
      </c>
      <c r="I262" s="6" t="e">
        <f ca="1">IF('Log_working_3-way'!$D262="","",'True_Odds_Calculator_3-way'!O263/'True_Odds_Calculator_3-way'!B263-1)</f>
        <v>#NAME?</v>
      </c>
      <c r="J262" s="6" t="e">
        <f ca="1">IF('Log_working_3-way'!$D262="","",'True_Odds_Calculator_3-way'!#REF!/'True_Odds_Calculator_3-way'!C263-1)</f>
        <v>#NAME?</v>
      </c>
      <c r="K262" s="6" t="e">
        <f ca="1">IF('Log_working_3-way'!$D262="","",1/'True_Odds_Calculator_3-way'!A263+1/'True_Odds_Calculator_3-way'!B263+1/'True_Odds_Calculator_3-way'!C263-1)</f>
        <v>#NAME?</v>
      </c>
    </row>
    <row r="263" spans="4:11" x14ac:dyDescent="0.25">
      <c r="D263" t="e">
        <f ca="1">solve_for_c('True_Odds_Calculator_3-way'!A264,'True_Odds_Calculator_3-way'!B264,'True_Odds_Calculator_3-way'!C264,'Log_working_3-way'!B$1,'Log_working_3-way'!B$2)</f>
        <v>#NAME?</v>
      </c>
      <c r="F263" s="6" t="e">
        <f ca="1">IF('Log_working_3-way'!D263="","",1/'True_Odds_Calculator_3-way'!N264+1/'True_Odds_Calculator_3-way'!O264+1/'True_Odds_Calculator_3-way'!#REF!-1)</f>
        <v>#NAME?</v>
      </c>
      <c r="H263" s="6" t="e">
        <f ca="1">IF('Log_working_3-way'!$D263="","",'True_Odds_Calculator_3-way'!N264/'True_Odds_Calculator_3-way'!A264-1)</f>
        <v>#NAME?</v>
      </c>
      <c r="I263" s="6" t="e">
        <f ca="1">IF('Log_working_3-way'!$D263="","",'True_Odds_Calculator_3-way'!O264/'True_Odds_Calculator_3-way'!B264-1)</f>
        <v>#NAME?</v>
      </c>
      <c r="J263" s="6" t="e">
        <f ca="1">IF('Log_working_3-way'!$D263="","",'True_Odds_Calculator_3-way'!#REF!/'True_Odds_Calculator_3-way'!C264-1)</f>
        <v>#NAME?</v>
      </c>
      <c r="K263" s="6" t="e">
        <f ca="1">IF('Log_working_3-way'!$D263="","",1/'True_Odds_Calculator_3-way'!A264+1/'True_Odds_Calculator_3-way'!B264+1/'True_Odds_Calculator_3-way'!C264-1)</f>
        <v>#NAME?</v>
      </c>
    </row>
    <row r="264" spans="4:11" x14ac:dyDescent="0.25">
      <c r="D264" t="e">
        <f ca="1">solve_for_c('True_Odds_Calculator_3-way'!A265,'True_Odds_Calculator_3-way'!B265,'True_Odds_Calculator_3-way'!C265,'Log_working_3-way'!B$1,'Log_working_3-way'!B$2)</f>
        <v>#NAME?</v>
      </c>
      <c r="F264" s="6" t="e">
        <f ca="1">IF('Log_working_3-way'!D264="","",1/'True_Odds_Calculator_3-way'!N265+1/'True_Odds_Calculator_3-way'!O265+1/'True_Odds_Calculator_3-way'!#REF!-1)</f>
        <v>#NAME?</v>
      </c>
      <c r="H264" s="6" t="e">
        <f ca="1">IF('Log_working_3-way'!$D264="","",'True_Odds_Calculator_3-way'!N265/'True_Odds_Calculator_3-way'!A265-1)</f>
        <v>#NAME?</v>
      </c>
      <c r="I264" s="6" t="e">
        <f ca="1">IF('Log_working_3-way'!$D264="","",'True_Odds_Calculator_3-way'!O265/'True_Odds_Calculator_3-way'!B265-1)</f>
        <v>#NAME?</v>
      </c>
      <c r="J264" s="6" t="e">
        <f ca="1">IF('Log_working_3-way'!$D264="","",'True_Odds_Calculator_3-way'!#REF!/'True_Odds_Calculator_3-way'!C265-1)</f>
        <v>#NAME?</v>
      </c>
      <c r="K264" s="6" t="e">
        <f ca="1">IF('Log_working_3-way'!$D264="","",1/'True_Odds_Calculator_3-way'!A265+1/'True_Odds_Calculator_3-way'!B265+1/'True_Odds_Calculator_3-way'!C265-1)</f>
        <v>#NAME?</v>
      </c>
    </row>
    <row r="265" spans="4:11" x14ac:dyDescent="0.25">
      <c r="D265" t="e">
        <f ca="1">solve_for_c('True_Odds_Calculator_3-way'!A266,'True_Odds_Calculator_3-way'!B266,'True_Odds_Calculator_3-way'!C266,'Log_working_3-way'!B$1,'Log_working_3-way'!B$2)</f>
        <v>#NAME?</v>
      </c>
      <c r="F265" s="6" t="e">
        <f ca="1">IF('Log_working_3-way'!D265="","",1/'True_Odds_Calculator_3-way'!N266+1/'True_Odds_Calculator_3-way'!O266+1/'True_Odds_Calculator_3-way'!#REF!-1)</f>
        <v>#NAME?</v>
      </c>
      <c r="H265" s="6" t="e">
        <f ca="1">IF('Log_working_3-way'!$D265="","",'True_Odds_Calculator_3-way'!N266/'True_Odds_Calculator_3-way'!A266-1)</f>
        <v>#NAME?</v>
      </c>
      <c r="I265" s="6" t="e">
        <f ca="1">IF('Log_working_3-way'!$D265="","",'True_Odds_Calculator_3-way'!O266/'True_Odds_Calculator_3-way'!B266-1)</f>
        <v>#NAME?</v>
      </c>
      <c r="J265" s="6" t="e">
        <f ca="1">IF('Log_working_3-way'!$D265="","",'True_Odds_Calculator_3-way'!#REF!/'True_Odds_Calculator_3-way'!C266-1)</f>
        <v>#NAME?</v>
      </c>
      <c r="K265" s="6" t="e">
        <f ca="1">IF('Log_working_3-way'!$D265="","",1/'True_Odds_Calculator_3-way'!A266+1/'True_Odds_Calculator_3-way'!B266+1/'True_Odds_Calculator_3-way'!C266-1)</f>
        <v>#NAME?</v>
      </c>
    </row>
    <row r="266" spans="4:11" x14ac:dyDescent="0.25">
      <c r="D266" t="e">
        <f ca="1">solve_for_c('True_Odds_Calculator_3-way'!A267,'True_Odds_Calculator_3-way'!B267,'True_Odds_Calculator_3-way'!C267,'Log_working_3-way'!B$1,'Log_working_3-way'!B$2)</f>
        <v>#NAME?</v>
      </c>
      <c r="F266" s="6" t="e">
        <f ca="1">IF('Log_working_3-way'!D266="","",1/'True_Odds_Calculator_3-way'!N267+1/'True_Odds_Calculator_3-way'!O267+1/'True_Odds_Calculator_3-way'!#REF!-1)</f>
        <v>#NAME?</v>
      </c>
      <c r="H266" s="6" t="e">
        <f ca="1">IF('Log_working_3-way'!$D266="","",'True_Odds_Calculator_3-way'!N267/'True_Odds_Calculator_3-way'!A267-1)</f>
        <v>#NAME?</v>
      </c>
      <c r="I266" s="6" t="e">
        <f ca="1">IF('Log_working_3-way'!$D266="","",'True_Odds_Calculator_3-way'!O267/'True_Odds_Calculator_3-way'!B267-1)</f>
        <v>#NAME?</v>
      </c>
      <c r="J266" s="6" t="e">
        <f ca="1">IF('Log_working_3-way'!$D266="","",'True_Odds_Calculator_3-way'!#REF!/'True_Odds_Calculator_3-way'!C267-1)</f>
        <v>#NAME?</v>
      </c>
      <c r="K266" s="6" t="e">
        <f ca="1">IF('Log_working_3-way'!$D266="","",1/'True_Odds_Calculator_3-way'!A267+1/'True_Odds_Calculator_3-way'!B267+1/'True_Odds_Calculator_3-way'!C267-1)</f>
        <v>#NAME?</v>
      </c>
    </row>
    <row r="267" spans="4:11" x14ac:dyDescent="0.25">
      <c r="D267" t="e">
        <f ca="1">solve_for_c('True_Odds_Calculator_3-way'!A268,'True_Odds_Calculator_3-way'!B268,'True_Odds_Calculator_3-way'!C268,'Log_working_3-way'!B$1,'Log_working_3-way'!B$2)</f>
        <v>#NAME?</v>
      </c>
      <c r="F267" s="6" t="e">
        <f ca="1">IF('Log_working_3-way'!D267="","",1/'True_Odds_Calculator_3-way'!N268+1/'True_Odds_Calculator_3-way'!O268+1/'True_Odds_Calculator_3-way'!#REF!-1)</f>
        <v>#NAME?</v>
      </c>
      <c r="H267" s="6" t="e">
        <f ca="1">IF('Log_working_3-way'!$D267="","",'True_Odds_Calculator_3-way'!N268/'True_Odds_Calculator_3-way'!A268-1)</f>
        <v>#NAME?</v>
      </c>
      <c r="I267" s="6" t="e">
        <f ca="1">IF('Log_working_3-way'!$D267="","",'True_Odds_Calculator_3-way'!O268/'True_Odds_Calculator_3-way'!B268-1)</f>
        <v>#NAME?</v>
      </c>
      <c r="J267" s="6" t="e">
        <f ca="1">IF('Log_working_3-way'!$D267="","",'True_Odds_Calculator_3-way'!#REF!/'True_Odds_Calculator_3-way'!C268-1)</f>
        <v>#NAME?</v>
      </c>
      <c r="K267" s="6" t="e">
        <f ca="1">IF('Log_working_3-way'!$D267="","",1/'True_Odds_Calculator_3-way'!A268+1/'True_Odds_Calculator_3-way'!B268+1/'True_Odds_Calculator_3-way'!C268-1)</f>
        <v>#NAME?</v>
      </c>
    </row>
    <row r="268" spans="4:11" x14ac:dyDescent="0.25">
      <c r="D268" t="e">
        <f ca="1">solve_for_c('True_Odds_Calculator_3-way'!A269,'True_Odds_Calculator_3-way'!B269,'True_Odds_Calculator_3-way'!C269,'Log_working_3-way'!B$1,'Log_working_3-way'!B$2)</f>
        <v>#NAME?</v>
      </c>
      <c r="F268" s="6" t="e">
        <f ca="1">IF('Log_working_3-way'!D268="","",1/'True_Odds_Calculator_3-way'!N269+1/'True_Odds_Calculator_3-way'!O269+1/'True_Odds_Calculator_3-way'!#REF!-1)</f>
        <v>#NAME?</v>
      </c>
      <c r="H268" s="6" t="e">
        <f ca="1">IF('Log_working_3-way'!$D268="","",'True_Odds_Calculator_3-way'!N269/'True_Odds_Calculator_3-way'!A269-1)</f>
        <v>#NAME?</v>
      </c>
      <c r="I268" s="6" t="e">
        <f ca="1">IF('Log_working_3-way'!$D268="","",'True_Odds_Calculator_3-way'!O269/'True_Odds_Calculator_3-way'!B269-1)</f>
        <v>#NAME?</v>
      </c>
      <c r="J268" s="6" t="e">
        <f ca="1">IF('Log_working_3-way'!$D268="","",'True_Odds_Calculator_3-way'!#REF!/'True_Odds_Calculator_3-way'!C269-1)</f>
        <v>#NAME?</v>
      </c>
      <c r="K268" s="6" t="e">
        <f ca="1">IF('Log_working_3-way'!$D268="","",1/'True_Odds_Calculator_3-way'!A269+1/'True_Odds_Calculator_3-way'!B269+1/'True_Odds_Calculator_3-way'!C269-1)</f>
        <v>#NAME?</v>
      </c>
    </row>
    <row r="269" spans="4:11" x14ac:dyDescent="0.25">
      <c r="D269" t="e">
        <f ca="1">solve_for_c('True_Odds_Calculator_3-way'!A270,'True_Odds_Calculator_3-way'!B270,'True_Odds_Calculator_3-way'!C270,'Log_working_3-way'!B$1,'Log_working_3-way'!B$2)</f>
        <v>#NAME?</v>
      </c>
      <c r="F269" s="6" t="e">
        <f ca="1">IF('Log_working_3-way'!D269="","",1/'True_Odds_Calculator_3-way'!N270+1/'True_Odds_Calculator_3-way'!O270+1/'True_Odds_Calculator_3-way'!#REF!-1)</f>
        <v>#NAME?</v>
      </c>
      <c r="H269" s="6" t="e">
        <f ca="1">IF('Log_working_3-way'!$D269="","",'True_Odds_Calculator_3-way'!N270/'True_Odds_Calculator_3-way'!A270-1)</f>
        <v>#NAME?</v>
      </c>
      <c r="I269" s="6" t="e">
        <f ca="1">IF('Log_working_3-way'!$D269="","",'True_Odds_Calculator_3-way'!O270/'True_Odds_Calculator_3-way'!B270-1)</f>
        <v>#NAME?</v>
      </c>
      <c r="J269" s="6" t="e">
        <f ca="1">IF('Log_working_3-way'!$D269="","",'True_Odds_Calculator_3-way'!#REF!/'True_Odds_Calculator_3-way'!C270-1)</f>
        <v>#NAME?</v>
      </c>
      <c r="K269" s="6" t="e">
        <f ca="1">IF('Log_working_3-way'!$D269="","",1/'True_Odds_Calculator_3-way'!A270+1/'True_Odds_Calculator_3-way'!B270+1/'True_Odds_Calculator_3-way'!C270-1)</f>
        <v>#NAME?</v>
      </c>
    </row>
    <row r="270" spans="4:11" x14ac:dyDescent="0.25">
      <c r="D270" t="e">
        <f ca="1">solve_for_c('True_Odds_Calculator_3-way'!A271,'True_Odds_Calculator_3-way'!B271,'True_Odds_Calculator_3-way'!C271,'Log_working_3-way'!B$1,'Log_working_3-way'!B$2)</f>
        <v>#NAME?</v>
      </c>
      <c r="F270" s="6" t="e">
        <f ca="1">IF('Log_working_3-way'!D270="","",1/'True_Odds_Calculator_3-way'!N271+1/'True_Odds_Calculator_3-way'!O271+1/'True_Odds_Calculator_3-way'!#REF!-1)</f>
        <v>#NAME?</v>
      </c>
      <c r="H270" s="6" t="e">
        <f ca="1">IF('Log_working_3-way'!$D270="","",'True_Odds_Calculator_3-way'!N271/'True_Odds_Calculator_3-way'!A271-1)</f>
        <v>#NAME?</v>
      </c>
      <c r="I270" s="6" t="e">
        <f ca="1">IF('Log_working_3-way'!$D270="","",'True_Odds_Calculator_3-way'!O271/'True_Odds_Calculator_3-way'!B271-1)</f>
        <v>#NAME?</v>
      </c>
      <c r="J270" s="6" t="e">
        <f ca="1">IF('Log_working_3-way'!$D270="","",'True_Odds_Calculator_3-way'!#REF!/'True_Odds_Calculator_3-way'!C271-1)</f>
        <v>#NAME?</v>
      </c>
      <c r="K270" s="6" t="e">
        <f ca="1">IF('Log_working_3-way'!$D270="","",1/'True_Odds_Calculator_3-way'!A271+1/'True_Odds_Calculator_3-way'!B271+1/'True_Odds_Calculator_3-way'!C271-1)</f>
        <v>#NAME?</v>
      </c>
    </row>
    <row r="271" spans="4:11" x14ac:dyDescent="0.25">
      <c r="D271" t="e">
        <f ca="1">solve_for_c('True_Odds_Calculator_3-way'!A272,'True_Odds_Calculator_3-way'!B272,'True_Odds_Calculator_3-way'!C272,'Log_working_3-way'!B$1,'Log_working_3-way'!B$2)</f>
        <v>#NAME?</v>
      </c>
      <c r="F271" s="6" t="e">
        <f ca="1">IF('Log_working_3-way'!D271="","",1/'True_Odds_Calculator_3-way'!N272+1/'True_Odds_Calculator_3-way'!O272+1/'True_Odds_Calculator_3-way'!#REF!-1)</f>
        <v>#NAME?</v>
      </c>
      <c r="H271" s="6" t="e">
        <f ca="1">IF('Log_working_3-way'!$D271="","",'True_Odds_Calculator_3-way'!N272/'True_Odds_Calculator_3-way'!A272-1)</f>
        <v>#NAME?</v>
      </c>
      <c r="I271" s="6" t="e">
        <f ca="1">IF('Log_working_3-way'!$D271="","",'True_Odds_Calculator_3-way'!O272/'True_Odds_Calculator_3-way'!B272-1)</f>
        <v>#NAME?</v>
      </c>
      <c r="J271" s="6" t="e">
        <f ca="1">IF('Log_working_3-way'!$D271="","",'True_Odds_Calculator_3-way'!#REF!/'True_Odds_Calculator_3-way'!C272-1)</f>
        <v>#NAME?</v>
      </c>
      <c r="K271" s="6" t="e">
        <f ca="1">IF('Log_working_3-way'!$D271="","",1/'True_Odds_Calculator_3-way'!A272+1/'True_Odds_Calculator_3-way'!B272+1/'True_Odds_Calculator_3-way'!C272-1)</f>
        <v>#NAME?</v>
      </c>
    </row>
    <row r="272" spans="4:11" x14ac:dyDescent="0.25">
      <c r="D272" t="e">
        <f ca="1">solve_for_c('True_Odds_Calculator_3-way'!A273,'True_Odds_Calculator_3-way'!B273,'True_Odds_Calculator_3-way'!C273,'Log_working_3-way'!B$1,'Log_working_3-way'!B$2)</f>
        <v>#NAME?</v>
      </c>
      <c r="F272" s="6" t="e">
        <f ca="1">IF('Log_working_3-way'!D272="","",1/'True_Odds_Calculator_3-way'!N273+1/'True_Odds_Calculator_3-way'!O273+1/'True_Odds_Calculator_3-way'!#REF!-1)</f>
        <v>#NAME?</v>
      </c>
      <c r="H272" s="6" t="e">
        <f ca="1">IF('Log_working_3-way'!$D272="","",'True_Odds_Calculator_3-way'!N273/'True_Odds_Calculator_3-way'!A273-1)</f>
        <v>#NAME?</v>
      </c>
      <c r="I272" s="6" t="e">
        <f ca="1">IF('Log_working_3-way'!$D272="","",'True_Odds_Calculator_3-way'!O273/'True_Odds_Calculator_3-way'!B273-1)</f>
        <v>#NAME?</v>
      </c>
      <c r="J272" s="6" t="e">
        <f ca="1">IF('Log_working_3-way'!$D272="","",'True_Odds_Calculator_3-way'!#REF!/'True_Odds_Calculator_3-way'!C273-1)</f>
        <v>#NAME?</v>
      </c>
      <c r="K272" s="6" t="e">
        <f ca="1">IF('Log_working_3-way'!$D272="","",1/'True_Odds_Calculator_3-way'!A273+1/'True_Odds_Calculator_3-way'!B273+1/'True_Odds_Calculator_3-way'!C273-1)</f>
        <v>#NAME?</v>
      </c>
    </row>
    <row r="273" spans="4:11" x14ac:dyDescent="0.25">
      <c r="D273" t="e">
        <f ca="1">solve_for_c('True_Odds_Calculator_3-way'!A274,'True_Odds_Calculator_3-way'!B274,'True_Odds_Calculator_3-way'!C274,'Log_working_3-way'!B$1,'Log_working_3-way'!B$2)</f>
        <v>#NAME?</v>
      </c>
      <c r="F273" s="6" t="e">
        <f ca="1">IF('Log_working_3-way'!D273="","",1/'True_Odds_Calculator_3-way'!N274+1/'True_Odds_Calculator_3-way'!O274+1/'True_Odds_Calculator_3-way'!#REF!-1)</f>
        <v>#NAME?</v>
      </c>
      <c r="H273" s="6" t="e">
        <f ca="1">IF('Log_working_3-way'!$D273="","",'True_Odds_Calculator_3-way'!N274/'True_Odds_Calculator_3-way'!A274-1)</f>
        <v>#NAME?</v>
      </c>
      <c r="I273" s="6" t="e">
        <f ca="1">IF('Log_working_3-way'!$D273="","",'True_Odds_Calculator_3-way'!O274/'True_Odds_Calculator_3-way'!B274-1)</f>
        <v>#NAME?</v>
      </c>
      <c r="J273" s="6" t="e">
        <f ca="1">IF('Log_working_3-way'!$D273="","",'True_Odds_Calculator_3-way'!#REF!/'True_Odds_Calculator_3-way'!C274-1)</f>
        <v>#NAME?</v>
      </c>
      <c r="K273" s="6" t="e">
        <f ca="1">IF('Log_working_3-way'!$D273="","",1/'True_Odds_Calculator_3-way'!A274+1/'True_Odds_Calculator_3-way'!B274+1/'True_Odds_Calculator_3-way'!C274-1)</f>
        <v>#NAME?</v>
      </c>
    </row>
    <row r="274" spans="4:11" x14ac:dyDescent="0.25">
      <c r="D274" t="e">
        <f ca="1">solve_for_c('True_Odds_Calculator_3-way'!A275,'True_Odds_Calculator_3-way'!B275,'True_Odds_Calculator_3-way'!C275,'Log_working_3-way'!B$1,'Log_working_3-way'!B$2)</f>
        <v>#NAME?</v>
      </c>
      <c r="F274" s="6" t="e">
        <f ca="1">IF('Log_working_3-way'!D274="","",1/'True_Odds_Calculator_3-way'!N275+1/'True_Odds_Calculator_3-way'!O275+1/'True_Odds_Calculator_3-way'!#REF!-1)</f>
        <v>#NAME?</v>
      </c>
      <c r="H274" s="6" t="e">
        <f ca="1">IF('Log_working_3-way'!$D274="","",'True_Odds_Calculator_3-way'!N275/'True_Odds_Calculator_3-way'!A275-1)</f>
        <v>#NAME?</v>
      </c>
      <c r="I274" s="6" t="e">
        <f ca="1">IF('Log_working_3-way'!$D274="","",'True_Odds_Calculator_3-way'!O275/'True_Odds_Calculator_3-way'!B275-1)</f>
        <v>#NAME?</v>
      </c>
      <c r="J274" s="6" t="e">
        <f ca="1">IF('Log_working_3-way'!$D274="","",'True_Odds_Calculator_3-way'!#REF!/'True_Odds_Calculator_3-way'!C275-1)</f>
        <v>#NAME?</v>
      </c>
      <c r="K274" s="6" t="e">
        <f ca="1">IF('Log_working_3-way'!$D274="","",1/'True_Odds_Calculator_3-way'!A275+1/'True_Odds_Calculator_3-way'!B275+1/'True_Odds_Calculator_3-way'!C275-1)</f>
        <v>#NAME?</v>
      </c>
    </row>
    <row r="275" spans="4:11" x14ac:dyDescent="0.25">
      <c r="D275" t="e">
        <f ca="1">solve_for_c('True_Odds_Calculator_3-way'!A276,'True_Odds_Calculator_3-way'!B276,'True_Odds_Calculator_3-way'!C276,'Log_working_3-way'!B$1,'Log_working_3-way'!B$2)</f>
        <v>#NAME?</v>
      </c>
      <c r="F275" s="6" t="e">
        <f ca="1">IF('Log_working_3-way'!D275="","",1/'True_Odds_Calculator_3-way'!N276+1/'True_Odds_Calculator_3-way'!O276+1/'True_Odds_Calculator_3-way'!#REF!-1)</f>
        <v>#NAME?</v>
      </c>
      <c r="H275" s="6" t="e">
        <f ca="1">IF('Log_working_3-way'!$D275="","",'True_Odds_Calculator_3-way'!N276/'True_Odds_Calculator_3-way'!A276-1)</f>
        <v>#NAME?</v>
      </c>
      <c r="I275" s="6" t="e">
        <f ca="1">IF('Log_working_3-way'!$D275="","",'True_Odds_Calculator_3-way'!O276/'True_Odds_Calculator_3-way'!B276-1)</f>
        <v>#NAME?</v>
      </c>
      <c r="J275" s="6" t="e">
        <f ca="1">IF('Log_working_3-way'!$D275="","",'True_Odds_Calculator_3-way'!#REF!/'True_Odds_Calculator_3-way'!C276-1)</f>
        <v>#NAME?</v>
      </c>
      <c r="K275" s="6" t="e">
        <f ca="1">IF('Log_working_3-way'!$D275="","",1/'True_Odds_Calculator_3-way'!A276+1/'True_Odds_Calculator_3-way'!B276+1/'True_Odds_Calculator_3-way'!C276-1)</f>
        <v>#NAME?</v>
      </c>
    </row>
    <row r="276" spans="4:11" x14ac:dyDescent="0.25">
      <c r="D276" t="e">
        <f ca="1">solve_for_c('True_Odds_Calculator_3-way'!A277,'True_Odds_Calculator_3-way'!B277,'True_Odds_Calculator_3-way'!C277,'Log_working_3-way'!B$1,'Log_working_3-way'!B$2)</f>
        <v>#NAME?</v>
      </c>
      <c r="F276" s="6" t="e">
        <f ca="1">IF('Log_working_3-way'!D276="","",1/'True_Odds_Calculator_3-way'!N277+1/'True_Odds_Calculator_3-way'!O277+1/'True_Odds_Calculator_3-way'!#REF!-1)</f>
        <v>#NAME?</v>
      </c>
      <c r="H276" s="6" t="e">
        <f ca="1">IF('Log_working_3-way'!$D276="","",'True_Odds_Calculator_3-way'!N277/'True_Odds_Calculator_3-way'!A277-1)</f>
        <v>#NAME?</v>
      </c>
      <c r="I276" s="6" t="e">
        <f ca="1">IF('Log_working_3-way'!$D276="","",'True_Odds_Calculator_3-way'!O277/'True_Odds_Calculator_3-way'!B277-1)</f>
        <v>#NAME?</v>
      </c>
      <c r="J276" s="6" t="e">
        <f ca="1">IF('Log_working_3-way'!$D276="","",'True_Odds_Calculator_3-way'!#REF!/'True_Odds_Calculator_3-way'!C277-1)</f>
        <v>#NAME?</v>
      </c>
      <c r="K276" s="6" t="e">
        <f ca="1">IF('Log_working_3-way'!$D276="","",1/'True_Odds_Calculator_3-way'!A277+1/'True_Odds_Calculator_3-way'!B277+1/'True_Odds_Calculator_3-way'!C277-1)</f>
        <v>#NAME?</v>
      </c>
    </row>
    <row r="277" spans="4:11" x14ac:dyDescent="0.25">
      <c r="D277" t="e">
        <f ca="1">solve_for_c('True_Odds_Calculator_3-way'!A278,'True_Odds_Calculator_3-way'!B278,'True_Odds_Calculator_3-way'!C278,'Log_working_3-way'!B$1,'Log_working_3-way'!B$2)</f>
        <v>#NAME?</v>
      </c>
      <c r="F277" s="6" t="e">
        <f ca="1">IF('Log_working_3-way'!D277="","",1/'True_Odds_Calculator_3-way'!N278+1/'True_Odds_Calculator_3-way'!O278+1/'True_Odds_Calculator_3-way'!#REF!-1)</f>
        <v>#NAME?</v>
      </c>
      <c r="H277" s="6" t="e">
        <f ca="1">IF('Log_working_3-way'!$D277="","",'True_Odds_Calculator_3-way'!N278/'True_Odds_Calculator_3-way'!A278-1)</f>
        <v>#NAME?</v>
      </c>
      <c r="I277" s="6" t="e">
        <f ca="1">IF('Log_working_3-way'!$D277="","",'True_Odds_Calculator_3-way'!O278/'True_Odds_Calculator_3-way'!B278-1)</f>
        <v>#NAME?</v>
      </c>
      <c r="J277" s="6" t="e">
        <f ca="1">IF('Log_working_3-way'!$D277="","",'True_Odds_Calculator_3-way'!#REF!/'True_Odds_Calculator_3-way'!C278-1)</f>
        <v>#NAME?</v>
      </c>
      <c r="K277" s="6" t="e">
        <f ca="1">IF('Log_working_3-way'!$D277="","",1/'True_Odds_Calculator_3-way'!A278+1/'True_Odds_Calculator_3-way'!B278+1/'True_Odds_Calculator_3-way'!C278-1)</f>
        <v>#NAME?</v>
      </c>
    </row>
    <row r="278" spans="4:11" x14ac:dyDescent="0.25">
      <c r="D278" t="e">
        <f ca="1">solve_for_c('True_Odds_Calculator_3-way'!A279,'True_Odds_Calculator_3-way'!B279,'True_Odds_Calculator_3-way'!C279,'Log_working_3-way'!B$1,'Log_working_3-way'!B$2)</f>
        <v>#NAME?</v>
      </c>
      <c r="F278" s="6" t="e">
        <f ca="1">IF('Log_working_3-way'!D278="","",1/'True_Odds_Calculator_3-way'!N279+1/'True_Odds_Calculator_3-way'!O279+1/'True_Odds_Calculator_3-way'!#REF!-1)</f>
        <v>#NAME?</v>
      </c>
      <c r="H278" s="6" t="e">
        <f ca="1">IF('Log_working_3-way'!$D278="","",'True_Odds_Calculator_3-way'!N279/'True_Odds_Calculator_3-way'!A279-1)</f>
        <v>#NAME?</v>
      </c>
      <c r="I278" s="6" t="e">
        <f ca="1">IF('Log_working_3-way'!$D278="","",'True_Odds_Calculator_3-way'!O279/'True_Odds_Calculator_3-way'!B279-1)</f>
        <v>#NAME?</v>
      </c>
      <c r="J278" s="6" t="e">
        <f ca="1">IF('Log_working_3-way'!$D278="","",'True_Odds_Calculator_3-way'!#REF!/'True_Odds_Calculator_3-way'!C279-1)</f>
        <v>#NAME?</v>
      </c>
      <c r="K278" s="6" t="e">
        <f ca="1">IF('Log_working_3-way'!$D278="","",1/'True_Odds_Calculator_3-way'!A279+1/'True_Odds_Calculator_3-way'!B279+1/'True_Odds_Calculator_3-way'!C279-1)</f>
        <v>#NAME?</v>
      </c>
    </row>
    <row r="279" spans="4:11" x14ac:dyDescent="0.25">
      <c r="D279" t="e">
        <f ca="1">solve_for_c('True_Odds_Calculator_3-way'!A280,'True_Odds_Calculator_3-way'!B280,'True_Odds_Calculator_3-way'!C280,'Log_working_3-way'!B$1,'Log_working_3-way'!B$2)</f>
        <v>#NAME?</v>
      </c>
      <c r="F279" s="6" t="e">
        <f ca="1">IF('Log_working_3-way'!D279="","",1/'True_Odds_Calculator_3-way'!N280+1/'True_Odds_Calculator_3-way'!O280+1/'True_Odds_Calculator_3-way'!#REF!-1)</f>
        <v>#NAME?</v>
      </c>
      <c r="H279" s="6" t="e">
        <f ca="1">IF('Log_working_3-way'!$D279="","",'True_Odds_Calculator_3-way'!N280/'True_Odds_Calculator_3-way'!A280-1)</f>
        <v>#NAME?</v>
      </c>
      <c r="I279" s="6" t="e">
        <f ca="1">IF('Log_working_3-way'!$D279="","",'True_Odds_Calculator_3-way'!O280/'True_Odds_Calculator_3-way'!B280-1)</f>
        <v>#NAME?</v>
      </c>
      <c r="J279" s="6" t="e">
        <f ca="1">IF('Log_working_3-way'!$D279="","",'True_Odds_Calculator_3-way'!#REF!/'True_Odds_Calculator_3-way'!C280-1)</f>
        <v>#NAME?</v>
      </c>
      <c r="K279" s="6" t="e">
        <f ca="1">IF('Log_working_3-way'!$D279="","",1/'True_Odds_Calculator_3-way'!A280+1/'True_Odds_Calculator_3-way'!B280+1/'True_Odds_Calculator_3-way'!C280-1)</f>
        <v>#NAME?</v>
      </c>
    </row>
    <row r="280" spans="4:11" x14ac:dyDescent="0.25">
      <c r="D280" t="e">
        <f ca="1">solve_for_c('True_Odds_Calculator_3-way'!A281,'True_Odds_Calculator_3-way'!B281,'True_Odds_Calculator_3-way'!C281,'Log_working_3-way'!B$1,'Log_working_3-way'!B$2)</f>
        <v>#NAME?</v>
      </c>
      <c r="F280" s="6" t="e">
        <f ca="1">IF('Log_working_3-way'!D280="","",1/'True_Odds_Calculator_3-way'!N281+1/'True_Odds_Calculator_3-way'!O281+1/'True_Odds_Calculator_3-way'!#REF!-1)</f>
        <v>#NAME?</v>
      </c>
      <c r="H280" s="6" t="e">
        <f ca="1">IF('Log_working_3-way'!$D280="","",'True_Odds_Calculator_3-way'!N281/'True_Odds_Calculator_3-way'!A281-1)</f>
        <v>#NAME?</v>
      </c>
      <c r="I280" s="6" t="e">
        <f ca="1">IF('Log_working_3-way'!$D280="","",'True_Odds_Calculator_3-way'!O281/'True_Odds_Calculator_3-way'!B281-1)</f>
        <v>#NAME?</v>
      </c>
      <c r="J280" s="6" t="e">
        <f ca="1">IF('Log_working_3-way'!$D280="","",'True_Odds_Calculator_3-way'!#REF!/'True_Odds_Calculator_3-way'!C281-1)</f>
        <v>#NAME?</v>
      </c>
      <c r="K280" s="6" t="e">
        <f ca="1">IF('Log_working_3-way'!$D280="","",1/'True_Odds_Calculator_3-way'!A281+1/'True_Odds_Calculator_3-way'!B281+1/'True_Odds_Calculator_3-way'!C281-1)</f>
        <v>#NAME?</v>
      </c>
    </row>
    <row r="281" spans="4:11" x14ac:dyDescent="0.25">
      <c r="D281" t="e">
        <f ca="1">solve_for_c('True_Odds_Calculator_3-way'!A282,'True_Odds_Calculator_3-way'!B282,'True_Odds_Calculator_3-way'!C282,'Log_working_3-way'!B$1,'Log_working_3-way'!B$2)</f>
        <v>#NAME?</v>
      </c>
      <c r="F281" s="6" t="e">
        <f ca="1">IF('Log_working_3-way'!D281="","",1/'True_Odds_Calculator_3-way'!N282+1/'True_Odds_Calculator_3-way'!O282+1/'True_Odds_Calculator_3-way'!#REF!-1)</f>
        <v>#NAME?</v>
      </c>
      <c r="H281" s="6" t="e">
        <f ca="1">IF('Log_working_3-way'!$D281="","",'True_Odds_Calculator_3-way'!N282/'True_Odds_Calculator_3-way'!A282-1)</f>
        <v>#NAME?</v>
      </c>
      <c r="I281" s="6" t="e">
        <f ca="1">IF('Log_working_3-way'!$D281="","",'True_Odds_Calculator_3-way'!O282/'True_Odds_Calculator_3-way'!B282-1)</f>
        <v>#NAME?</v>
      </c>
      <c r="J281" s="6" t="e">
        <f ca="1">IF('Log_working_3-way'!$D281="","",'True_Odds_Calculator_3-way'!#REF!/'True_Odds_Calculator_3-way'!C282-1)</f>
        <v>#NAME?</v>
      </c>
      <c r="K281" s="6" t="e">
        <f ca="1">IF('Log_working_3-way'!$D281="","",1/'True_Odds_Calculator_3-way'!A282+1/'True_Odds_Calculator_3-way'!B282+1/'True_Odds_Calculator_3-way'!C282-1)</f>
        <v>#NAME?</v>
      </c>
    </row>
    <row r="282" spans="4:11" x14ac:dyDescent="0.25">
      <c r="D282" t="e">
        <f ca="1">solve_for_c('True_Odds_Calculator_3-way'!A283,'True_Odds_Calculator_3-way'!B283,'True_Odds_Calculator_3-way'!C283,'Log_working_3-way'!B$1,'Log_working_3-way'!B$2)</f>
        <v>#NAME?</v>
      </c>
      <c r="F282" s="6" t="e">
        <f ca="1">IF('Log_working_3-way'!D282="","",1/'True_Odds_Calculator_3-way'!N283+1/'True_Odds_Calculator_3-way'!O283+1/'True_Odds_Calculator_3-way'!#REF!-1)</f>
        <v>#NAME?</v>
      </c>
      <c r="H282" s="6" t="e">
        <f ca="1">IF('Log_working_3-way'!$D282="","",'True_Odds_Calculator_3-way'!N283/'True_Odds_Calculator_3-way'!A283-1)</f>
        <v>#NAME?</v>
      </c>
      <c r="I282" s="6" t="e">
        <f ca="1">IF('Log_working_3-way'!$D282="","",'True_Odds_Calculator_3-way'!O283/'True_Odds_Calculator_3-way'!B283-1)</f>
        <v>#NAME?</v>
      </c>
      <c r="J282" s="6" t="e">
        <f ca="1">IF('Log_working_3-way'!$D282="","",'True_Odds_Calculator_3-way'!#REF!/'True_Odds_Calculator_3-way'!C283-1)</f>
        <v>#NAME?</v>
      </c>
      <c r="K282" s="6" t="e">
        <f ca="1">IF('Log_working_3-way'!$D282="","",1/'True_Odds_Calculator_3-way'!A283+1/'True_Odds_Calculator_3-way'!B283+1/'True_Odds_Calculator_3-way'!C283-1)</f>
        <v>#NAME?</v>
      </c>
    </row>
    <row r="283" spans="4:11" x14ac:dyDescent="0.25">
      <c r="D283" t="e">
        <f ca="1">solve_for_c('True_Odds_Calculator_3-way'!A284,'True_Odds_Calculator_3-way'!B284,'True_Odds_Calculator_3-way'!C284,'Log_working_3-way'!B$1,'Log_working_3-way'!B$2)</f>
        <v>#NAME?</v>
      </c>
      <c r="F283" s="6" t="e">
        <f ca="1">IF('Log_working_3-way'!D283="","",1/'True_Odds_Calculator_3-way'!N284+1/'True_Odds_Calculator_3-way'!O284+1/'True_Odds_Calculator_3-way'!#REF!-1)</f>
        <v>#NAME?</v>
      </c>
      <c r="H283" s="6" t="e">
        <f ca="1">IF('Log_working_3-way'!$D283="","",'True_Odds_Calculator_3-way'!N284/'True_Odds_Calculator_3-way'!A284-1)</f>
        <v>#NAME?</v>
      </c>
      <c r="I283" s="6" t="e">
        <f ca="1">IF('Log_working_3-way'!$D283="","",'True_Odds_Calculator_3-way'!O284/'True_Odds_Calculator_3-way'!B284-1)</f>
        <v>#NAME?</v>
      </c>
      <c r="J283" s="6" t="e">
        <f ca="1">IF('Log_working_3-way'!$D283="","",'True_Odds_Calculator_3-way'!#REF!/'True_Odds_Calculator_3-way'!C284-1)</f>
        <v>#NAME?</v>
      </c>
      <c r="K283" s="6" t="e">
        <f ca="1">IF('Log_working_3-way'!$D283="","",1/'True_Odds_Calculator_3-way'!A284+1/'True_Odds_Calculator_3-way'!B284+1/'True_Odds_Calculator_3-way'!C284-1)</f>
        <v>#NAME?</v>
      </c>
    </row>
    <row r="284" spans="4:11" x14ac:dyDescent="0.25">
      <c r="D284" t="e">
        <f ca="1">solve_for_c('True_Odds_Calculator_3-way'!A285,'True_Odds_Calculator_3-way'!B285,'True_Odds_Calculator_3-way'!C285,'Log_working_3-way'!B$1,'Log_working_3-way'!B$2)</f>
        <v>#NAME?</v>
      </c>
      <c r="F284" s="6" t="e">
        <f ca="1">IF('Log_working_3-way'!D284="","",1/'True_Odds_Calculator_3-way'!N285+1/'True_Odds_Calculator_3-way'!O285+1/'True_Odds_Calculator_3-way'!#REF!-1)</f>
        <v>#NAME?</v>
      </c>
      <c r="H284" s="6" t="e">
        <f ca="1">IF('Log_working_3-way'!$D284="","",'True_Odds_Calculator_3-way'!N285/'True_Odds_Calculator_3-way'!A285-1)</f>
        <v>#NAME?</v>
      </c>
      <c r="I284" s="6" t="e">
        <f ca="1">IF('Log_working_3-way'!$D284="","",'True_Odds_Calculator_3-way'!O285/'True_Odds_Calculator_3-way'!B285-1)</f>
        <v>#NAME?</v>
      </c>
      <c r="J284" s="6" t="e">
        <f ca="1">IF('Log_working_3-way'!$D284="","",'True_Odds_Calculator_3-way'!#REF!/'True_Odds_Calculator_3-way'!C285-1)</f>
        <v>#NAME?</v>
      </c>
      <c r="K284" s="6" t="e">
        <f ca="1">IF('Log_working_3-way'!$D284="","",1/'True_Odds_Calculator_3-way'!A285+1/'True_Odds_Calculator_3-way'!B285+1/'True_Odds_Calculator_3-way'!C285-1)</f>
        <v>#NAME?</v>
      </c>
    </row>
    <row r="285" spans="4:11" x14ac:dyDescent="0.25">
      <c r="D285" t="e">
        <f ca="1">solve_for_c('True_Odds_Calculator_3-way'!A286,'True_Odds_Calculator_3-way'!B286,'True_Odds_Calculator_3-way'!C286,'Log_working_3-way'!B$1,'Log_working_3-way'!B$2)</f>
        <v>#NAME?</v>
      </c>
      <c r="F285" s="6" t="e">
        <f ca="1">IF('Log_working_3-way'!D285="","",1/'True_Odds_Calculator_3-way'!N286+1/'True_Odds_Calculator_3-way'!O286+1/'True_Odds_Calculator_3-way'!#REF!-1)</f>
        <v>#NAME?</v>
      </c>
      <c r="H285" s="6" t="e">
        <f ca="1">IF('Log_working_3-way'!$D285="","",'True_Odds_Calculator_3-way'!N286/'True_Odds_Calculator_3-way'!A286-1)</f>
        <v>#NAME?</v>
      </c>
      <c r="I285" s="6" t="e">
        <f ca="1">IF('Log_working_3-way'!$D285="","",'True_Odds_Calculator_3-way'!O286/'True_Odds_Calculator_3-way'!B286-1)</f>
        <v>#NAME?</v>
      </c>
      <c r="J285" s="6" t="e">
        <f ca="1">IF('Log_working_3-way'!$D285="","",'True_Odds_Calculator_3-way'!#REF!/'True_Odds_Calculator_3-way'!C286-1)</f>
        <v>#NAME?</v>
      </c>
      <c r="K285" s="6" t="e">
        <f ca="1">IF('Log_working_3-way'!$D285="","",1/'True_Odds_Calculator_3-way'!A286+1/'True_Odds_Calculator_3-way'!B286+1/'True_Odds_Calculator_3-way'!C286-1)</f>
        <v>#NAME?</v>
      </c>
    </row>
    <row r="286" spans="4:11" x14ac:dyDescent="0.25">
      <c r="D286" t="e">
        <f ca="1">solve_for_c('True_Odds_Calculator_3-way'!A287,'True_Odds_Calculator_3-way'!B287,'True_Odds_Calculator_3-way'!C287,'Log_working_3-way'!B$1,'Log_working_3-way'!B$2)</f>
        <v>#NAME?</v>
      </c>
      <c r="F286" s="6" t="e">
        <f ca="1">IF('Log_working_3-way'!D286="","",1/'True_Odds_Calculator_3-way'!N287+1/'True_Odds_Calculator_3-way'!O287+1/'True_Odds_Calculator_3-way'!#REF!-1)</f>
        <v>#NAME?</v>
      </c>
      <c r="H286" s="6" t="e">
        <f ca="1">IF('Log_working_3-way'!$D286="","",'True_Odds_Calculator_3-way'!N287/'True_Odds_Calculator_3-way'!A287-1)</f>
        <v>#NAME?</v>
      </c>
      <c r="I286" s="6" t="e">
        <f ca="1">IF('Log_working_3-way'!$D286="","",'True_Odds_Calculator_3-way'!O287/'True_Odds_Calculator_3-way'!B287-1)</f>
        <v>#NAME?</v>
      </c>
      <c r="J286" s="6" t="e">
        <f ca="1">IF('Log_working_3-way'!$D286="","",'True_Odds_Calculator_3-way'!#REF!/'True_Odds_Calculator_3-way'!C287-1)</f>
        <v>#NAME?</v>
      </c>
      <c r="K286" s="6" t="e">
        <f ca="1">IF('Log_working_3-way'!$D286="","",1/'True_Odds_Calculator_3-way'!A287+1/'True_Odds_Calculator_3-way'!B287+1/'True_Odds_Calculator_3-way'!C287-1)</f>
        <v>#NAME?</v>
      </c>
    </row>
    <row r="287" spans="4:11" x14ac:dyDescent="0.25">
      <c r="D287" t="e">
        <f ca="1">solve_for_c('True_Odds_Calculator_3-way'!A288,'True_Odds_Calculator_3-way'!B288,'True_Odds_Calculator_3-way'!C288,'Log_working_3-way'!B$1,'Log_working_3-way'!B$2)</f>
        <v>#NAME?</v>
      </c>
      <c r="F287" s="6" t="e">
        <f ca="1">IF('Log_working_3-way'!D287="","",1/'True_Odds_Calculator_3-way'!N288+1/'True_Odds_Calculator_3-way'!O288+1/'True_Odds_Calculator_3-way'!#REF!-1)</f>
        <v>#NAME?</v>
      </c>
      <c r="H287" s="6" t="e">
        <f ca="1">IF('Log_working_3-way'!$D287="","",'True_Odds_Calculator_3-way'!N288/'True_Odds_Calculator_3-way'!A288-1)</f>
        <v>#NAME?</v>
      </c>
      <c r="I287" s="6" t="e">
        <f ca="1">IF('Log_working_3-way'!$D287="","",'True_Odds_Calculator_3-way'!O288/'True_Odds_Calculator_3-way'!B288-1)</f>
        <v>#NAME?</v>
      </c>
      <c r="J287" s="6" t="e">
        <f ca="1">IF('Log_working_3-way'!$D287="","",'True_Odds_Calculator_3-way'!#REF!/'True_Odds_Calculator_3-way'!C288-1)</f>
        <v>#NAME?</v>
      </c>
      <c r="K287" s="6" t="e">
        <f ca="1">IF('Log_working_3-way'!$D287="","",1/'True_Odds_Calculator_3-way'!A288+1/'True_Odds_Calculator_3-way'!B288+1/'True_Odds_Calculator_3-way'!C288-1)</f>
        <v>#NAME?</v>
      </c>
    </row>
    <row r="288" spans="4:11" x14ac:dyDescent="0.25">
      <c r="D288" t="e">
        <f ca="1">solve_for_c('True_Odds_Calculator_3-way'!A289,'True_Odds_Calculator_3-way'!B289,'True_Odds_Calculator_3-way'!C289,'Log_working_3-way'!B$1,'Log_working_3-way'!B$2)</f>
        <v>#NAME?</v>
      </c>
      <c r="F288" s="6" t="e">
        <f ca="1">IF('Log_working_3-way'!D288="","",1/'True_Odds_Calculator_3-way'!N289+1/'True_Odds_Calculator_3-way'!O289+1/'True_Odds_Calculator_3-way'!#REF!-1)</f>
        <v>#NAME?</v>
      </c>
      <c r="H288" s="6" t="e">
        <f ca="1">IF('Log_working_3-way'!$D288="","",'True_Odds_Calculator_3-way'!N289/'True_Odds_Calculator_3-way'!A289-1)</f>
        <v>#NAME?</v>
      </c>
      <c r="I288" s="6" t="e">
        <f ca="1">IF('Log_working_3-way'!$D288="","",'True_Odds_Calculator_3-way'!O289/'True_Odds_Calculator_3-way'!B289-1)</f>
        <v>#NAME?</v>
      </c>
      <c r="J288" s="6" t="e">
        <f ca="1">IF('Log_working_3-way'!$D288="","",'True_Odds_Calculator_3-way'!#REF!/'True_Odds_Calculator_3-way'!C289-1)</f>
        <v>#NAME?</v>
      </c>
      <c r="K288" s="6" t="e">
        <f ca="1">IF('Log_working_3-way'!$D288="","",1/'True_Odds_Calculator_3-way'!A289+1/'True_Odds_Calculator_3-way'!B289+1/'True_Odds_Calculator_3-way'!C289-1)</f>
        <v>#NAME?</v>
      </c>
    </row>
    <row r="289" spans="4:11" x14ac:dyDescent="0.25">
      <c r="D289" t="e">
        <f ca="1">solve_for_c('True_Odds_Calculator_3-way'!A290,'True_Odds_Calculator_3-way'!B290,'True_Odds_Calculator_3-way'!C290,'Log_working_3-way'!B$1,'Log_working_3-way'!B$2)</f>
        <v>#NAME?</v>
      </c>
      <c r="F289" s="6" t="e">
        <f ca="1">IF('Log_working_3-way'!D289="","",1/'True_Odds_Calculator_3-way'!N290+1/'True_Odds_Calculator_3-way'!O290+1/'True_Odds_Calculator_3-way'!#REF!-1)</f>
        <v>#NAME?</v>
      </c>
      <c r="H289" s="6" t="e">
        <f ca="1">IF('Log_working_3-way'!$D289="","",'True_Odds_Calculator_3-way'!N290/'True_Odds_Calculator_3-way'!A290-1)</f>
        <v>#NAME?</v>
      </c>
      <c r="I289" s="6" t="e">
        <f ca="1">IF('Log_working_3-way'!$D289="","",'True_Odds_Calculator_3-way'!O290/'True_Odds_Calculator_3-way'!B290-1)</f>
        <v>#NAME?</v>
      </c>
      <c r="J289" s="6" t="e">
        <f ca="1">IF('Log_working_3-way'!$D289="","",'True_Odds_Calculator_3-way'!#REF!/'True_Odds_Calculator_3-way'!C290-1)</f>
        <v>#NAME?</v>
      </c>
      <c r="K289" s="6" t="e">
        <f ca="1">IF('Log_working_3-way'!$D289="","",1/'True_Odds_Calculator_3-way'!A290+1/'True_Odds_Calculator_3-way'!B290+1/'True_Odds_Calculator_3-way'!C290-1)</f>
        <v>#NAME?</v>
      </c>
    </row>
    <row r="290" spans="4:11" x14ac:dyDescent="0.25">
      <c r="D290" t="e">
        <f ca="1">solve_for_c('True_Odds_Calculator_3-way'!A291,'True_Odds_Calculator_3-way'!B291,'True_Odds_Calculator_3-way'!C291,'Log_working_3-way'!B$1,'Log_working_3-way'!B$2)</f>
        <v>#NAME?</v>
      </c>
      <c r="F290" s="6" t="e">
        <f ca="1">IF('Log_working_3-way'!D290="","",1/'True_Odds_Calculator_3-way'!N291+1/'True_Odds_Calculator_3-way'!O291+1/'True_Odds_Calculator_3-way'!#REF!-1)</f>
        <v>#NAME?</v>
      </c>
      <c r="H290" s="6" t="e">
        <f ca="1">IF('Log_working_3-way'!$D290="","",'True_Odds_Calculator_3-way'!N291/'True_Odds_Calculator_3-way'!A291-1)</f>
        <v>#NAME?</v>
      </c>
      <c r="I290" s="6" t="e">
        <f ca="1">IF('Log_working_3-way'!$D290="","",'True_Odds_Calculator_3-way'!O291/'True_Odds_Calculator_3-way'!B291-1)</f>
        <v>#NAME?</v>
      </c>
      <c r="J290" s="6" t="e">
        <f ca="1">IF('Log_working_3-way'!$D290="","",'True_Odds_Calculator_3-way'!#REF!/'True_Odds_Calculator_3-way'!C291-1)</f>
        <v>#NAME?</v>
      </c>
      <c r="K290" s="6" t="e">
        <f ca="1">IF('Log_working_3-way'!$D290="","",1/'True_Odds_Calculator_3-way'!A291+1/'True_Odds_Calculator_3-way'!B291+1/'True_Odds_Calculator_3-way'!C291-1)</f>
        <v>#NAME?</v>
      </c>
    </row>
    <row r="291" spans="4:11" x14ac:dyDescent="0.25">
      <c r="D291" t="e">
        <f ca="1">solve_for_c('True_Odds_Calculator_3-way'!A292,'True_Odds_Calculator_3-way'!B292,'True_Odds_Calculator_3-way'!C292,'Log_working_3-way'!B$1,'Log_working_3-way'!B$2)</f>
        <v>#NAME?</v>
      </c>
      <c r="F291" s="6" t="e">
        <f ca="1">IF('Log_working_3-way'!D291="","",1/'True_Odds_Calculator_3-way'!N292+1/'True_Odds_Calculator_3-way'!O292+1/'True_Odds_Calculator_3-way'!#REF!-1)</f>
        <v>#NAME?</v>
      </c>
      <c r="H291" s="6" t="e">
        <f ca="1">IF('Log_working_3-way'!$D291="","",'True_Odds_Calculator_3-way'!N292/'True_Odds_Calculator_3-way'!A292-1)</f>
        <v>#NAME?</v>
      </c>
      <c r="I291" s="6" t="e">
        <f ca="1">IF('Log_working_3-way'!$D291="","",'True_Odds_Calculator_3-way'!O292/'True_Odds_Calculator_3-way'!B292-1)</f>
        <v>#NAME?</v>
      </c>
      <c r="J291" s="6" t="e">
        <f ca="1">IF('Log_working_3-way'!$D291="","",'True_Odds_Calculator_3-way'!#REF!/'True_Odds_Calculator_3-way'!C292-1)</f>
        <v>#NAME?</v>
      </c>
      <c r="K291" s="6" t="e">
        <f ca="1">IF('Log_working_3-way'!$D291="","",1/'True_Odds_Calculator_3-way'!A292+1/'True_Odds_Calculator_3-way'!B292+1/'True_Odds_Calculator_3-way'!C292-1)</f>
        <v>#NAME?</v>
      </c>
    </row>
    <row r="292" spans="4:11" x14ac:dyDescent="0.25">
      <c r="D292" t="e">
        <f ca="1">solve_for_c('True_Odds_Calculator_3-way'!A293,'True_Odds_Calculator_3-way'!B293,'True_Odds_Calculator_3-way'!C293,'Log_working_3-way'!B$1,'Log_working_3-way'!B$2)</f>
        <v>#NAME?</v>
      </c>
      <c r="F292" s="6" t="e">
        <f ca="1">IF('Log_working_3-way'!D292="","",1/'True_Odds_Calculator_3-way'!N293+1/'True_Odds_Calculator_3-way'!O293+1/'True_Odds_Calculator_3-way'!#REF!-1)</f>
        <v>#NAME?</v>
      </c>
      <c r="H292" s="6" t="e">
        <f ca="1">IF('Log_working_3-way'!$D292="","",'True_Odds_Calculator_3-way'!N293/'True_Odds_Calculator_3-way'!A293-1)</f>
        <v>#NAME?</v>
      </c>
      <c r="I292" s="6" t="e">
        <f ca="1">IF('Log_working_3-way'!$D292="","",'True_Odds_Calculator_3-way'!O293/'True_Odds_Calculator_3-way'!B293-1)</f>
        <v>#NAME?</v>
      </c>
      <c r="J292" s="6" t="e">
        <f ca="1">IF('Log_working_3-way'!$D292="","",'True_Odds_Calculator_3-way'!#REF!/'True_Odds_Calculator_3-way'!C293-1)</f>
        <v>#NAME?</v>
      </c>
      <c r="K292" s="6" t="e">
        <f ca="1">IF('Log_working_3-way'!$D292="","",1/'True_Odds_Calculator_3-way'!A293+1/'True_Odds_Calculator_3-way'!B293+1/'True_Odds_Calculator_3-way'!C293-1)</f>
        <v>#NAME?</v>
      </c>
    </row>
    <row r="293" spans="4:11" x14ac:dyDescent="0.25">
      <c r="D293" t="e">
        <f ca="1">solve_for_c('True_Odds_Calculator_3-way'!A294,'True_Odds_Calculator_3-way'!B294,'True_Odds_Calculator_3-way'!C294,'Log_working_3-way'!B$1,'Log_working_3-way'!B$2)</f>
        <v>#NAME?</v>
      </c>
      <c r="F293" s="6" t="e">
        <f ca="1">IF('Log_working_3-way'!D293="","",1/'True_Odds_Calculator_3-way'!N294+1/'True_Odds_Calculator_3-way'!O294+1/'True_Odds_Calculator_3-way'!#REF!-1)</f>
        <v>#NAME?</v>
      </c>
      <c r="H293" s="6" t="e">
        <f ca="1">IF('Log_working_3-way'!$D293="","",'True_Odds_Calculator_3-way'!N294/'True_Odds_Calculator_3-way'!A294-1)</f>
        <v>#NAME?</v>
      </c>
      <c r="I293" s="6" t="e">
        <f ca="1">IF('Log_working_3-way'!$D293="","",'True_Odds_Calculator_3-way'!O294/'True_Odds_Calculator_3-way'!B294-1)</f>
        <v>#NAME?</v>
      </c>
      <c r="J293" s="6" t="e">
        <f ca="1">IF('Log_working_3-way'!$D293="","",'True_Odds_Calculator_3-way'!#REF!/'True_Odds_Calculator_3-way'!C294-1)</f>
        <v>#NAME?</v>
      </c>
      <c r="K293" s="6" t="e">
        <f ca="1">IF('Log_working_3-way'!$D293="","",1/'True_Odds_Calculator_3-way'!A294+1/'True_Odds_Calculator_3-way'!B294+1/'True_Odds_Calculator_3-way'!C294-1)</f>
        <v>#NAME?</v>
      </c>
    </row>
    <row r="294" spans="4:11" x14ac:dyDescent="0.25">
      <c r="D294" t="e">
        <f ca="1">solve_for_c('True_Odds_Calculator_3-way'!A295,'True_Odds_Calculator_3-way'!B295,'True_Odds_Calculator_3-way'!C295,'Log_working_3-way'!B$1,'Log_working_3-way'!B$2)</f>
        <v>#NAME?</v>
      </c>
      <c r="F294" s="6" t="e">
        <f ca="1">IF('Log_working_3-way'!D294="","",1/'True_Odds_Calculator_3-way'!N295+1/'True_Odds_Calculator_3-way'!O295+1/'True_Odds_Calculator_3-way'!#REF!-1)</f>
        <v>#NAME?</v>
      </c>
      <c r="H294" s="6" t="e">
        <f ca="1">IF('Log_working_3-way'!$D294="","",'True_Odds_Calculator_3-way'!N295/'True_Odds_Calculator_3-way'!A295-1)</f>
        <v>#NAME?</v>
      </c>
      <c r="I294" s="6" t="e">
        <f ca="1">IF('Log_working_3-way'!$D294="","",'True_Odds_Calculator_3-way'!O295/'True_Odds_Calculator_3-way'!B295-1)</f>
        <v>#NAME?</v>
      </c>
      <c r="J294" s="6" t="e">
        <f ca="1">IF('Log_working_3-way'!$D294="","",'True_Odds_Calculator_3-way'!#REF!/'True_Odds_Calculator_3-way'!C295-1)</f>
        <v>#NAME?</v>
      </c>
      <c r="K294" s="6" t="e">
        <f ca="1">IF('Log_working_3-way'!$D294="","",1/'True_Odds_Calculator_3-way'!A295+1/'True_Odds_Calculator_3-way'!B295+1/'True_Odds_Calculator_3-way'!C295-1)</f>
        <v>#NAME?</v>
      </c>
    </row>
    <row r="295" spans="4:11" x14ac:dyDescent="0.25">
      <c r="D295" t="e">
        <f ca="1">solve_for_c('True_Odds_Calculator_3-way'!A296,'True_Odds_Calculator_3-way'!B296,'True_Odds_Calculator_3-way'!C296,'Log_working_3-way'!B$1,'Log_working_3-way'!B$2)</f>
        <v>#NAME?</v>
      </c>
      <c r="F295" s="6" t="e">
        <f ca="1">IF('Log_working_3-way'!D295="","",1/'True_Odds_Calculator_3-way'!N296+1/'True_Odds_Calculator_3-way'!O296+1/'True_Odds_Calculator_3-way'!#REF!-1)</f>
        <v>#NAME?</v>
      </c>
      <c r="H295" s="6" t="e">
        <f ca="1">IF('Log_working_3-way'!$D295="","",'True_Odds_Calculator_3-way'!N296/'True_Odds_Calculator_3-way'!A296-1)</f>
        <v>#NAME?</v>
      </c>
      <c r="I295" s="6" t="e">
        <f ca="1">IF('Log_working_3-way'!$D295="","",'True_Odds_Calculator_3-way'!O296/'True_Odds_Calculator_3-way'!B296-1)</f>
        <v>#NAME?</v>
      </c>
      <c r="J295" s="6" t="e">
        <f ca="1">IF('Log_working_3-way'!$D295="","",'True_Odds_Calculator_3-way'!#REF!/'True_Odds_Calculator_3-way'!C296-1)</f>
        <v>#NAME?</v>
      </c>
      <c r="K295" s="6" t="e">
        <f ca="1">IF('Log_working_3-way'!$D295="","",1/'True_Odds_Calculator_3-way'!A296+1/'True_Odds_Calculator_3-way'!B296+1/'True_Odds_Calculator_3-way'!C296-1)</f>
        <v>#NAME?</v>
      </c>
    </row>
    <row r="296" spans="4:11" x14ac:dyDescent="0.25">
      <c r="D296" t="e">
        <f ca="1">solve_for_c('True_Odds_Calculator_3-way'!A297,'True_Odds_Calculator_3-way'!B297,'True_Odds_Calculator_3-way'!C297,'Log_working_3-way'!B$1,'Log_working_3-way'!B$2)</f>
        <v>#NAME?</v>
      </c>
      <c r="F296" s="6" t="e">
        <f ca="1">IF('Log_working_3-way'!D296="","",1/'True_Odds_Calculator_3-way'!N297+1/'True_Odds_Calculator_3-way'!O297+1/'True_Odds_Calculator_3-way'!#REF!-1)</f>
        <v>#NAME?</v>
      </c>
      <c r="H296" s="6" t="e">
        <f ca="1">IF('Log_working_3-way'!$D296="","",'True_Odds_Calculator_3-way'!N297/'True_Odds_Calculator_3-way'!A297-1)</f>
        <v>#NAME?</v>
      </c>
      <c r="I296" s="6" t="e">
        <f ca="1">IF('Log_working_3-way'!$D296="","",'True_Odds_Calculator_3-way'!O297/'True_Odds_Calculator_3-way'!B297-1)</f>
        <v>#NAME?</v>
      </c>
      <c r="J296" s="6" t="e">
        <f ca="1">IF('Log_working_3-way'!$D296="","",'True_Odds_Calculator_3-way'!#REF!/'True_Odds_Calculator_3-way'!C297-1)</f>
        <v>#NAME?</v>
      </c>
      <c r="K296" s="6" t="e">
        <f ca="1">IF('Log_working_3-way'!$D296="","",1/'True_Odds_Calculator_3-way'!A297+1/'True_Odds_Calculator_3-way'!B297+1/'True_Odds_Calculator_3-way'!C297-1)</f>
        <v>#NAME?</v>
      </c>
    </row>
    <row r="297" spans="4:11" x14ac:dyDescent="0.25">
      <c r="D297" t="e">
        <f ca="1">solve_for_c('True_Odds_Calculator_3-way'!A298,'True_Odds_Calculator_3-way'!B298,'True_Odds_Calculator_3-way'!C298,'Log_working_3-way'!B$1,'Log_working_3-way'!B$2)</f>
        <v>#NAME?</v>
      </c>
      <c r="F297" s="6" t="e">
        <f ca="1">IF('Log_working_3-way'!D297="","",1/'True_Odds_Calculator_3-way'!N298+1/'True_Odds_Calculator_3-way'!O298+1/'True_Odds_Calculator_3-way'!#REF!-1)</f>
        <v>#NAME?</v>
      </c>
      <c r="H297" s="6" t="e">
        <f ca="1">IF('Log_working_3-way'!$D297="","",'True_Odds_Calculator_3-way'!N298/'True_Odds_Calculator_3-way'!A298-1)</f>
        <v>#NAME?</v>
      </c>
      <c r="I297" s="6" t="e">
        <f ca="1">IF('Log_working_3-way'!$D297="","",'True_Odds_Calculator_3-way'!O298/'True_Odds_Calculator_3-way'!B298-1)</f>
        <v>#NAME?</v>
      </c>
      <c r="J297" s="6" t="e">
        <f ca="1">IF('Log_working_3-way'!$D297="","",'True_Odds_Calculator_3-way'!#REF!/'True_Odds_Calculator_3-way'!C298-1)</f>
        <v>#NAME?</v>
      </c>
      <c r="K297" s="6" t="e">
        <f ca="1">IF('Log_working_3-way'!$D297="","",1/'True_Odds_Calculator_3-way'!A298+1/'True_Odds_Calculator_3-way'!B298+1/'True_Odds_Calculator_3-way'!C298-1)</f>
        <v>#NAME?</v>
      </c>
    </row>
    <row r="298" spans="4:11" x14ac:dyDescent="0.25">
      <c r="D298" t="e">
        <f ca="1">solve_for_c('True_Odds_Calculator_3-way'!A299,'True_Odds_Calculator_3-way'!B299,'True_Odds_Calculator_3-way'!C299,'Log_working_3-way'!B$1,'Log_working_3-way'!B$2)</f>
        <v>#NAME?</v>
      </c>
      <c r="F298" s="6" t="e">
        <f ca="1">IF('Log_working_3-way'!D298="","",1/'True_Odds_Calculator_3-way'!N299+1/'True_Odds_Calculator_3-way'!O299+1/'True_Odds_Calculator_3-way'!#REF!-1)</f>
        <v>#NAME?</v>
      </c>
      <c r="H298" s="6" t="e">
        <f ca="1">IF('Log_working_3-way'!$D298="","",'True_Odds_Calculator_3-way'!N299/'True_Odds_Calculator_3-way'!A299-1)</f>
        <v>#NAME?</v>
      </c>
      <c r="I298" s="6" t="e">
        <f ca="1">IF('Log_working_3-way'!$D298="","",'True_Odds_Calculator_3-way'!O299/'True_Odds_Calculator_3-way'!B299-1)</f>
        <v>#NAME?</v>
      </c>
      <c r="J298" s="6" t="e">
        <f ca="1">IF('Log_working_3-way'!$D298="","",'True_Odds_Calculator_3-way'!#REF!/'True_Odds_Calculator_3-way'!C299-1)</f>
        <v>#NAME?</v>
      </c>
      <c r="K298" s="6" t="e">
        <f ca="1">IF('Log_working_3-way'!$D298="","",1/'True_Odds_Calculator_3-way'!A299+1/'True_Odds_Calculator_3-way'!B299+1/'True_Odds_Calculator_3-way'!C299-1)</f>
        <v>#NAME?</v>
      </c>
    </row>
    <row r="299" spans="4:11" x14ac:dyDescent="0.25">
      <c r="D299" t="e">
        <f ca="1">solve_for_c('True_Odds_Calculator_3-way'!A300,'True_Odds_Calculator_3-way'!B300,'True_Odds_Calculator_3-way'!C300,'Log_working_3-way'!B$1,'Log_working_3-way'!B$2)</f>
        <v>#NAME?</v>
      </c>
      <c r="F299" s="6" t="e">
        <f ca="1">IF('Log_working_3-way'!D299="","",1/'True_Odds_Calculator_3-way'!N300+1/'True_Odds_Calculator_3-way'!O300+1/'True_Odds_Calculator_3-way'!#REF!-1)</f>
        <v>#NAME?</v>
      </c>
      <c r="H299" s="6" t="e">
        <f ca="1">IF('Log_working_3-way'!$D299="","",'True_Odds_Calculator_3-way'!N300/'True_Odds_Calculator_3-way'!A300-1)</f>
        <v>#NAME?</v>
      </c>
      <c r="I299" s="6" t="e">
        <f ca="1">IF('Log_working_3-way'!$D299="","",'True_Odds_Calculator_3-way'!O300/'True_Odds_Calculator_3-way'!B300-1)</f>
        <v>#NAME?</v>
      </c>
      <c r="J299" s="6" t="e">
        <f ca="1">IF('Log_working_3-way'!$D299="","",'True_Odds_Calculator_3-way'!#REF!/'True_Odds_Calculator_3-way'!C300-1)</f>
        <v>#NAME?</v>
      </c>
      <c r="K299" s="6" t="e">
        <f ca="1">IF('Log_working_3-way'!$D299="","",1/'True_Odds_Calculator_3-way'!A300+1/'True_Odds_Calculator_3-way'!B300+1/'True_Odds_Calculator_3-way'!C300-1)</f>
        <v>#NAME?</v>
      </c>
    </row>
    <row r="300" spans="4:11" x14ac:dyDescent="0.25">
      <c r="D300" t="e">
        <f ca="1">solve_for_c('True_Odds_Calculator_3-way'!A301,'True_Odds_Calculator_3-way'!B301,'True_Odds_Calculator_3-way'!C301,'Log_working_3-way'!B$1,'Log_working_3-way'!B$2)</f>
        <v>#NAME?</v>
      </c>
      <c r="F300" s="6" t="e">
        <f ca="1">IF('Log_working_3-way'!D300="","",1/'True_Odds_Calculator_3-way'!N301+1/'True_Odds_Calculator_3-way'!O301+1/'True_Odds_Calculator_3-way'!#REF!-1)</f>
        <v>#NAME?</v>
      </c>
      <c r="H300" s="6" t="e">
        <f ca="1">IF('Log_working_3-way'!$D300="","",'True_Odds_Calculator_3-way'!N301/'True_Odds_Calculator_3-way'!A301-1)</f>
        <v>#NAME?</v>
      </c>
      <c r="I300" s="6" t="e">
        <f ca="1">IF('Log_working_3-way'!$D300="","",'True_Odds_Calculator_3-way'!O301/'True_Odds_Calculator_3-way'!B301-1)</f>
        <v>#NAME?</v>
      </c>
      <c r="J300" s="6" t="e">
        <f ca="1">IF('Log_working_3-way'!$D300="","",'True_Odds_Calculator_3-way'!#REF!/'True_Odds_Calculator_3-way'!C301-1)</f>
        <v>#NAME?</v>
      </c>
      <c r="K300" s="6" t="e">
        <f ca="1">IF('Log_working_3-way'!$D300="","",1/'True_Odds_Calculator_3-way'!A301+1/'True_Odds_Calculator_3-way'!B301+1/'True_Odds_Calculator_3-way'!C301-1)</f>
        <v>#NAME?</v>
      </c>
    </row>
    <row r="301" spans="4:11" x14ac:dyDescent="0.25">
      <c r="D301" t="e">
        <f ca="1">solve_for_c('True_Odds_Calculator_3-way'!A302,'True_Odds_Calculator_3-way'!B302,'True_Odds_Calculator_3-way'!C302,'Log_working_3-way'!B$1,'Log_working_3-way'!B$2)</f>
        <v>#NAME?</v>
      </c>
      <c r="F301" s="6" t="e">
        <f ca="1">IF('Log_working_3-way'!D301="","",1/'True_Odds_Calculator_3-way'!N302+1/'True_Odds_Calculator_3-way'!O302+1/'True_Odds_Calculator_3-way'!#REF!-1)</f>
        <v>#NAME?</v>
      </c>
      <c r="H301" s="6" t="e">
        <f ca="1">IF('Log_working_3-way'!$D301="","",'True_Odds_Calculator_3-way'!N302/'True_Odds_Calculator_3-way'!A302-1)</f>
        <v>#NAME?</v>
      </c>
      <c r="I301" s="6" t="e">
        <f ca="1">IF('Log_working_3-way'!$D301="","",'True_Odds_Calculator_3-way'!O302/'True_Odds_Calculator_3-way'!B302-1)</f>
        <v>#NAME?</v>
      </c>
      <c r="J301" s="6" t="e">
        <f ca="1">IF('Log_working_3-way'!$D301="","",'True_Odds_Calculator_3-way'!#REF!/'True_Odds_Calculator_3-way'!C302-1)</f>
        <v>#NAME?</v>
      </c>
      <c r="K301" s="6" t="e">
        <f ca="1">IF('Log_working_3-way'!$D301="","",1/'True_Odds_Calculator_3-way'!A302+1/'True_Odds_Calculator_3-way'!B302+1/'True_Odds_Calculator_3-way'!C302-1)</f>
        <v>#NAME?</v>
      </c>
    </row>
    <row r="302" spans="4:11" x14ac:dyDescent="0.25">
      <c r="D302" t="e">
        <f ca="1">solve_for_c('True_Odds_Calculator_3-way'!A303,'True_Odds_Calculator_3-way'!B303,'True_Odds_Calculator_3-way'!C303,'Log_working_3-way'!B$1,'Log_working_3-way'!B$2)</f>
        <v>#NAME?</v>
      </c>
      <c r="F302" s="6" t="e">
        <f ca="1">IF('Log_working_3-way'!D302="","",1/'True_Odds_Calculator_3-way'!N303+1/'True_Odds_Calculator_3-way'!O303+1/'True_Odds_Calculator_3-way'!#REF!-1)</f>
        <v>#NAME?</v>
      </c>
      <c r="H302" s="6" t="e">
        <f ca="1">IF('Log_working_3-way'!$D302="","",'True_Odds_Calculator_3-way'!N303/'True_Odds_Calculator_3-way'!A303-1)</f>
        <v>#NAME?</v>
      </c>
      <c r="I302" s="6" t="e">
        <f ca="1">IF('Log_working_3-way'!$D302="","",'True_Odds_Calculator_3-way'!O303/'True_Odds_Calculator_3-way'!B303-1)</f>
        <v>#NAME?</v>
      </c>
      <c r="J302" s="6" t="e">
        <f ca="1">IF('Log_working_3-way'!$D302="","",'True_Odds_Calculator_3-way'!#REF!/'True_Odds_Calculator_3-way'!C303-1)</f>
        <v>#NAME?</v>
      </c>
      <c r="K302" s="6" t="e">
        <f ca="1">IF('Log_working_3-way'!$D302="","",1/'True_Odds_Calculator_3-way'!A303+1/'True_Odds_Calculator_3-way'!B303+1/'True_Odds_Calculator_3-way'!C303-1)</f>
        <v>#NAME?</v>
      </c>
    </row>
    <row r="303" spans="4:11" x14ac:dyDescent="0.25">
      <c r="D303" t="e">
        <f ca="1">solve_for_c('True_Odds_Calculator_3-way'!A304,'True_Odds_Calculator_3-way'!B304,'True_Odds_Calculator_3-way'!C304,'Log_working_3-way'!B$1,'Log_working_3-way'!B$2)</f>
        <v>#NAME?</v>
      </c>
      <c r="F303" s="6" t="e">
        <f ca="1">IF('Log_working_3-way'!D303="","",1/'True_Odds_Calculator_3-way'!N304+1/'True_Odds_Calculator_3-way'!O304+1/'True_Odds_Calculator_3-way'!#REF!-1)</f>
        <v>#NAME?</v>
      </c>
      <c r="H303" s="6" t="e">
        <f ca="1">IF('Log_working_3-way'!$D303="","",'True_Odds_Calculator_3-way'!N304/'True_Odds_Calculator_3-way'!A304-1)</f>
        <v>#NAME?</v>
      </c>
      <c r="I303" s="6" t="e">
        <f ca="1">IF('Log_working_3-way'!$D303="","",'True_Odds_Calculator_3-way'!O304/'True_Odds_Calculator_3-way'!B304-1)</f>
        <v>#NAME?</v>
      </c>
      <c r="J303" s="6" t="e">
        <f ca="1">IF('Log_working_3-way'!$D303="","",'True_Odds_Calculator_3-way'!#REF!/'True_Odds_Calculator_3-way'!C304-1)</f>
        <v>#NAME?</v>
      </c>
      <c r="K303" s="6" t="e">
        <f ca="1">IF('Log_working_3-way'!$D303="","",1/'True_Odds_Calculator_3-way'!A304+1/'True_Odds_Calculator_3-way'!B304+1/'True_Odds_Calculator_3-way'!C304-1)</f>
        <v>#NAME?</v>
      </c>
    </row>
    <row r="304" spans="4:11" x14ac:dyDescent="0.25">
      <c r="D304" t="e">
        <f ca="1">solve_for_c('True_Odds_Calculator_3-way'!A305,'True_Odds_Calculator_3-way'!B305,'True_Odds_Calculator_3-way'!C305,'Log_working_3-way'!B$1,'Log_working_3-way'!B$2)</f>
        <v>#NAME?</v>
      </c>
      <c r="F304" s="6" t="e">
        <f ca="1">IF('Log_working_3-way'!D304="","",1/'True_Odds_Calculator_3-way'!N305+1/'True_Odds_Calculator_3-way'!O305+1/'True_Odds_Calculator_3-way'!#REF!-1)</f>
        <v>#NAME?</v>
      </c>
      <c r="H304" s="6" t="e">
        <f ca="1">IF('Log_working_3-way'!$D304="","",'True_Odds_Calculator_3-way'!N305/'True_Odds_Calculator_3-way'!A305-1)</f>
        <v>#NAME?</v>
      </c>
      <c r="I304" s="6" t="e">
        <f ca="1">IF('Log_working_3-way'!$D304="","",'True_Odds_Calculator_3-way'!O305/'True_Odds_Calculator_3-way'!B305-1)</f>
        <v>#NAME?</v>
      </c>
      <c r="J304" s="6" t="e">
        <f ca="1">IF('Log_working_3-way'!$D304="","",'True_Odds_Calculator_3-way'!#REF!/'True_Odds_Calculator_3-way'!C305-1)</f>
        <v>#NAME?</v>
      </c>
      <c r="K304" s="6" t="e">
        <f ca="1">IF('Log_working_3-way'!$D304="","",1/'True_Odds_Calculator_3-way'!A305+1/'True_Odds_Calculator_3-way'!B305+1/'True_Odds_Calculator_3-way'!C305-1)</f>
        <v>#NAME?</v>
      </c>
    </row>
    <row r="305" spans="4:11" x14ac:dyDescent="0.25">
      <c r="D305" t="e">
        <f ca="1">solve_for_c('True_Odds_Calculator_3-way'!A306,'True_Odds_Calculator_3-way'!B306,'True_Odds_Calculator_3-way'!C306,'Log_working_3-way'!B$1,'Log_working_3-way'!B$2)</f>
        <v>#NAME?</v>
      </c>
      <c r="F305" s="6" t="e">
        <f ca="1">IF('Log_working_3-way'!D305="","",1/'True_Odds_Calculator_3-way'!N306+1/'True_Odds_Calculator_3-way'!O306+1/'True_Odds_Calculator_3-way'!#REF!-1)</f>
        <v>#NAME?</v>
      </c>
      <c r="H305" s="6" t="e">
        <f ca="1">IF('Log_working_3-way'!$D305="","",'True_Odds_Calculator_3-way'!N306/'True_Odds_Calculator_3-way'!A306-1)</f>
        <v>#NAME?</v>
      </c>
      <c r="I305" s="6" t="e">
        <f ca="1">IF('Log_working_3-way'!$D305="","",'True_Odds_Calculator_3-way'!O306/'True_Odds_Calculator_3-way'!B306-1)</f>
        <v>#NAME?</v>
      </c>
      <c r="J305" s="6" t="e">
        <f ca="1">IF('Log_working_3-way'!$D305="","",'True_Odds_Calculator_3-way'!#REF!/'True_Odds_Calculator_3-way'!C306-1)</f>
        <v>#NAME?</v>
      </c>
      <c r="K305" s="6" t="e">
        <f ca="1">IF('Log_working_3-way'!$D305="","",1/'True_Odds_Calculator_3-way'!A306+1/'True_Odds_Calculator_3-way'!B306+1/'True_Odds_Calculator_3-way'!C306-1)</f>
        <v>#NAME?</v>
      </c>
    </row>
    <row r="306" spans="4:11" x14ac:dyDescent="0.25">
      <c r="D306" t="e">
        <f ca="1">solve_for_c('True_Odds_Calculator_3-way'!A307,'True_Odds_Calculator_3-way'!B307,'True_Odds_Calculator_3-way'!C307,'Log_working_3-way'!B$1,'Log_working_3-way'!B$2)</f>
        <v>#NAME?</v>
      </c>
      <c r="F306" s="6" t="e">
        <f ca="1">IF('Log_working_3-way'!D306="","",1/'True_Odds_Calculator_3-way'!N307+1/'True_Odds_Calculator_3-way'!O307+1/'True_Odds_Calculator_3-way'!#REF!-1)</f>
        <v>#NAME?</v>
      </c>
      <c r="H306" s="6" t="e">
        <f ca="1">IF('Log_working_3-way'!$D306="","",'True_Odds_Calculator_3-way'!N307/'True_Odds_Calculator_3-way'!A307-1)</f>
        <v>#NAME?</v>
      </c>
      <c r="I306" s="6" t="e">
        <f ca="1">IF('Log_working_3-way'!$D306="","",'True_Odds_Calculator_3-way'!O307/'True_Odds_Calculator_3-way'!B307-1)</f>
        <v>#NAME?</v>
      </c>
      <c r="J306" s="6" t="e">
        <f ca="1">IF('Log_working_3-way'!$D306="","",'True_Odds_Calculator_3-way'!#REF!/'True_Odds_Calculator_3-way'!C307-1)</f>
        <v>#NAME?</v>
      </c>
      <c r="K306" s="6" t="e">
        <f ca="1">IF('Log_working_3-way'!$D306="","",1/'True_Odds_Calculator_3-way'!A307+1/'True_Odds_Calculator_3-way'!B307+1/'True_Odds_Calculator_3-way'!C307-1)</f>
        <v>#NAME?</v>
      </c>
    </row>
    <row r="307" spans="4:11" x14ac:dyDescent="0.25">
      <c r="D307" t="e">
        <f ca="1">solve_for_c('True_Odds_Calculator_3-way'!A308,'True_Odds_Calculator_3-way'!B308,'True_Odds_Calculator_3-way'!C308,'Log_working_3-way'!B$1,'Log_working_3-way'!B$2)</f>
        <v>#NAME?</v>
      </c>
      <c r="F307" s="6" t="e">
        <f ca="1">IF('Log_working_3-way'!D307="","",1/'True_Odds_Calculator_3-way'!N308+1/'True_Odds_Calculator_3-way'!O308+1/'True_Odds_Calculator_3-way'!#REF!-1)</f>
        <v>#NAME?</v>
      </c>
      <c r="H307" s="6" t="e">
        <f ca="1">IF('Log_working_3-way'!$D307="","",'True_Odds_Calculator_3-way'!N308/'True_Odds_Calculator_3-way'!A308-1)</f>
        <v>#NAME?</v>
      </c>
      <c r="I307" s="6" t="e">
        <f ca="1">IF('Log_working_3-way'!$D307="","",'True_Odds_Calculator_3-way'!O308/'True_Odds_Calculator_3-way'!B308-1)</f>
        <v>#NAME?</v>
      </c>
      <c r="J307" s="6" t="e">
        <f ca="1">IF('Log_working_3-way'!$D307="","",'True_Odds_Calculator_3-way'!#REF!/'True_Odds_Calculator_3-way'!C308-1)</f>
        <v>#NAME?</v>
      </c>
      <c r="K307" s="6" t="e">
        <f ca="1">IF('Log_working_3-way'!$D307="","",1/'True_Odds_Calculator_3-way'!A308+1/'True_Odds_Calculator_3-way'!B308+1/'True_Odds_Calculator_3-way'!C308-1)</f>
        <v>#NAME?</v>
      </c>
    </row>
    <row r="308" spans="4:11" x14ac:dyDescent="0.25">
      <c r="D308" t="e">
        <f ca="1">solve_for_c('True_Odds_Calculator_3-way'!A309,'True_Odds_Calculator_3-way'!B309,'True_Odds_Calculator_3-way'!C309,'Log_working_3-way'!B$1,'Log_working_3-way'!B$2)</f>
        <v>#NAME?</v>
      </c>
      <c r="F308" s="6" t="e">
        <f ca="1">IF('Log_working_3-way'!D308="","",1/'True_Odds_Calculator_3-way'!N309+1/'True_Odds_Calculator_3-way'!O309+1/'True_Odds_Calculator_3-way'!#REF!-1)</f>
        <v>#NAME?</v>
      </c>
      <c r="H308" s="6" t="e">
        <f ca="1">IF('Log_working_3-way'!$D308="","",'True_Odds_Calculator_3-way'!N309/'True_Odds_Calculator_3-way'!A309-1)</f>
        <v>#NAME?</v>
      </c>
      <c r="I308" s="6" t="e">
        <f ca="1">IF('Log_working_3-way'!$D308="","",'True_Odds_Calculator_3-way'!O309/'True_Odds_Calculator_3-way'!B309-1)</f>
        <v>#NAME?</v>
      </c>
      <c r="J308" s="6" t="e">
        <f ca="1">IF('Log_working_3-way'!$D308="","",'True_Odds_Calculator_3-way'!#REF!/'True_Odds_Calculator_3-way'!C309-1)</f>
        <v>#NAME?</v>
      </c>
      <c r="K308" s="6" t="e">
        <f ca="1">IF('Log_working_3-way'!$D308="","",1/'True_Odds_Calculator_3-way'!A309+1/'True_Odds_Calculator_3-way'!B309+1/'True_Odds_Calculator_3-way'!C309-1)</f>
        <v>#NAME?</v>
      </c>
    </row>
    <row r="309" spans="4:11" x14ac:dyDescent="0.25">
      <c r="D309" t="e">
        <f ca="1">solve_for_c('True_Odds_Calculator_3-way'!A310,'True_Odds_Calculator_3-way'!B310,'True_Odds_Calculator_3-way'!C310,'Log_working_3-way'!B$1,'Log_working_3-way'!B$2)</f>
        <v>#NAME?</v>
      </c>
      <c r="F309" s="6" t="e">
        <f ca="1">IF('Log_working_3-way'!D309="","",1/'True_Odds_Calculator_3-way'!N310+1/'True_Odds_Calculator_3-way'!O310+1/'True_Odds_Calculator_3-way'!#REF!-1)</f>
        <v>#NAME?</v>
      </c>
      <c r="H309" s="6" t="e">
        <f ca="1">IF('Log_working_3-way'!$D309="","",'True_Odds_Calculator_3-way'!N310/'True_Odds_Calculator_3-way'!A310-1)</f>
        <v>#NAME?</v>
      </c>
      <c r="I309" s="6" t="e">
        <f ca="1">IF('Log_working_3-way'!$D309="","",'True_Odds_Calculator_3-way'!O310/'True_Odds_Calculator_3-way'!B310-1)</f>
        <v>#NAME?</v>
      </c>
      <c r="J309" s="6" t="e">
        <f ca="1">IF('Log_working_3-way'!$D309="","",'True_Odds_Calculator_3-way'!#REF!/'True_Odds_Calculator_3-way'!C310-1)</f>
        <v>#NAME?</v>
      </c>
      <c r="K309" s="6" t="e">
        <f ca="1">IF('Log_working_3-way'!$D309="","",1/'True_Odds_Calculator_3-way'!A310+1/'True_Odds_Calculator_3-way'!B310+1/'True_Odds_Calculator_3-way'!C310-1)</f>
        <v>#NAME?</v>
      </c>
    </row>
    <row r="310" spans="4:11" x14ac:dyDescent="0.25">
      <c r="D310" t="e">
        <f ca="1">solve_for_c('True_Odds_Calculator_3-way'!A311,'True_Odds_Calculator_3-way'!B311,'True_Odds_Calculator_3-way'!C311,'Log_working_3-way'!B$1,'Log_working_3-way'!B$2)</f>
        <v>#NAME?</v>
      </c>
      <c r="F310" s="6" t="e">
        <f ca="1">IF('Log_working_3-way'!D310="","",1/'True_Odds_Calculator_3-way'!N311+1/'True_Odds_Calculator_3-way'!O311+1/'True_Odds_Calculator_3-way'!#REF!-1)</f>
        <v>#NAME?</v>
      </c>
      <c r="H310" s="6" t="e">
        <f ca="1">IF('Log_working_3-way'!$D310="","",'True_Odds_Calculator_3-way'!N311/'True_Odds_Calculator_3-way'!A311-1)</f>
        <v>#NAME?</v>
      </c>
      <c r="I310" s="6" t="e">
        <f ca="1">IF('Log_working_3-way'!$D310="","",'True_Odds_Calculator_3-way'!O311/'True_Odds_Calculator_3-way'!B311-1)</f>
        <v>#NAME?</v>
      </c>
      <c r="J310" s="6" t="e">
        <f ca="1">IF('Log_working_3-way'!$D310="","",'True_Odds_Calculator_3-way'!#REF!/'True_Odds_Calculator_3-way'!C311-1)</f>
        <v>#NAME?</v>
      </c>
      <c r="K310" s="6" t="e">
        <f ca="1">IF('Log_working_3-way'!$D310="","",1/'True_Odds_Calculator_3-way'!A311+1/'True_Odds_Calculator_3-way'!B311+1/'True_Odds_Calculator_3-way'!C311-1)</f>
        <v>#NAME?</v>
      </c>
    </row>
    <row r="311" spans="4:11" x14ac:dyDescent="0.25">
      <c r="D311" t="e">
        <f ca="1">solve_for_c('True_Odds_Calculator_3-way'!A312,'True_Odds_Calculator_3-way'!B312,'True_Odds_Calculator_3-way'!C312,'Log_working_3-way'!B$1,'Log_working_3-way'!B$2)</f>
        <v>#NAME?</v>
      </c>
      <c r="F311" s="6" t="e">
        <f ca="1">IF('Log_working_3-way'!D311="","",1/'True_Odds_Calculator_3-way'!N312+1/'True_Odds_Calculator_3-way'!O312+1/'True_Odds_Calculator_3-way'!#REF!-1)</f>
        <v>#NAME?</v>
      </c>
      <c r="H311" s="6" t="e">
        <f ca="1">IF('Log_working_3-way'!$D311="","",'True_Odds_Calculator_3-way'!N312/'True_Odds_Calculator_3-way'!A312-1)</f>
        <v>#NAME?</v>
      </c>
      <c r="I311" s="6" t="e">
        <f ca="1">IF('Log_working_3-way'!$D311="","",'True_Odds_Calculator_3-way'!O312/'True_Odds_Calculator_3-way'!B312-1)</f>
        <v>#NAME?</v>
      </c>
      <c r="J311" s="6" t="e">
        <f ca="1">IF('Log_working_3-way'!$D311="","",'True_Odds_Calculator_3-way'!#REF!/'True_Odds_Calculator_3-way'!C312-1)</f>
        <v>#NAME?</v>
      </c>
      <c r="K311" s="6" t="e">
        <f ca="1">IF('Log_working_3-way'!$D311="","",1/'True_Odds_Calculator_3-way'!A312+1/'True_Odds_Calculator_3-way'!B312+1/'True_Odds_Calculator_3-way'!C312-1)</f>
        <v>#NAME?</v>
      </c>
    </row>
    <row r="312" spans="4:11" x14ac:dyDescent="0.25">
      <c r="D312" t="e">
        <f ca="1">solve_for_c('True_Odds_Calculator_3-way'!A313,'True_Odds_Calculator_3-way'!B313,'True_Odds_Calculator_3-way'!C313,'Log_working_3-way'!B$1,'Log_working_3-way'!B$2)</f>
        <v>#NAME?</v>
      </c>
      <c r="F312" s="6" t="e">
        <f ca="1">IF('Log_working_3-way'!D312="","",1/'True_Odds_Calculator_3-way'!N313+1/'True_Odds_Calculator_3-way'!O313+1/'True_Odds_Calculator_3-way'!#REF!-1)</f>
        <v>#NAME?</v>
      </c>
      <c r="H312" s="6" t="e">
        <f ca="1">IF('Log_working_3-way'!$D312="","",'True_Odds_Calculator_3-way'!N313/'True_Odds_Calculator_3-way'!A313-1)</f>
        <v>#NAME?</v>
      </c>
      <c r="I312" s="6" t="e">
        <f ca="1">IF('Log_working_3-way'!$D312="","",'True_Odds_Calculator_3-way'!O313/'True_Odds_Calculator_3-way'!B313-1)</f>
        <v>#NAME?</v>
      </c>
      <c r="J312" s="6" t="e">
        <f ca="1">IF('Log_working_3-way'!$D312="","",'True_Odds_Calculator_3-way'!#REF!/'True_Odds_Calculator_3-way'!C313-1)</f>
        <v>#NAME?</v>
      </c>
      <c r="K312" s="6" t="e">
        <f ca="1">IF('Log_working_3-way'!$D312="","",1/'True_Odds_Calculator_3-way'!A313+1/'True_Odds_Calculator_3-way'!B313+1/'True_Odds_Calculator_3-way'!C313-1)</f>
        <v>#NAME?</v>
      </c>
    </row>
    <row r="313" spans="4:11" x14ac:dyDescent="0.25">
      <c r="D313" t="e">
        <f ca="1">solve_for_c('True_Odds_Calculator_3-way'!A314,'True_Odds_Calculator_3-way'!B314,'True_Odds_Calculator_3-way'!C314,'Log_working_3-way'!B$1,'Log_working_3-way'!B$2)</f>
        <v>#NAME?</v>
      </c>
      <c r="F313" s="6" t="e">
        <f ca="1">IF('Log_working_3-way'!D313="","",1/'True_Odds_Calculator_3-way'!N314+1/'True_Odds_Calculator_3-way'!O314+1/'True_Odds_Calculator_3-way'!#REF!-1)</f>
        <v>#NAME?</v>
      </c>
      <c r="H313" s="6" t="e">
        <f ca="1">IF('Log_working_3-way'!$D313="","",'True_Odds_Calculator_3-way'!N314/'True_Odds_Calculator_3-way'!A314-1)</f>
        <v>#NAME?</v>
      </c>
      <c r="I313" s="6" t="e">
        <f ca="1">IF('Log_working_3-way'!$D313="","",'True_Odds_Calculator_3-way'!O314/'True_Odds_Calculator_3-way'!B314-1)</f>
        <v>#NAME?</v>
      </c>
      <c r="J313" s="6" t="e">
        <f ca="1">IF('Log_working_3-way'!$D313="","",'True_Odds_Calculator_3-way'!#REF!/'True_Odds_Calculator_3-way'!C314-1)</f>
        <v>#NAME?</v>
      </c>
      <c r="K313" s="6" t="e">
        <f ca="1">IF('Log_working_3-way'!$D313="","",1/'True_Odds_Calculator_3-way'!A314+1/'True_Odds_Calculator_3-way'!B314+1/'True_Odds_Calculator_3-way'!C314-1)</f>
        <v>#NAME?</v>
      </c>
    </row>
    <row r="314" spans="4:11" x14ac:dyDescent="0.25">
      <c r="D314" t="e">
        <f ca="1">solve_for_c('True_Odds_Calculator_3-way'!A315,'True_Odds_Calculator_3-way'!B315,'True_Odds_Calculator_3-way'!C315,'Log_working_3-way'!B$1,'Log_working_3-way'!B$2)</f>
        <v>#NAME?</v>
      </c>
      <c r="F314" s="6" t="e">
        <f ca="1">IF('Log_working_3-way'!D314="","",1/'True_Odds_Calculator_3-way'!N315+1/'True_Odds_Calculator_3-way'!O315+1/'True_Odds_Calculator_3-way'!#REF!-1)</f>
        <v>#NAME?</v>
      </c>
      <c r="H314" s="6" t="e">
        <f ca="1">IF('Log_working_3-way'!$D314="","",'True_Odds_Calculator_3-way'!N315/'True_Odds_Calculator_3-way'!A315-1)</f>
        <v>#NAME?</v>
      </c>
      <c r="I314" s="6" t="e">
        <f ca="1">IF('Log_working_3-way'!$D314="","",'True_Odds_Calculator_3-way'!O315/'True_Odds_Calculator_3-way'!B315-1)</f>
        <v>#NAME?</v>
      </c>
      <c r="J314" s="6" t="e">
        <f ca="1">IF('Log_working_3-way'!$D314="","",'True_Odds_Calculator_3-way'!#REF!/'True_Odds_Calculator_3-way'!C315-1)</f>
        <v>#NAME?</v>
      </c>
      <c r="K314" s="6" t="e">
        <f ca="1">IF('Log_working_3-way'!$D314="","",1/'True_Odds_Calculator_3-way'!A315+1/'True_Odds_Calculator_3-way'!B315+1/'True_Odds_Calculator_3-way'!C315-1)</f>
        <v>#NAME?</v>
      </c>
    </row>
    <row r="315" spans="4:11" x14ac:dyDescent="0.25">
      <c r="D315" t="e">
        <f ca="1">solve_for_c('True_Odds_Calculator_3-way'!A316,'True_Odds_Calculator_3-way'!B316,'True_Odds_Calculator_3-way'!C316,'Log_working_3-way'!B$1,'Log_working_3-way'!B$2)</f>
        <v>#NAME?</v>
      </c>
      <c r="F315" s="6" t="e">
        <f ca="1">IF('Log_working_3-way'!D315="","",1/'True_Odds_Calculator_3-way'!N316+1/'True_Odds_Calculator_3-way'!O316+1/'True_Odds_Calculator_3-way'!#REF!-1)</f>
        <v>#NAME?</v>
      </c>
      <c r="H315" s="6" t="e">
        <f ca="1">IF('Log_working_3-way'!$D315="","",'True_Odds_Calculator_3-way'!N316/'True_Odds_Calculator_3-way'!A316-1)</f>
        <v>#NAME?</v>
      </c>
      <c r="I315" s="6" t="e">
        <f ca="1">IF('Log_working_3-way'!$D315="","",'True_Odds_Calculator_3-way'!O316/'True_Odds_Calculator_3-way'!B316-1)</f>
        <v>#NAME?</v>
      </c>
      <c r="J315" s="6" t="e">
        <f ca="1">IF('Log_working_3-way'!$D315="","",'True_Odds_Calculator_3-way'!#REF!/'True_Odds_Calculator_3-way'!C316-1)</f>
        <v>#NAME?</v>
      </c>
      <c r="K315" s="6" t="e">
        <f ca="1">IF('Log_working_3-way'!$D315="","",1/'True_Odds_Calculator_3-way'!A316+1/'True_Odds_Calculator_3-way'!B316+1/'True_Odds_Calculator_3-way'!C316-1)</f>
        <v>#NAME?</v>
      </c>
    </row>
    <row r="316" spans="4:11" x14ac:dyDescent="0.25">
      <c r="D316" t="e">
        <f ca="1">solve_for_c('True_Odds_Calculator_3-way'!A317,'True_Odds_Calculator_3-way'!B317,'True_Odds_Calculator_3-way'!C317,'Log_working_3-way'!B$1,'Log_working_3-way'!B$2)</f>
        <v>#NAME?</v>
      </c>
      <c r="F316" s="6" t="e">
        <f ca="1">IF('Log_working_3-way'!D316="","",1/'True_Odds_Calculator_3-way'!N317+1/'True_Odds_Calculator_3-way'!O317+1/'True_Odds_Calculator_3-way'!#REF!-1)</f>
        <v>#NAME?</v>
      </c>
      <c r="H316" s="6" t="e">
        <f ca="1">IF('Log_working_3-way'!$D316="","",'True_Odds_Calculator_3-way'!N317/'True_Odds_Calculator_3-way'!A317-1)</f>
        <v>#NAME?</v>
      </c>
      <c r="I316" s="6" t="e">
        <f ca="1">IF('Log_working_3-way'!$D316="","",'True_Odds_Calculator_3-way'!O317/'True_Odds_Calculator_3-way'!B317-1)</f>
        <v>#NAME?</v>
      </c>
      <c r="J316" s="6" t="e">
        <f ca="1">IF('Log_working_3-way'!$D316="","",'True_Odds_Calculator_3-way'!#REF!/'True_Odds_Calculator_3-way'!C317-1)</f>
        <v>#NAME?</v>
      </c>
      <c r="K316" s="6" t="e">
        <f ca="1">IF('Log_working_3-way'!$D316="","",1/'True_Odds_Calculator_3-way'!A317+1/'True_Odds_Calculator_3-way'!B317+1/'True_Odds_Calculator_3-way'!C317-1)</f>
        <v>#NAME?</v>
      </c>
    </row>
    <row r="317" spans="4:11" x14ac:dyDescent="0.25">
      <c r="D317" t="e">
        <f ca="1">solve_for_c('True_Odds_Calculator_3-way'!A318,'True_Odds_Calculator_3-way'!B318,'True_Odds_Calculator_3-way'!C318,'Log_working_3-way'!B$1,'Log_working_3-way'!B$2)</f>
        <v>#NAME?</v>
      </c>
      <c r="F317" s="6" t="e">
        <f ca="1">IF('Log_working_3-way'!D317="","",1/'True_Odds_Calculator_3-way'!N318+1/'True_Odds_Calculator_3-way'!O318+1/'True_Odds_Calculator_3-way'!#REF!-1)</f>
        <v>#NAME?</v>
      </c>
      <c r="H317" s="6" t="e">
        <f ca="1">IF('Log_working_3-way'!$D317="","",'True_Odds_Calculator_3-way'!N318/'True_Odds_Calculator_3-way'!A318-1)</f>
        <v>#NAME?</v>
      </c>
      <c r="I317" s="6" t="e">
        <f ca="1">IF('Log_working_3-way'!$D317="","",'True_Odds_Calculator_3-way'!O318/'True_Odds_Calculator_3-way'!B318-1)</f>
        <v>#NAME?</v>
      </c>
      <c r="J317" s="6" t="e">
        <f ca="1">IF('Log_working_3-way'!$D317="","",'True_Odds_Calculator_3-way'!#REF!/'True_Odds_Calculator_3-way'!C318-1)</f>
        <v>#NAME?</v>
      </c>
      <c r="K317" s="6" t="e">
        <f ca="1">IF('Log_working_3-way'!$D317="","",1/'True_Odds_Calculator_3-way'!A318+1/'True_Odds_Calculator_3-way'!B318+1/'True_Odds_Calculator_3-way'!C318-1)</f>
        <v>#NAME?</v>
      </c>
    </row>
    <row r="318" spans="4:11" x14ac:dyDescent="0.25">
      <c r="D318" t="e">
        <f ca="1">solve_for_c('True_Odds_Calculator_3-way'!A319,'True_Odds_Calculator_3-way'!B319,'True_Odds_Calculator_3-way'!C319,'Log_working_3-way'!B$1,'Log_working_3-way'!B$2)</f>
        <v>#NAME?</v>
      </c>
      <c r="F318" s="6" t="e">
        <f ca="1">IF('Log_working_3-way'!D318="","",1/'True_Odds_Calculator_3-way'!N319+1/'True_Odds_Calculator_3-way'!O319+1/'True_Odds_Calculator_3-way'!#REF!-1)</f>
        <v>#NAME?</v>
      </c>
      <c r="H318" s="6" t="e">
        <f ca="1">IF('Log_working_3-way'!$D318="","",'True_Odds_Calculator_3-way'!N319/'True_Odds_Calculator_3-way'!A319-1)</f>
        <v>#NAME?</v>
      </c>
      <c r="I318" s="6" t="e">
        <f ca="1">IF('Log_working_3-way'!$D318="","",'True_Odds_Calculator_3-way'!O319/'True_Odds_Calculator_3-way'!B319-1)</f>
        <v>#NAME?</v>
      </c>
      <c r="J318" s="6" t="e">
        <f ca="1">IF('Log_working_3-way'!$D318="","",'True_Odds_Calculator_3-way'!#REF!/'True_Odds_Calculator_3-way'!C319-1)</f>
        <v>#NAME?</v>
      </c>
      <c r="K318" s="6" t="e">
        <f ca="1">IF('Log_working_3-way'!$D318="","",1/'True_Odds_Calculator_3-way'!A319+1/'True_Odds_Calculator_3-way'!B319+1/'True_Odds_Calculator_3-way'!C319-1)</f>
        <v>#NAME?</v>
      </c>
    </row>
    <row r="319" spans="4:11" x14ac:dyDescent="0.25">
      <c r="D319" t="e">
        <f ca="1">solve_for_c('True_Odds_Calculator_3-way'!A320,'True_Odds_Calculator_3-way'!B320,'True_Odds_Calculator_3-way'!C320,'Log_working_3-way'!B$1,'Log_working_3-way'!B$2)</f>
        <v>#NAME?</v>
      </c>
      <c r="F319" s="6" t="e">
        <f ca="1">IF('Log_working_3-way'!D319="","",1/'True_Odds_Calculator_3-way'!N320+1/'True_Odds_Calculator_3-way'!O320+1/'True_Odds_Calculator_3-way'!#REF!-1)</f>
        <v>#NAME?</v>
      </c>
      <c r="H319" s="6" t="e">
        <f ca="1">IF('Log_working_3-way'!$D319="","",'True_Odds_Calculator_3-way'!N320/'True_Odds_Calculator_3-way'!A320-1)</f>
        <v>#NAME?</v>
      </c>
      <c r="I319" s="6" t="e">
        <f ca="1">IF('Log_working_3-way'!$D319="","",'True_Odds_Calculator_3-way'!O320/'True_Odds_Calculator_3-way'!B320-1)</f>
        <v>#NAME?</v>
      </c>
      <c r="J319" s="6" t="e">
        <f ca="1">IF('Log_working_3-way'!$D319="","",'True_Odds_Calculator_3-way'!#REF!/'True_Odds_Calculator_3-way'!C320-1)</f>
        <v>#NAME?</v>
      </c>
      <c r="K319" s="6" t="e">
        <f ca="1">IF('Log_working_3-way'!$D319="","",1/'True_Odds_Calculator_3-way'!A320+1/'True_Odds_Calculator_3-way'!B320+1/'True_Odds_Calculator_3-way'!C320-1)</f>
        <v>#NAME?</v>
      </c>
    </row>
    <row r="320" spans="4:11" x14ac:dyDescent="0.25">
      <c r="D320" t="e">
        <f ca="1">solve_for_c('True_Odds_Calculator_3-way'!A321,'True_Odds_Calculator_3-way'!B321,'True_Odds_Calculator_3-way'!C321,'Log_working_3-way'!B$1,'Log_working_3-way'!B$2)</f>
        <v>#NAME?</v>
      </c>
      <c r="F320" s="6" t="e">
        <f ca="1">IF('Log_working_3-way'!D320="","",1/'True_Odds_Calculator_3-way'!N321+1/'True_Odds_Calculator_3-way'!O321+1/'True_Odds_Calculator_3-way'!#REF!-1)</f>
        <v>#NAME?</v>
      </c>
      <c r="H320" s="6" t="e">
        <f ca="1">IF('Log_working_3-way'!$D320="","",'True_Odds_Calculator_3-way'!N321/'True_Odds_Calculator_3-way'!A321-1)</f>
        <v>#NAME?</v>
      </c>
      <c r="I320" s="6" t="e">
        <f ca="1">IF('Log_working_3-way'!$D320="","",'True_Odds_Calculator_3-way'!O321/'True_Odds_Calculator_3-way'!B321-1)</f>
        <v>#NAME?</v>
      </c>
      <c r="J320" s="6" t="e">
        <f ca="1">IF('Log_working_3-way'!$D320="","",'True_Odds_Calculator_3-way'!#REF!/'True_Odds_Calculator_3-way'!C321-1)</f>
        <v>#NAME?</v>
      </c>
      <c r="K320" s="6" t="e">
        <f ca="1">IF('Log_working_3-way'!$D320="","",1/'True_Odds_Calculator_3-way'!A321+1/'True_Odds_Calculator_3-way'!B321+1/'True_Odds_Calculator_3-way'!C321-1)</f>
        <v>#NAME?</v>
      </c>
    </row>
    <row r="321" spans="4:11" x14ac:dyDescent="0.25">
      <c r="D321" t="e">
        <f ca="1">solve_for_c('True_Odds_Calculator_3-way'!A322,'True_Odds_Calculator_3-way'!B322,'True_Odds_Calculator_3-way'!C322,'Log_working_3-way'!B$1,'Log_working_3-way'!B$2)</f>
        <v>#NAME?</v>
      </c>
      <c r="F321" s="6" t="e">
        <f ca="1">IF('Log_working_3-way'!D321="","",1/'True_Odds_Calculator_3-way'!N322+1/'True_Odds_Calculator_3-way'!O322+1/'True_Odds_Calculator_3-way'!#REF!-1)</f>
        <v>#NAME?</v>
      </c>
      <c r="H321" s="6" t="e">
        <f ca="1">IF('Log_working_3-way'!$D321="","",'True_Odds_Calculator_3-way'!N322/'True_Odds_Calculator_3-way'!A322-1)</f>
        <v>#NAME?</v>
      </c>
      <c r="I321" s="6" t="e">
        <f ca="1">IF('Log_working_3-way'!$D321="","",'True_Odds_Calculator_3-way'!O322/'True_Odds_Calculator_3-way'!B322-1)</f>
        <v>#NAME?</v>
      </c>
      <c r="J321" s="6" t="e">
        <f ca="1">IF('Log_working_3-way'!$D321="","",'True_Odds_Calculator_3-way'!#REF!/'True_Odds_Calculator_3-way'!C322-1)</f>
        <v>#NAME?</v>
      </c>
      <c r="K321" s="6" t="e">
        <f ca="1">IF('Log_working_3-way'!$D321="","",1/'True_Odds_Calculator_3-way'!A322+1/'True_Odds_Calculator_3-way'!B322+1/'True_Odds_Calculator_3-way'!C322-1)</f>
        <v>#NAME?</v>
      </c>
    </row>
    <row r="322" spans="4:11" x14ac:dyDescent="0.25">
      <c r="D322" t="e">
        <f ca="1">solve_for_c('True_Odds_Calculator_3-way'!A323,'True_Odds_Calculator_3-way'!B323,'True_Odds_Calculator_3-way'!C323,'Log_working_3-way'!B$1,'Log_working_3-way'!B$2)</f>
        <v>#NAME?</v>
      </c>
      <c r="F322" s="6" t="e">
        <f ca="1">IF('Log_working_3-way'!D322="","",1/'True_Odds_Calculator_3-way'!N323+1/'True_Odds_Calculator_3-way'!O323+1/'True_Odds_Calculator_3-way'!#REF!-1)</f>
        <v>#NAME?</v>
      </c>
      <c r="H322" s="6" t="e">
        <f ca="1">IF('Log_working_3-way'!$D322="","",'True_Odds_Calculator_3-way'!N323/'True_Odds_Calculator_3-way'!A323-1)</f>
        <v>#NAME?</v>
      </c>
      <c r="I322" s="6" t="e">
        <f ca="1">IF('Log_working_3-way'!$D322="","",'True_Odds_Calculator_3-way'!O323/'True_Odds_Calculator_3-way'!B323-1)</f>
        <v>#NAME?</v>
      </c>
      <c r="J322" s="6" t="e">
        <f ca="1">IF('Log_working_3-way'!$D322="","",'True_Odds_Calculator_3-way'!#REF!/'True_Odds_Calculator_3-way'!C323-1)</f>
        <v>#NAME?</v>
      </c>
      <c r="K322" s="6" t="e">
        <f ca="1">IF('Log_working_3-way'!$D322="","",1/'True_Odds_Calculator_3-way'!A323+1/'True_Odds_Calculator_3-way'!B323+1/'True_Odds_Calculator_3-way'!C323-1)</f>
        <v>#NAME?</v>
      </c>
    </row>
    <row r="323" spans="4:11" x14ac:dyDescent="0.25">
      <c r="D323" t="e">
        <f ca="1">solve_for_c('True_Odds_Calculator_3-way'!A324,'True_Odds_Calculator_3-way'!B324,'True_Odds_Calculator_3-way'!C324,'Log_working_3-way'!B$1,'Log_working_3-way'!B$2)</f>
        <v>#NAME?</v>
      </c>
      <c r="F323" s="6" t="e">
        <f ca="1">IF('Log_working_3-way'!D323="","",1/'True_Odds_Calculator_3-way'!N324+1/'True_Odds_Calculator_3-way'!O324+1/'True_Odds_Calculator_3-way'!#REF!-1)</f>
        <v>#NAME?</v>
      </c>
      <c r="H323" s="6" t="e">
        <f ca="1">IF('Log_working_3-way'!$D323="","",'True_Odds_Calculator_3-way'!N324/'True_Odds_Calculator_3-way'!A324-1)</f>
        <v>#NAME?</v>
      </c>
      <c r="I323" s="6" t="e">
        <f ca="1">IF('Log_working_3-way'!$D323="","",'True_Odds_Calculator_3-way'!O324/'True_Odds_Calculator_3-way'!B324-1)</f>
        <v>#NAME?</v>
      </c>
      <c r="J323" s="6" t="e">
        <f ca="1">IF('Log_working_3-way'!$D323="","",'True_Odds_Calculator_3-way'!#REF!/'True_Odds_Calculator_3-way'!C324-1)</f>
        <v>#NAME?</v>
      </c>
      <c r="K323" s="6" t="e">
        <f ca="1">IF('Log_working_3-way'!$D323="","",1/'True_Odds_Calculator_3-way'!A324+1/'True_Odds_Calculator_3-way'!B324+1/'True_Odds_Calculator_3-way'!C324-1)</f>
        <v>#NAME?</v>
      </c>
    </row>
    <row r="324" spans="4:11" x14ac:dyDescent="0.25">
      <c r="D324" t="e">
        <f ca="1">solve_for_c('True_Odds_Calculator_3-way'!A325,'True_Odds_Calculator_3-way'!B325,'True_Odds_Calculator_3-way'!C325,'Log_working_3-way'!B$1,'Log_working_3-way'!B$2)</f>
        <v>#NAME?</v>
      </c>
      <c r="F324" s="6" t="e">
        <f ca="1">IF('Log_working_3-way'!D324="","",1/'True_Odds_Calculator_3-way'!N325+1/'True_Odds_Calculator_3-way'!O325+1/'True_Odds_Calculator_3-way'!#REF!-1)</f>
        <v>#NAME?</v>
      </c>
      <c r="H324" s="6" t="e">
        <f ca="1">IF('Log_working_3-way'!$D324="","",'True_Odds_Calculator_3-way'!N325/'True_Odds_Calculator_3-way'!A325-1)</f>
        <v>#NAME?</v>
      </c>
      <c r="I324" s="6" t="e">
        <f ca="1">IF('Log_working_3-way'!$D324="","",'True_Odds_Calculator_3-way'!O325/'True_Odds_Calculator_3-way'!B325-1)</f>
        <v>#NAME?</v>
      </c>
      <c r="J324" s="6" t="e">
        <f ca="1">IF('Log_working_3-way'!$D324="","",'True_Odds_Calculator_3-way'!#REF!/'True_Odds_Calculator_3-way'!C325-1)</f>
        <v>#NAME?</v>
      </c>
      <c r="K324" s="6" t="e">
        <f ca="1">IF('Log_working_3-way'!$D324="","",1/'True_Odds_Calculator_3-way'!A325+1/'True_Odds_Calculator_3-way'!B325+1/'True_Odds_Calculator_3-way'!C325-1)</f>
        <v>#NAME?</v>
      </c>
    </row>
    <row r="325" spans="4:11" x14ac:dyDescent="0.25">
      <c r="D325" t="e">
        <f ca="1">solve_for_c('True_Odds_Calculator_3-way'!A326,'True_Odds_Calculator_3-way'!B326,'True_Odds_Calculator_3-way'!C326,'Log_working_3-way'!B$1,'Log_working_3-way'!B$2)</f>
        <v>#NAME?</v>
      </c>
      <c r="F325" s="6" t="e">
        <f ca="1">IF('Log_working_3-way'!D325="","",1/'True_Odds_Calculator_3-way'!N326+1/'True_Odds_Calculator_3-way'!O326+1/'True_Odds_Calculator_3-way'!#REF!-1)</f>
        <v>#NAME?</v>
      </c>
      <c r="H325" s="6" t="e">
        <f ca="1">IF('Log_working_3-way'!$D325="","",'True_Odds_Calculator_3-way'!N326/'True_Odds_Calculator_3-way'!A326-1)</f>
        <v>#NAME?</v>
      </c>
      <c r="I325" s="6" t="e">
        <f ca="1">IF('Log_working_3-way'!$D325="","",'True_Odds_Calculator_3-way'!O326/'True_Odds_Calculator_3-way'!B326-1)</f>
        <v>#NAME?</v>
      </c>
      <c r="J325" s="6" t="e">
        <f ca="1">IF('Log_working_3-way'!$D325="","",'True_Odds_Calculator_3-way'!#REF!/'True_Odds_Calculator_3-way'!C326-1)</f>
        <v>#NAME?</v>
      </c>
      <c r="K325" s="6" t="e">
        <f ca="1">IF('Log_working_3-way'!$D325="","",1/'True_Odds_Calculator_3-way'!A326+1/'True_Odds_Calculator_3-way'!B326+1/'True_Odds_Calculator_3-way'!C326-1)</f>
        <v>#NAME?</v>
      </c>
    </row>
    <row r="326" spans="4:11" x14ac:dyDescent="0.25">
      <c r="D326" t="e">
        <f ca="1">solve_for_c('True_Odds_Calculator_3-way'!A327,'True_Odds_Calculator_3-way'!B327,'True_Odds_Calculator_3-way'!C327,'Log_working_3-way'!B$1,'Log_working_3-way'!B$2)</f>
        <v>#NAME?</v>
      </c>
      <c r="F326" s="6" t="e">
        <f ca="1">IF('Log_working_3-way'!D326="","",1/'True_Odds_Calculator_3-way'!N327+1/'True_Odds_Calculator_3-way'!O327+1/'True_Odds_Calculator_3-way'!#REF!-1)</f>
        <v>#NAME?</v>
      </c>
      <c r="H326" s="6" t="e">
        <f ca="1">IF('Log_working_3-way'!$D326="","",'True_Odds_Calculator_3-way'!N327/'True_Odds_Calculator_3-way'!A327-1)</f>
        <v>#NAME?</v>
      </c>
      <c r="I326" s="6" t="e">
        <f ca="1">IF('Log_working_3-way'!$D326="","",'True_Odds_Calculator_3-way'!O327/'True_Odds_Calculator_3-way'!B327-1)</f>
        <v>#NAME?</v>
      </c>
      <c r="J326" s="6" t="e">
        <f ca="1">IF('Log_working_3-way'!$D326="","",'True_Odds_Calculator_3-way'!#REF!/'True_Odds_Calculator_3-way'!C327-1)</f>
        <v>#NAME?</v>
      </c>
      <c r="K326" s="6" t="e">
        <f ca="1">IF('Log_working_3-way'!$D326="","",1/'True_Odds_Calculator_3-way'!A327+1/'True_Odds_Calculator_3-way'!B327+1/'True_Odds_Calculator_3-way'!C327-1)</f>
        <v>#NAME?</v>
      </c>
    </row>
    <row r="327" spans="4:11" x14ac:dyDescent="0.25">
      <c r="D327" t="e">
        <f ca="1">solve_for_c('True_Odds_Calculator_3-way'!A328,'True_Odds_Calculator_3-way'!B328,'True_Odds_Calculator_3-way'!C328,'Log_working_3-way'!B$1,'Log_working_3-way'!B$2)</f>
        <v>#NAME?</v>
      </c>
      <c r="F327" s="6" t="e">
        <f ca="1">IF('Log_working_3-way'!D327="","",1/'True_Odds_Calculator_3-way'!N328+1/'True_Odds_Calculator_3-way'!O328+1/'True_Odds_Calculator_3-way'!#REF!-1)</f>
        <v>#NAME?</v>
      </c>
      <c r="H327" s="6" t="e">
        <f ca="1">IF('Log_working_3-way'!$D327="","",'True_Odds_Calculator_3-way'!N328/'True_Odds_Calculator_3-way'!A328-1)</f>
        <v>#NAME?</v>
      </c>
      <c r="I327" s="6" t="e">
        <f ca="1">IF('Log_working_3-way'!$D327="","",'True_Odds_Calculator_3-way'!O328/'True_Odds_Calculator_3-way'!B328-1)</f>
        <v>#NAME?</v>
      </c>
      <c r="J327" s="6" t="e">
        <f ca="1">IF('Log_working_3-way'!$D327="","",'True_Odds_Calculator_3-way'!#REF!/'True_Odds_Calculator_3-way'!C328-1)</f>
        <v>#NAME?</v>
      </c>
      <c r="K327" s="6" t="e">
        <f ca="1">IF('Log_working_3-way'!$D327="","",1/'True_Odds_Calculator_3-way'!A328+1/'True_Odds_Calculator_3-way'!B328+1/'True_Odds_Calculator_3-way'!C328-1)</f>
        <v>#NAME?</v>
      </c>
    </row>
    <row r="328" spans="4:11" x14ac:dyDescent="0.25">
      <c r="D328" t="e">
        <f ca="1">solve_for_c('True_Odds_Calculator_3-way'!A329,'True_Odds_Calculator_3-way'!B329,'True_Odds_Calculator_3-way'!C329,'Log_working_3-way'!B$1,'Log_working_3-way'!B$2)</f>
        <v>#NAME?</v>
      </c>
      <c r="F328" s="6" t="e">
        <f ca="1">IF('Log_working_3-way'!D328="","",1/'True_Odds_Calculator_3-way'!N329+1/'True_Odds_Calculator_3-way'!O329+1/'True_Odds_Calculator_3-way'!#REF!-1)</f>
        <v>#NAME?</v>
      </c>
      <c r="H328" s="6" t="e">
        <f ca="1">IF('Log_working_3-way'!$D328="","",'True_Odds_Calculator_3-way'!N329/'True_Odds_Calculator_3-way'!A329-1)</f>
        <v>#NAME?</v>
      </c>
      <c r="I328" s="6" t="e">
        <f ca="1">IF('Log_working_3-way'!$D328="","",'True_Odds_Calculator_3-way'!O329/'True_Odds_Calculator_3-way'!B329-1)</f>
        <v>#NAME?</v>
      </c>
      <c r="J328" s="6" t="e">
        <f ca="1">IF('Log_working_3-way'!$D328="","",'True_Odds_Calculator_3-way'!#REF!/'True_Odds_Calculator_3-way'!C329-1)</f>
        <v>#NAME?</v>
      </c>
      <c r="K328" s="6" t="e">
        <f ca="1">IF('Log_working_3-way'!$D328="","",1/'True_Odds_Calculator_3-way'!A329+1/'True_Odds_Calculator_3-way'!B329+1/'True_Odds_Calculator_3-way'!C329-1)</f>
        <v>#NAME?</v>
      </c>
    </row>
    <row r="329" spans="4:11" x14ac:dyDescent="0.25">
      <c r="D329" t="e">
        <f ca="1">solve_for_c('True_Odds_Calculator_3-way'!A330,'True_Odds_Calculator_3-way'!B330,'True_Odds_Calculator_3-way'!C330,'Log_working_3-way'!B$1,'Log_working_3-way'!B$2)</f>
        <v>#NAME?</v>
      </c>
      <c r="F329" s="6" t="e">
        <f ca="1">IF('Log_working_3-way'!D329="","",1/'True_Odds_Calculator_3-way'!N330+1/'True_Odds_Calculator_3-way'!O330+1/'True_Odds_Calculator_3-way'!#REF!-1)</f>
        <v>#NAME?</v>
      </c>
      <c r="H329" s="6" t="e">
        <f ca="1">IF('Log_working_3-way'!$D329="","",'True_Odds_Calculator_3-way'!N330/'True_Odds_Calculator_3-way'!A330-1)</f>
        <v>#NAME?</v>
      </c>
      <c r="I329" s="6" t="e">
        <f ca="1">IF('Log_working_3-way'!$D329="","",'True_Odds_Calculator_3-way'!O330/'True_Odds_Calculator_3-way'!B330-1)</f>
        <v>#NAME?</v>
      </c>
      <c r="J329" s="6" t="e">
        <f ca="1">IF('Log_working_3-way'!$D329="","",'True_Odds_Calculator_3-way'!#REF!/'True_Odds_Calculator_3-way'!C330-1)</f>
        <v>#NAME?</v>
      </c>
      <c r="K329" s="6" t="e">
        <f ca="1">IF('Log_working_3-way'!$D329="","",1/'True_Odds_Calculator_3-way'!A330+1/'True_Odds_Calculator_3-way'!B330+1/'True_Odds_Calculator_3-way'!C330-1)</f>
        <v>#NAME?</v>
      </c>
    </row>
    <row r="330" spans="4:11" x14ac:dyDescent="0.25">
      <c r="D330" t="e">
        <f ca="1">solve_for_c('True_Odds_Calculator_3-way'!A331,'True_Odds_Calculator_3-way'!B331,'True_Odds_Calculator_3-way'!C331,'Log_working_3-way'!B$1,'Log_working_3-way'!B$2)</f>
        <v>#NAME?</v>
      </c>
      <c r="F330" s="6" t="e">
        <f ca="1">IF('Log_working_3-way'!D330="","",1/'True_Odds_Calculator_3-way'!N331+1/'True_Odds_Calculator_3-way'!O331+1/'True_Odds_Calculator_3-way'!#REF!-1)</f>
        <v>#NAME?</v>
      </c>
      <c r="H330" s="6" t="e">
        <f ca="1">IF('Log_working_3-way'!$D330="","",'True_Odds_Calculator_3-way'!N331/'True_Odds_Calculator_3-way'!A331-1)</f>
        <v>#NAME?</v>
      </c>
      <c r="I330" s="6" t="e">
        <f ca="1">IF('Log_working_3-way'!$D330="","",'True_Odds_Calculator_3-way'!O331/'True_Odds_Calculator_3-way'!B331-1)</f>
        <v>#NAME?</v>
      </c>
      <c r="J330" s="6" t="e">
        <f ca="1">IF('Log_working_3-way'!$D330="","",'True_Odds_Calculator_3-way'!#REF!/'True_Odds_Calculator_3-way'!C331-1)</f>
        <v>#NAME?</v>
      </c>
      <c r="K330" s="6" t="e">
        <f ca="1">IF('Log_working_3-way'!$D330="","",1/'True_Odds_Calculator_3-way'!A331+1/'True_Odds_Calculator_3-way'!B331+1/'True_Odds_Calculator_3-way'!C331-1)</f>
        <v>#NAME?</v>
      </c>
    </row>
    <row r="331" spans="4:11" x14ac:dyDescent="0.25">
      <c r="D331" t="e">
        <f ca="1">solve_for_c('True_Odds_Calculator_3-way'!A332,'True_Odds_Calculator_3-way'!B332,'True_Odds_Calculator_3-way'!C332,'Log_working_3-way'!B$1,'Log_working_3-way'!B$2)</f>
        <v>#NAME?</v>
      </c>
      <c r="F331" s="6" t="e">
        <f ca="1">IF('Log_working_3-way'!D331="","",1/'True_Odds_Calculator_3-way'!N332+1/'True_Odds_Calculator_3-way'!O332+1/'True_Odds_Calculator_3-way'!#REF!-1)</f>
        <v>#NAME?</v>
      </c>
      <c r="H331" s="6" t="e">
        <f ca="1">IF('Log_working_3-way'!$D331="","",'True_Odds_Calculator_3-way'!N332/'True_Odds_Calculator_3-way'!A332-1)</f>
        <v>#NAME?</v>
      </c>
      <c r="I331" s="6" t="e">
        <f ca="1">IF('Log_working_3-way'!$D331="","",'True_Odds_Calculator_3-way'!O332/'True_Odds_Calculator_3-way'!B332-1)</f>
        <v>#NAME?</v>
      </c>
      <c r="J331" s="6" t="e">
        <f ca="1">IF('Log_working_3-way'!$D331="","",'True_Odds_Calculator_3-way'!#REF!/'True_Odds_Calculator_3-way'!C332-1)</f>
        <v>#NAME?</v>
      </c>
      <c r="K331" s="6" t="e">
        <f ca="1">IF('Log_working_3-way'!$D331="","",1/'True_Odds_Calculator_3-way'!A332+1/'True_Odds_Calculator_3-way'!B332+1/'True_Odds_Calculator_3-way'!C332-1)</f>
        <v>#NAME?</v>
      </c>
    </row>
    <row r="332" spans="4:11" x14ac:dyDescent="0.25">
      <c r="D332" t="e">
        <f ca="1">solve_for_c('True_Odds_Calculator_3-way'!A333,'True_Odds_Calculator_3-way'!B333,'True_Odds_Calculator_3-way'!C333,'Log_working_3-way'!B$1,'Log_working_3-way'!B$2)</f>
        <v>#NAME?</v>
      </c>
      <c r="F332" s="6" t="e">
        <f ca="1">IF('Log_working_3-way'!D332="","",1/'True_Odds_Calculator_3-way'!N333+1/'True_Odds_Calculator_3-way'!O333+1/'True_Odds_Calculator_3-way'!#REF!-1)</f>
        <v>#NAME?</v>
      </c>
      <c r="H332" s="6" t="e">
        <f ca="1">IF('Log_working_3-way'!$D332="","",'True_Odds_Calculator_3-way'!N333/'True_Odds_Calculator_3-way'!A333-1)</f>
        <v>#NAME?</v>
      </c>
      <c r="I332" s="6" t="e">
        <f ca="1">IF('Log_working_3-way'!$D332="","",'True_Odds_Calculator_3-way'!O333/'True_Odds_Calculator_3-way'!B333-1)</f>
        <v>#NAME?</v>
      </c>
      <c r="J332" s="6" t="e">
        <f ca="1">IF('Log_working_3-way'!$D332="","",'True_Odds_Calculator_3-way'!#REF!/'True_Odds_Calculator_3-way'!C333-1)</f>
        <v>#NAME?</v>
      </c>
      <c r="K332" s="6" t="e">
        <f ca="1">IF('Log_working_3-way'!$D332="","",1/'True_Odds_Calculator_3-way'!A333+1/'True_Odds_Calculator_3-way'!B333+1/'True_Odds_Calculator_3-way'!C333-1)</f>
        <v>#NAME?</v>
      </c>
    </row>
    <row r="333" spans="4:11" x14ac:dyDescent="0.25">
      <c r="D333" t="e">
        <f ca="1">solve_for_c('True_Odds_Calculator_3-way'!A334,'True_Odds_Calculator_3-way'!B334,'True_Odds_Calculator_3-way'!C334,'Log_working_3-way'!B$1,'Log_working_3-way'!B$2)</f>
        <v>#NAME?</v>
      </c>
      <c r="F333" s="6" t="e">
        <f ca="1">IF('Log_working_3-way'!D333="","",1/'True_Odds_Calculator_3-way'!N334+1/'True_Odds_Calculator_3-way'!O334+1/'True_Odds_Calculator_3-way'!#REF!-1)</f>
        <v>#NAME?</v>
      </c>
      <c r="H333" s="6" t="e">
        <f ca="1">IF('Log_working_3-way'!$D333="","",'True_Odds_Calculator_3-way'!N334/'True_Odds_Calculator_3-way'!A334-1)</f>
        <v>#NAME?</v>
      </c>
      <c r="I333" s="6" t="e">
        <f ca="1">IF('Log_working_3-way'!$D333="","",'True_Odds_Calculator_3-way'!O334/'True_Odds_Calculator_3-way'!B334-1)</f>
        <v>#NAME?</v>
      </c>
      <c r="J333" s="6" t="e">
        <f ca="1">IF('Log_working_3-way'!$D333="","",'True_Odds_Calculator_3-way'!#REF!/'True_Odds_Calculator_3-way'!C334-1)</f>
        <v>#NAME?</v>
      </c>
      <c r="K333" s="6" t="e">
        <f ca="1">IF('Log_working_3-way'!$D333="","",1/'True_Odds_Calculator_3-way'!A334+1/'True_Odds_Calculator_3-way'!B334+1/'True_Odds_Calculator_3-way'!C334-1)</f>
        <v>#NAME?</v>
      </c>
    </row>
    <row r="334" spans="4:11" x14ac:dyDescent="0.25">
      <c r="D334" t="e">
        <f ca="1">solve_for_c('True_Odds_Calculator_3-way'!A335,'True_Odds_Calculator_3-way'!B335,'True_Odds_Calculator_3-way'!C335,'Log_working_3-way'!B$1,'Log_working_3-way'!B$2)</f>
        <v>#NAME?</v>
      </c>
      <c r="F334" s="6" t="e">
        <f ca="1">IF('Log_working_3-way'!D334="","",1/'True_Odds_Calculator_3-way'!N335+1/'True_Odds_Calculator_3-way'!O335+1/'True_Odds_Calculator_3-way'!#REF!-1)</f>
        <v>#NAME?</v>
      </c>
      <c r="H334" s="6" t="e">
        <f ca="1">IF('Log_working_3-way'!$D334="","",'True_Odds_Calculator_3-way'!N335/'True_Odds_Calculator_3-way'!A335-1)</f>
        <v>#NAME?</v>
      </c>
      <c r="I334" s="6" t="e">
        <f ca="1">IF('Log_working_3-way'!$D334="","",'True_Odds_Calculator_3-way'!O335/'True_Odds_Calculator_3-way'!B335-1)</f>
        <v>#NAME?</v>
      </c>
      <c r="J334" s="6" t="e">
        <f ca="1">IF('Log_working_3-way'!$D334="","",'True_Odds_Calculator_3-way'!#REF!/'True_Odds_Calculator_3-way'!C335-1)</f>
        <v>#NAME?</v>
      </c>
      <c r="K334" s="6" t="e">
        <f ca="1">IF('Log_working_3-way'!$D334="","",1/'True_Odds_Calculator_3-way'!A335+1/'True_Odds_Calculator_3-way'!B335+1/'True_Odds_Calculator_3-way'!C335-1)</f>
        <v>#NAME?</v>
      </c>
    </row>
    <row r="335" spans="4:11" x14ac:dyDescent="0.25">
      <c r="D335" t="e">
        <f ca="1">solve_for_c('True_Odds_Calculator_3-way'!A336,'True_Odds_Calculator_3-way'!B336,'True_Odds_Calculator_3-way'!C336,'Log_working_3-way'!B$1,'Log_working_3-way'!B$2)</f>
        <v>#NAME?</v>
      </c>
      <c r="F335" s="6" t="e">
        <f ca="1">IF('Log_working_3-way'!D335="","",1/'True_Odds_Calculator_3-way'!N336+1/'True_Odds_Calculator_3-way'!O336+1/'True_Odds_Calculator_3-way'!#REF!-1)</f>
        <v>#NAME?</v>
      </c>
      <c r="H335" s="6" t="e">
        <f ca="1">IF('Log_working_3-way'!$D335="","",'True_Odds_Calculator_3-way'!N336/'True_Odds_Calculator_3-way'!A336-1)</f>
        <v>#NAME?</v>
      </c>
      <c r="I335" s="6" t="e">
        <f ca="1">IF('Log_working_3-way'!$D335="","",'True_Odds_Calculator_3-way'!O336/'True_Odds_Calculator_3-way'!B336-1)</f>
        <v>#NAME?</v>
      </c>
      <c r="J335" s="6" t="e">
        <f ca="1">IF('Log_working_3-way'!$D335="","",'True_Odds_Calculator_3-way'!#REF!/'True_Odds_Calculator_3-way'!C336-1)</f>
        <v>#NAME?</v>
      </c>
      <c r="K335" s="6" t="e">
        <f ca="1">IF('Log_working_3-way'!$D335="","",1/'True_Odds_Calculator_3-way'!A336+1/'True_Odds_Calculator_3-way'!B336+1/'True_Odds_Calculator_3-way'!C336-1)</f>
        <v>#NAME?</v>
      </c>
    </row>
    <row r="336" spans="4:11" x14ac:dyDescent="0.25">
      <c r="D336" t="e">
        <f ca="1">solve_for_c('True_Odds_Calculator_3-way'!A337,'True_Odds_Calculator_3-way'!B337,'True_Odds_Calculator_3-way'!C337,'Log_working_3-way'!B$1,'Log_working_3-way'!B$2)</f>
        <v>#NAME?</v>
      </c>
      <c r="F336" s="6" t="e">
        <f ca="1">IF('Log_working_3-way'!D336="","",1/'True_Odds_Calculator_3-way'!N337+1/'True_Odds_Calculator_3-way'!O337+1/'True_Odds_Calculator_3-way'!#REF!-1)</f>
        <v>#NAME?</v>
      </c>
      <c r="H336" s="6" t="e">
        <f ca="1">IF('Log_working_3-way'!$D336="","",'True_Odds_Calculator_3-way'!N337/'True_Odds_Calculator_3-way'!A337-1)</f>
        <v>#NAME?</v>
      </c>
      <c r="I336" s="6" t="e">
        <f ca="1">IF('Log_working_3-way'!$D336="","",'True_Odds_Calculator_3-way'!O337/'True_Odds_Calculator_3-way'!B337-1)</f>
        <v>#NAME?</v>
      </c>
      <c r="J336" s="6" t="e">
        <f ca="1">IF('Log_working_3-way'!$D336="","",'True_Odds_Calculator_3-way'!#REF!/'True_Odds_Calculator_3-way'!C337-1)</f>
        <v>#NAME?</v>
      </c>
      <c r="K336" s="6" t="e">
        <f ca="1">IF('Log_working_3-way'!$D336="","",1/'True_Odds_Calculator_3-way'!A337+1/'True_Odds_Calculator_3-way'!B337+1/'True_Odds_Calculator_3-way'!C337-1)</f>
        <v>#NAME?</v>
      </c>
    </row>
    <row r="337" spans="4:11" x14ac:dyDescent="0.25">
      <c r="D337" t="e">
        <f ca="1">solve_for_c('True_Odds_Calculator_3-way'!A338,'True_Odds_Calculator_3-way'!B338,'True_Odds_Calculator_3-way'!C338,'Log_working_3-way'!B$1,'Log_working_3-way'!B$2)</f>
        <v>#NAME?</v>
      </c>
      <c r="F337" s="6" t="e">
        <f ca="1">IF('Log_working_3-way'!D337="","",1/'True_Odds_Calculator_3-way'!N338+1/'True_Odds_Calculator_3-way'!O338+1/'True_Odds_Calculator_3-way'!#REF!-1)</f>
        <v>#NAME?</v>
      </c>
      <c r="H337" s="6" t="e">
        <f ca="1">IF('Log_working_3-way'!$D337="","",'True_Odds_Calculator_3-way'!N338/'True_Odds_Calculator_3-way'!A338-1)</f>
        <v>#NAME?</v>
      </c>
      <c r="I337" s="6" t="e">
        <f ca="1">IF('Log_working_3-way'!$D337="","",'True_Odds_Calculator_3-way'!O338/'True_Odds_Calculator_3-way'!B338-1)</f>
        <v>#NAME?</v>
      </c>
      <c r="J337" s="6" t="e">
        <f ca="1">IF('Log_working_3-way'!$D337="","",'True_Odds_Calculator_3-way'!#REF!/'True_Odds_Calculator_3-way'!C338-1)</f>
        <v>#NAME?</v>
      </c>
      <c r="K337" s="6" t="e">
        <f ca="1">IF('Log_working_3-way'!$D337="","",1/'True_Odds_Calculator_3-way'!A338+1/'True_Odds_Calculator_3-way'!B338+1/'True_Odds_Calculator_3-way'!C338-1)</f>
        <v>#NAME?</v>
      </c>
    </row>
    <row r="338" spans="4:11" x14ac:dyDescent="0.25">
      <c r="D338" t="e">
        <f ca="1">solve_for_c('True_Odds_Calculator_3-way'!A339,'True_Odds_Calculator_3-way'!B339,'True_Odds_Calculator_3-way'!C339,'Log_working_3-way'!B$1,'Log_working_3-way'!B$2)</f>
        <v>#NAME?</v>
      </c>
      <c r="F338" s="6" t="e">
        <f ca="1">IF('Log_working_3-way'!D338="","",1/'True_Odds_Calculator_3-way'!N339+1/'True_Odds_Calculator_3-way'!O339+1/'True_Odds_Calculator_3-way'!#REF!-1)</f>
        <v>#NAME?</v>
      </c>
      <c r="H338" s="6" t="e">
        <f ca="1">IF('Log_working_3-way'!$D338="","",'True_Odds_Calculator_3-way'!N339/'True_Odds_Calculator_3-way'!A339-1)</f>
        <v>#NAME?</v>
      </c>
      <c r="I338" s="6" t="e">
        <f ca="1">IF('Log_working_3-way'!$D338="","",'True_Odds_Calculator_3-way'!O339/'True_Odds_Calculator_3-way'!B339-1)</f>
        <v>#NAME?</v>
      </c>
      <c r="J338" s="6" t="e">
        <f ca="1">IF('Log_working_3-way'!$D338="","",'True_Odds_Calculator_3-way'!#REF!/'True_Odds_Calculator_3-way'!C339-1)</f>
        <v>#NAME?</v>
      </c>
      <c r="K338" s="6" t="e">
        <f ca="1">IF('Log_working_3-way'!$D338="","",1/'True_Odds_Calculator_3-way'!A339+1/'True_Odds_Calculator_3-way'!B339+1/'True_Odds_Calculator_3-way'!C339-1)</f>
        <v>#NAME?</v>
      </c>
    </row>
    <row r="339" spans="4:11" x14ac:dyDescent="0.25">
      <c r="D339" t="e">
        <f ca="1">solve_for_c('True_Odds_Calculator_3-way'!A340,'True_Odds_Calculator_3-way'!B340,'True_Odds_Calculator_3-way'!C340,'Log_working_3-way'!B$1,'Log_working_3-way'!B$2)</f>
        <v>#NAME?</v>
      </c>
      <c r="F339" s="6" t="e">
        <f ca="1">IF('Log_working_3-way'!D339="","",1/'True_Odds_Calculator_3-way'!N340+1/'True_Odds_Calculator_3-way'!O340+1/'True_Odds_Calculator_3-way'!#REF!-1)</f>
        <v>#NAME?</v>
      </c>
      <c r="H339" s="6" t="e">
        <f ca="1">IF('Log_working_3-way'!$D339="","",'True_Odds_Calculator_3-way'!N340/'True_Odds_Calculator_3-way'!A340-1)</f>
        <v>#NAME?</v>
      </c>
      <c r="I339" s="6" t="e">
        <f ca="1">IF('Log_working_3-way'!$D339="","",'True_Odds_Calculator_3-way'!O340/'True_Odds_Calculator_3-way'!B340-1)</f>
        <v>#NAME?</v>
      </c>
      <c r="J339" s="6" t="e">
        <f ca="1">IF('Log_working_3-way'!$D339="","",'True_Odds_Calculator_3-way'!#REF!/'True_Odds_Calculator_3-way'!C340-1)</f>
        <v>#NAME?</v>
      </c>
      <c r="K339" s="6" t="e">
        <f ca="1">IF('Log_working_3-way'!$D339="","",1/'True_Odds_Calculator_3-way'!A340+1/'True_Odds_Calculator_3-way'!B340+1/'True_Odds_Calculator_3-way'!C340-1)</f>
        <v>#NAME?</v>
      </c>
    </row>
    <row r="340" spans="4:11" x14ac:dyDescent="0.25">
      <c r="D340" t="e">
        <f ca="1">solve_for_c('True_Odds_Calculator_3-way'!A341,'True_Odds_Calculator_3-way'!B341,'True_Odds_Calculator_3-way'!C341,'Log_working_3-way'!B$1,'Log_working_3-way'!B$2)</f>
        <v>#NAME?</v>
      </c>
      <c r="F340" s="6" t="e">
        <f ca="1">IF('Log_working_3-way'!D340="","",1/'True_Odds_Calculator_3-way'!N341+1/'True_Odds_Calculator_3-way'!O341+1/'True_Odds_Calculator_3-way'!#REF!-1)</f>
        <v>#NAME?</v>
      </c>
      <c r="H340" s="6" t="e">
        <f ca="1">IF('Log_working_3-way'!$D340="","",'True_Odds_Calculator_3-way'!N341/'True_Odds_Calculator_3-way'!A341-1)</f>
        <v>#NAME?</v>
      </c>
      <c r="I340" s="6" t="e">
        <f ca="1">IF('Log_working_3-way'!$D340="","",'True_Odds_Calculator_3-way'!O341/'True_Odds_Calculator_3-way'!B341-1)</f>
        <v>#NAME?</v>
      </c>
      <c r="J340" s="6" t="e">
        <f ca="1">IF('Log_working_3-way'!$D340="","",'True_Odds_Calculator_3-way'!#REF!/'True_Odds_Calculator_3-way'!C341-1)</f>
        <v>#NAME?</v>
      </c>
      <c r="K340" s="6" t="e">
        <f ca="1">IF('Log_working_3-way'!$D340="","",1/'True_Odds_Calculator_3-way'!A341+1/'True_Odds_Calculator_3-way'!B341+1/'True_Odds_Calculator_3-way'!C341-1)</f>
        <v>#NAME?</v>
      </c>
    </row>
    <row r="341" spans="4:11" x14ac:dyDescent="0.25">
      <c r="D341" t="e">
        <f ca="1">solve_for_c('True_Odds_Calculator_3-way'!A342,'True_Odds_Calculator_3-way'!B342,'True_Odds_Calculator_3-way'!C342,'Log_working_3-way'!B$1,'Log_working_3-way'!B$2)</f>
        <v>#NAME?</v>
      </c>
      <c r="F341" s="6" t="e">
        <f ca="1">IF('Log_working_3-way'!D341="","",1/'True_Odds_Calculator_3-way'!N342+1/'True_Odds_Calculator_3-way'!O342+1/'True_Odds_Calculator_3-way'!#REF!-1)</f>
        <v>#NAME?</v>
      </c>
      <c r="H341" s="6" t="e">
        <f ca="1">IF('Log_working_3-way'!$D341="","",'True_Odds_Calculator_3-way'!N342/'True_Odds_Calculator_3-way'!A342-1)</f>
        <v>#NAME?</v>
      </c>
      <c r="I341" s="6" t="e">
        <f ca="1">IF('Log_working_3-way'!$D341="","",'True_Odds_Calculator_3-way'!O342/'True_Odds_Calculator_3-way'!B342-1)</f>
        <v>#NAME?</v>
      </c>
      <c r="J341" s="6" t="e">
        <f ca="1">IF('Log_working_3-way'!$D341="","",'True_Odds_Calculator_3-way'!#REF!/'True_Odds_Calculator_3-way'!C342-1)</f>
        <v>#NAME?</v>
      </c>
      <c r="K341" s="6" t="e">
        <f ca="1">IF('Log_working_3-way'!$D341="","",1/'True_Odds_Calculator_3-way'!A342+1/'True_Odds_Calculator_3-way'!B342+1/'True_Odds_Calculator_3-way'!C342-1)</f>
        <v>#NAME?</v>
      </c>
    </row>
    <row r="342" spans="4:11" x14ac:dyDescent="0.25">
      <c r="D342" t="e">
        <f ca="1">solve_for_c('True_Odds_Calculator_3-way'!A343,'True_Odds_Calculator_3-way'!B343,'True_Odds_Calculator_3-way'!C343,'Log_working_3-way'!B$1,'Log_working_3-way'!B$2)</f>
        <v>#NAME?</v>
      </c>
      <c r="F342" s="6" t="e">
        <f ca="1">IF('Log_working_3-way'!D342="","",1/'True_Odds_Calculator_3-way'!N343+1/'True_Odds_Calculator_3-way'!O343+1/'True_Odds_Calculator_3-way'!#REF!-1)</f>
        <v>#NAME?</v>
      </c>
      <c r="H342" s="6" t="e">
        <f ca="1">IF('Log_working_3-way'!$D342="","",'True_Odds_Calculator_3-way'!N343/'True_Odds_Calculator_3-way'!A343-1)</f>
        <v>#NAME?</v>
      </c>
      <c r="I342" s="6" t="e">
        <f ca="1">IF('Log_working_3-way'!$D342="","",'True_Odds_Calculator_3-way'!O343/'True_Odds_Calculator_3-way'!B343-1)</f>
        <v>#NAME?</v>
      </c>
      <c r="J342" s="6" t="e">
        <f ca="1">IF('Log_working_3-way'!$D342="","",'True_Odds_Calculator_3-way'!#REF!/'True_Odds_Calculator_3-way'!C343-1)</f>
        <v>#NAME?</v>
      </c>
      <c r="K342" s="6" t="e">
        <f ca="1">IF('Log_working_3-way'!$D342="","",1/'True_Odds_Calculator_3-way'!A343+1/'True_Odds_Calculator_3-way'!B343+1/'True_Odds_Calculator_3-way'!C343-1)</f>
        <v>#NAME?</v>
      </c>
    </row>
    <row r="343" spans="4:11" x14ac:dyDescent="0.25">
      <c r="D343" t="e">
        <f ca="1">solve_for_c('True_Odds_Calculator_3-way'!A344,'True_Odds_Calculator_3-way'!B344,'True_Odds_Calculator_3-way'!C344,'Log_working_3-way'!B$1,'Log_working_3-way'!B$2)</f>
        <v>#NAME?</v>
      </c>
      <c r="F343" s="6" t="e">
        <f ca="1">IF('Log_working_3-way'!D343="","",1/'True_Odds_Calculator_3-way'!N344+1/'True_Odds_Calculator_3-way'!O344+1/'True_Odds_Calculator_3-way'!#REF!-1)</f>
        <v>#NAME?</v>
      </c>
      <c r="H343" s="6" t="e">
        <f ca="1">IF('Log_working_3-way'!$D343="","",'True_Odds_Calculator_3-way'!N344/'True_Odds_Calculator_3-way'!A344-1)</f>
        <v>#NAME?</v>
      </c>
      <c r="I343" s="6" t="e">
        <f ca="1">IF('Log_working_3-way'!$D343="","",'True_Odds_Calculator_3-way'!O344/'True_Odds_Calculator_3-way'!B344-1)</f>
        <v>#NAME?</v>
      </c>
      <c r="J343" s="6" t="e">
        <f ca="1">IF('Log_working_3-way'!$D343="","",'True_Odds_Calculator_3-way'!#REF!/'True_Odds_Calculator_3-way'!C344-1)</f>
        <v>#NAME?</v>
      </c>
      <c r="K343" s="6" t="e">
        <f ca="1">IF('Log_working_3-way'!$D343="","",1/'True_Odds_Calculator_3-way'!A344+1/'True_Odds_Calculator_3-way'!B344+1/'True_Odds_Calculator_3-way'!C344-1)</f>
        <v>#NAME?</v>
      </c>
    </row>
    <row r="344" spans="4:11" x14ac:dyDescent="0.25">
      <c r="D344" t="e">
        <f ca="1">solve_for_c('True_Odds_Calculator_3-way'!A345,'True_Odds_Calculator_3-way'!B345,'True_Odds_Calculator_3-way'!C345,'Log_working_3-way'!B$1,'Log_working_3-way'!B$2)</f>
        <v>#NAME?</v>
      </c>
      <c r="F344" s="6" t="e">
        <f ca="1">IF('Log_working_3-way'!D344="","",1/'True_Odds_Calculator_3-way'!N345+1/'True_Odds_Calculator_3-way'!O345+1/'True_Odds_Calculator_3-way'!#REF!-1)</f>
        <v>#NAME?</v>
      </c>
      <c r="H344" s="6" t="e">
        <f ca="1">IF('Log_working_3-way'!$D344="","",'True_Odds_Calculator_3-way'!N345/'True_Odds_Calculator_3-way'!A345-1)</f>
        <v>#NAME?</v>
      </c>
      <c r="I344" s="6" t="e">
        <f ca="1">IF('Log_working_3-way'!$D344="","",'True_Odds_Calculator_3-way'!O345/'True_Odds_Calculator_3-way'!B345-1)</f>
        <v>#NAME?</v>
      </c>
      <c r="J344" s="6" t="e">
        <f ca="1">IF('Log_working_3-way'!$D344="","",'True_Odds_Calculator_3-way'!#REF!/'True_Odds_Calculator_3-way'!C345-1)</f>
        <v>#NAME?</v>
      </c>
      <c r="K344" s="6" t="e">
        <f ca="1">IF('Log_working_3-way'!$D344="","",1/'True_Odds_Calculator_3-way'!A345+1/'True_Odds_Calculator_3-way'!B345+1/'True_Odds_Calculator_3-way'!C345-1)</f>
        <v>#NAME?</v>
      </c>
    </row>
    <row r="345" spans="4:11" x14ac:dyDescent="0.25">
      <c r="D345" t="e">
        <f ca="1">solve_for_c('True_Odds_Calculator_3-way'!A346,'True_Odds_Calculator_3-way'!B346,'True_Odds_Calculator_3-way'!C346,'Log_working_3-way'!B$1,'Log_working_3-way'!B$2)</f>
        <v>#NAME?</v>
      </c>
      <c r="F345" s="6" t="e">
        <f ca="1">IF('Log_working_3-way'!D345="","",1/'True_Odds_Calculator_3-way'!N346+1/'True_Odds_Calculator_3-way'!O346+1/'True_Odds_Calculator_3-way'!#REF!-1)</f>
        <v>#NAME?</v>
      </c>
      <c r="H345" s="6" t="e">
        <f ca="1">IF('Log_working_3-way'!$D345="","",'True_Odds_Calculator_3-way'!N346/'True_Odds_Calculator_3-way'!A346-1)</f>
        <v>#NAME?</v>
      </c>
      <c r="I345" s="6" t="e">
        <f ca="1">IF('Log_working_3-way'!$D345="","",'True_Odds_Calculator_3-way'!O346/'True_Odds_Calculator_3-way'!B346-1)</f>
        <v>#NAME?</v>
      </c>
      <c r="J345" s="6" t="e">
        <f ca="1">IF('Log_working_3-way'!$D345="","",'True_Odds_Calculator_3-way'!#REF!/'True_Odds_Calculator_3-way'!C346-1)</f>
        <v>#NAME?</v>
      </c>
      <c r="K345" s="6" t="e">
        <f ca="1">IF('Log_working_3-way'!$D345="","",1/'True_Odds_Calculator_3-way'!A346+1/'True_Odds_Calculator_3-way'!B346+1/'True_Odds_Calculator_3-way'!C346-1)</f>
        <v>#NAME?</v>
      </c>
    </row>
    <row r="346" spans="4:11" x14ac:dyDescent="0.25">
      <c r="D346" t="e">
        <f ca="1">solve_for_c('True_Odds_Calculator_3-way'!A347,'True_Odds_Calculator_3-way'!B347,'True_Odds_Calculator_3-way'!C347,'Log_working_3-way'!B$1,'Log_working_3-way'!B$2)</f>
        <v>#NAME?</v>
      </c>
      <c r="F346" s="6" t="e">
        <f ca="1">IF('Log_working_3-way'!D346="","",1/'True_Odds_Calculator_3-way'!N347+1/'True_Odds_Calculator_3-way'!O347+1/'True_Odds_Calculator_3-way'!#REF!-1)</f>
        <v>#NAME?</v>
      </c>
      <c r="H346" s="6" t="e">
        <f ca="1">IF('Log_working_3-way'!$D346="","",'True_Odds_Calculator_3-way'!N347/'True_Odds_Calculator_3-way'!A347-1)</f>
        <v>#NAME?</v>
      </c>
      <c r="I346" s="6" t="e">
        <f ca="1">IF('Log_working_3-way'!$D346="","",'True_Odds_Calculator_3-way'!O347/'True_Odds_Calculator_3-way'!B347-1)</f>
        <v>#NAME?</v>
      </c>
      <c r="J346" s="6" t="e">
        <f ca="1">IF('Log_working_3-way'!$D346="","",'True_Odds_Calculator_3-way'!#REF!/'True_Odds_Calculator_3-way'!C347-1)</f>
        <v>#NAME?</v>
      </c>
      <c r="K346" s="6" t="e">
        <f ca="1">IF('Log_working_3-way'!$D346="","",1/'True_Odds_Calculator_3-way'!A347+1/'True_Odds_Calculator_3-way'!B347+1/'True_Odds_Calculator_3-way'!C347-1)</f>
        <v>#NAME?</v>
      </c>
    </row>
    <row r="347" spans="4:11" x14ac:dyDescent="0.25">
      <c r="D347" t="e">
        <f ca="1">solve_for_c('True_Odds_Calculator_3-way'!A348,'True_Odds_Calculator_3-way'!B348,'True_Odds_Calculator_3-way'!C348,'Log_working_3-way'!B$1,'Log_working_3-way'!B$2)</f>
        <v>#NAME?</v>
      </c>
      <c r="F347" s="6" t="e">
        <f ca="1">IF('Log_working_3-way'!D347="","",1/'True_Odds_Calculator_3-way'!N348+1/'True_Odds_Calculator_3-way'!O348+1/'True_Odds_Calculator_3-way'!#REF!-1)</f>
        <v>#NAME?</v>
      </c>
      <c r="H347" s="6" t="e">
        <f ca="1">IF('Log_working_3-way'!$D347="","",'True_Odds_Calculator_3-way'!N348/'True_Odds_Calculator_3-way'!A348-1)</f>
        <v>#NAME?</v>
      </c>
      <c r="I347" s="6" t="e">
        <f ca="1">IF('Log_working_3-way'!$D347="","",'True_Odds_Calculator_3-way'!O348/'True_Odds_Calculator_3-way'!B348-1)</f>
        <v>#NAME?</v>
      </c>
      <c r="J347" s="6" t="e">
        <f ca="1">IF('Log_working_3-way'!$D347="","",'True_Odds_Calculator_3-way'!#REF!/'True_Odds_Calculator_3-way'!C348-1)</f>
        <v>#NAME?</v>
      </c>
      <c r="K347" s="6" t="e">
        <f ca="1">IF('Log_working_3-way'!$D347="","",1/'True_Odds_Calculator_3-way'!A348+1/'True_Odds_Calculator_3-way'!B348+1/'True_Odds_Calculator_3-way'!C348-1)</f>
        <v>#NAME?</v>
      </c>
    </row>
    <row r="348" spans="4:11" x14ac:dyDescent="0.25">
      <c r="D348" t="e">
        <f ca="1">solve_for_c('True_Odds_Calculator_3-way'!A349,'True_Odds_Calculator_3-way'!B349,'True_Odds_Calculator_3-way'!C349,'Log_working_3-way'!B$1,'Log_working_3-way'!B$2)</f>
        <v>#NAME?</v>
      </c>
      <c r="F348" s="6" t="e">
        <f ca="1">IF('Log_working_3-way'!D348="","",1/'True_Odds_Calculator_3-way'!N349+1/'True_Odds_Calculator_3-way'!O349+1/'True_Odds_Calculator_3-way'!#REF!-1)</f>
        <v>#NAME?</v>
      </c>
      <c r="H348" s="6" t="e">
        <f ca="1">IF('Log_working_3-way'!$D348="","",'True_Odds_Calculator_3-way'!N349/'True_Odds_Calculator_3-way'!A349-1)</f>
        <v>#NAME?</v>
      </c>
      <c r="I348" s="6" t="e">
        <f ca="1">IF('Log_working_3-way'!$D348="","",'True_Odds_Calculator_3-way'!O349/'True_Odds_Calculator_3-way'!B349-1)</f>
        <v>#NAME?</v>
      </c>
      <c r="J348" s="6" t="e">
        <f ca="1">IF('Log_working_3-way'!$D348="","",'True_Odds_Calculator_3-way'!#REF!/'True_Odds_Calculator_3-way'!C349-1)</f>
        <v>#NAME?</v>
      </c>
      <c r="K348" s="6" t="e">
        <f ca="1">IF('Log_working_3-way'!$D348="","",1/'True_Odds_Calculator_3-way'!A349+1/'True_Odds_Calculator_3-way'!B349+1/'True_Odds_Calculator_3-way'!C349-1)</f>
        <v>#NAME?</v>
      </c>
    </row>
    <row r="349" spans="4:11" x14ac:dyDescent="0.25">
      <c r="D349" t="e">
        <f ca="1">solve_for_c('True_Odds_Calculator_3-way'!A350,'True_Odds_Calculator_3-way'!B350,'True_Odds_Calculator_3-way'!C350,'Log_working_3-way'!B$1,'Log_working_3-way'!B$2)</f>
        <v>#NAME?</v>
      </c>
      <c r="F349" s="6" t="e">
        <f ca="1">IF('Log_working_3-way'!D349="","",1/'True_Odds_Calculator_3-way'!N350+1/'True_Odds_Calculator_3-way'!O350+1/'True_Odds_Calculator_3-way'!#REF!-1)</f>
        <v>#NAME?</v>
      </c>
      <c r="H349" s="6" t="e">
        <f ca="1">IF('Log_working_3-way'!$D349="","",'True_Odds_Calculator_3-way'!N350/'True_Odds_Calculator_3-way'!A350-1)</f>
        <v>#NAME?</v>
      </c>
      <c r="I349" s="6" t="e">
        <f ca="1">IF('Log_working_3-way'!$D349="","",'True_Odds_Calculator_3-way'!O350/'True_Odds_Calculator_3-way'!B350-1)</f>
        <v>#NAME?</v>
      </c>
      <c r="J349" s="6" t="e">
        <f ca="1">IF('Log_working_3-way'!$D349="","",'True_Odds_Calculator_3-way'!#REF!/'True_Odds_Calculator_3-way'!C350-1)</f>
        <v>#NAME?</v>
      </c>
      <c r="K349" s="6" t="e">
        <f ca="1">IF('Log_working_3-way'!$D349="","",1/'True_Odds_Calculator_3-way'!A350+1/'True_Odds_Calculator_3-way'!B350+1/'True_Odds_Calculator_3-way'!C350-1)</f>
        <v>#NAME?</v>
      </c>
    </row>
    <row r="350" spans="4:11" x14ac:dyDescent="0.25">
      <c r="D350" t="e">
        <f ca="1">solve_for_c('True_Odds_Calculator_3-way'!A351,'True_Odds_Calculator_3-way'!B351,'True_Odds_Calculator_3-way'!C351,'Log_working_3-way'!B$1,'Log_working_3-way'!B$2)</f>
        <v>#NAME?</v>
      </c>
      <c r="F350" s="6" t="e">
        <f ca="1">IF('Log_working_3-way'!D350="","",1/'True_Odds_Calculator_3-way'!N351+1/'True_Odds_Calculator_3-way'!O351+1/'True_Odds_Calculator_3-way'!#REF!-1)</f>
        <v>#NAME?</v>
      </c>
      <c r="H350" s="6" t="e">
        <f ca="1">IF('Log_working_3-way'!$D350="","",'True_Odds_Calculator_3-way'!N351/'True_Odds_Calculator_3-way'!A351-1)</f>
        <v>#NAME?</v>
      </c>
      <c r="I350" s="6" t="e">
        <f ca="1">IF('Log_working_3-way'!$D350="","",'True_Odds_Calculator_3-way'!O351/'True_Odds_Calculator_3-way'!B351-1)</f>
        <v>#NAME?</v>
      </c>
      <c r="J350" s="6" t="e">
        <f ca="1">IF('Log_working_3-way'!$D350="","",'True_Odds_Calculator_3-way'!#REF!/'True_Odds_Calculator_3-way'!C351-1)</f>
        <v>#NAME?</v>
      </c>
      <c r="K350" s="6" t="e">
        <f ca="1">IF('Log_working_3-way'!$D350="","",1/'True_Odds_Calculator_3-way'!A351+1/'True_Odds_Calculator_3-way'!B351+1/'True_Odds_Calculator_3-way'!C351-1)</f>
        <v>#NAME?</v>
      </c>
    </row>
    <row r="351" spans="4:11" x14ac:dyDescent="0.25">
      <c r="D351" t="e">
        <f ca="1">solve_for_c('True_Odds_Calculator_3-way'!A352,'True_Odds_Calculator_3-way'!B352,'True_Odds_Calculator_3-way'!C352,'Log_working_3-way'!B$1,'Log_working_3-way'!B$2)</f>
        <v>#NAME?</v>
      </c>
      <c r="F351" s="6" t="e">
        <f ca="1">IF('Log_working_3-way'!D351="","",1/'True_Odds_Calculator_3-way'!N352+1/'True_Odds_Calculator_3-way'!O352+1/'True_Odds_Calculator_3-way'!#REF!-1)</f>
        <v>#NAME?</v>
      </c>
      <c r="H351" s="6" t="e">
        <f ca="1">IF('Log_working_3-way'!$D351="","",'True_Odds_Calculator_3-way'!N352/'True_Odds_Calculator_3-way'!A352-1)</f>
        <v>#NAME?</v>
      </c>
      <c r="I351" s="6" t="e">
        <f ca="1">IF('Log_working_3-way'!$D351="","",'True_Odds_Calculator_3-way'!O352/'True_Odds_Calculator_3-way'!B352-1)</f>
        <v>#NAME?</v>
      </c>
      <c r="J351" s="6" t="e">
        <f ca="1">IF('Log_working_3-way'!$D351="","",'True_Odds_Calculator_3-way'!#REF!/'True_Odds_Calculator_3-way'!C352-1)</f>
        <v>#NAME?</v>
      </c>
      <c r="K351" s="6" t="e">
        <f ca="1">IF('Log_working_3-way'!$D351="","",1/'True_Odds_Calculator_3-way'!A352+1/'True_Odds_Calculator_3-way'!B352+1/'True_Odds_Calculator_3-way'!C352-1)</f>
        <v>#NAME?</v>
      </c>
    </row>
    <row r="352" spans="4:11" x14ac:dyDescent="0.25">
      <c r="D352" t="e">
        <f ca="1">solve_for_c('True_Odds_Calculator_3-way'!A353,'True_Odds_Calculator_3-way'!B353,'True_Odds_Calculator_3-way'!C353,'Log_working_3-way'!B$1,'Log_working_3-way'!B$2)</f>
        <v>#NAME?</v>
      </c>
      <c r="F352" s="6" t="e">
        <f ca="1">IF('Log_working_3-way'!D352="","",1/'True_Odds_Calculator_3-way'!N353+1/'True_Odds_Calculator_3-way'!O353+1/'True_Odds_Calculator_3-way'!#REF!-1)</f>
        <v>#NAME?</v>
      </c>
      <c r="H352" s="6" t="e">
        <f ca="1">IF('Log_working_3-way'!$D352="","",'True_Odds_Calculator_3-way'!N353/'True_Odds_Calculator_3-way'!A353-1)</f>
        <v>#NAME?</v>
      </c>
      <c r="I352" s="6" t="e">
        <f ca="1">IF('Log_working_3-way'!$D352="","",'True_Odds_Calculator_3-way'!O353/'True_Odds_Calculator_3-way'!B353-1)</f>
        <v>#NAME?</v>
      </c>
      <c r="J352" s="6" t="e">
        <f ca="1">IF('Log_working_3-way'!$D352="","",'True_Odds_Calculator_3-way'!#REF!/'True_Odds_Calculator_3-way'!C353-1)</f>
        <v>#NAME?</v>
      </c>
      <c r="K352" s="6" t="e">
        <f ca="1">IF('Log_working_3-way'!$D352="","",1/'True_Odds_Calculator_3-way'!A353+1/'True_Odds_Calculator_3-way'!B353+1/'True_Odds_Calculator_3-way'!C353-1)</f>
        <v>#NAME?</v>
      </c>
    </row>
    <row r="353" spans="4:11" x14ac:dyDescent="0.25">
      <c r="D353" t="e">
        <f ca="1">solve_for_c('True_Odds_Calculator_3-way'!A354,'True_Odds_Calculator_3-way'!B354,'True_Odds_Calculator_3-way'!C354,'Log_working_3-way'!B$1,'Log_working_3-way'!B$2)</f>
        <v>#NAME?</v>
      </c>
      <c r="F353" s="6" t="e">
        <f ca="1">IF('Log_working_3-way'!D353="","",1/'True_Odds_Calculator_3-way'!N354+1/'True_Odds_Calculator_3-way'!O354+1/'True_Odds_Calculator_3-way'!#REF!-1)</f>
        <v>#NAME?</v>
      </c>
      <c r="H353" s="6" t="e">
        <f ca="1">IF('Log_working_3-way'!$D353="","",'True_Odds_Calculator_3-way'!N354/'True_Odds_Calculator_3-way'!A354-1)</f>
        <v>#NAME?</v>
      </c>
      <c r="I353" s="6" t="e">
        <f ca="1">IF('Log_working_3-way'!$D353="","",'True_Odds_Calculator_3-way'!O354/'True_Odds_Calculator_3-way'!B354-1)</f>
        <v>#NAME?</v>
      </c>
      <c r="J353" s="6" t="e">
        <f ca="1">IF('Log_working_3-way'!$D353="","",'True_Odds_Calculator_3-way'!#REF!/'True_Odds_Calculator_3-way'!C354-1)</f>
        <v>#NAME?</v>
      </c>
      <c r="K353" s="6" t="e">
        <f ca="1">IF('Log_working_3-way'!$D353="","",1/'True_Odds_Calculator_3-way'!A354+1/'True_Odds_Calculator_3-way'!B354+1/'True_Odds_Calculator_3-way'!C354-1)</f>
        <v>#NAME?</v>
      </c>
    </row>
    <row r="354" spans="4:11" x14ac:dyDescent="0.25">
      <c r="D354" t="e">
        <f ca="1">solve_for_c('True_Odds_Calculator_3-way'!A355,'True_Odds_Calculator_3-way'!B355,'True_Odds_Calculator_3-way'!C355,'Log_working_3-way'!B$1,'Log_working_3-way'!B$2)</f>
        <v>#NAME?</v>
      </c>
      <c r="F354" s="6" t="e">
        <f ca="1">IF('Log_working_3-way'!D354="","",1/'True_Odds_Calculator_3-way'!N355+1/'True_Odds_Calculator_3-way'!O355+1/'True_Odds_Calculator_3-way'!#REF!-1)</f>
        <v>#NAME?</v>
      </c>
      <c r="H354" s="6" t="e">
        <f ca="1">IF('Log_working_3-way'!$D354="","",'True_Odds_Calculator_3-way'!N355/'True_Odds_Calculator_3-way'!A355-1)</f>
        <v>#NAME?</v>
      </c>
      <c r="I354" s="6" t="e">
        <f ca="1">IF('Log_working_3-way'!$D354="","",'True_Odds_Calculator_3-way'!O355/'True_Odds_Calculator_3-way'!B355-1)</f>
        <v>#NAME?</v>
      </c>
      <c r="J354" s="6" t="e">
        <f ca="1">IF('Log_working_3-way'!$D354="","",'True_Odds_Calculator_3-way'!#REF!/'True_Odds_Calculator_3-way'!C355-1)</f>
        <v>#NAME?</v>
      </c>
      <c r="K354" s="6" t="e">
        <f ca="1">IF('Log_working_3-way'!$D354="","",1/'True_Odds_Calculator_3-way'!A355+1/'True_Odds_Calculator_3-way'!B355+1/'True_Odds_Calculator_3-way'!C355-1)</f>
        <v>#NAME?</v>
      </c>
    </row>
    <row r="355" spans="4:11" x14ac:dyDescent="0.25">
      <c r="D355" t="e">
        <f ca="1">solve_for_c('True_Odds_Calculator_3-way'!A356,'True_Odds_Calculator_3-way'!B356,'True_Odds_Calculator_3-way'!C356,'Log_working_3-way'!B$1,'Log_working_3-way'!B$2)</f>
        <v>#NAME?</v>
      </c>
      <c r="F355" s="6" t="e">
        <f ca="1">IF('Log_working_3-way'!D355="","",1/'True_Odds_Calculator_3-way'!N356+1/'True_Odds_Calculator_3-way'!O356+1/'True_Odds_Calculator_3-way'!#REF!-1)</f>
        <v>#NAME?</v>
      </c>
      <c r="H355" s="6" t="e">
        <f ca="1">IF('Log_working_3-way'!$D355="","",'True_Odds_Calculator_3-way'!N356/'True_Odds_Calculator_3-way'!A356-1)</f>
        <v>#NAME?</v>
      </c>
      <c r="I355" s="6" t="e">
        <f ca="1">IF('Log_working_3-way'!$D355="","",'True_Odds_Calculator_3-way'!O356/'True_Odds_Calculator_3-way'!B356-1)</f>
        <v>#NAME?</v>
      </c>
      <c r="J355" s="6" t="e">
        <f ca="1">IF('Log_working_3-way'!$D355="","",'True_Odds_Calculator_3-way'!#REF!/'True_Odds_Calculator_3-way'!C356-1)</f>
        <v>#NAME?</v>
      </c>
      <c r="K355" s="6" t="e">
        <f ca="1">IF('Log_working_3-way'!$D355="","",1/'True_Odds_Calculator_3-way'!A356+1/'True_Odds_Calculator_3-way'!B356+1/'True_Odds_Calculator_3-way'!C356-1)</f>
        <v>#NAME?</v>
      </c>
    </row>
    <row r="356" spans="4:11" x14ac:dyDescent="0.25">
      <c r="D356" t="e">
        <f ca="1">solve_for_c('True_Odds_Calculator_3-way'!A357,'True_Odds_Calculator_3-way'!B357,'True_Odds_Calculator_3-way'!C357,'Log_working_3-way'!B$1,'Log_working_3-way'!B$2)</f>
        <v>#NAME?</v>
      </c>
      <c r="F356" s="6" t="e">
        <f ca="1">IF('Log_working_3-way'!D356="","",1/'True_Odds_Calculator_3-way'!N357+1/'True_Odds_Calculator_3-way'!O357+1/'True_Odds_Calculator_3-way'!#REF!-1)</f>
        <v>#NAME?</v>
      </c>
      <c r="H356" s="6" t="e">
        <f ca="1">IF('Log_working_3-way'!$D356="","",'True_Odds_Calculator_3-way'!N357/'True_Odds_Calculator_3-way'!A357-1)</f>
        <v>#NAME?</v>
      </c>
      <c r="I356" s="6" t="e">
        <f ca="1">IF('Log_working_3-way'!$D356="","",'True_Odds_Calculator_3-way'!O357/'True_Odds_Calculator_3-way'!B357-1)</f>
        <v>#NAME?</v>
      </c>
      <c r="J356" s="6" t="e">
        <f ca="1">IF('Log_working_3-way'!$D356="","",'True_Odds_Calculator_3-way'!#REF!/'True_Odds_Calculator_3-way'!C357-1)</f>
        <v>#NAME?</v>
      </c>
      <c r="K356" s="6" t="e">
        <f ca="1">IF('Log_working_3-way'!$D356="","",1/'True_Odds_Calculator_3-way'!A357+1/'True_Odds_Calculator_3-way'!B357+1/'True_Odds_Calculator_3-way'!C357-1)</f>
        <v>#NAME?</v>
      </c>
    </row>
    <row r="357" spans="4:11" x14ac:dyDescent="0.25">
      <c r="D357" t="e">
        <f ca="1">solve_for_c('True_Odds_Calculator_3-way'!A358,'True_Odds_Calculator_3-way'!B358,'True_Odds_Calculator_3-way'!C358,'Log_working_3-way'!B$1,'Log_working_3-way'!B$2)</f>
        <v>#NAME?</v>
      </c>
      <c r="F357" s="6" t="e">
        <f ca="1">IF('Log_working_3-way'!D357="","",1/'True_Odds_Calculator_3-way'!N358+1/'True_Odds_Calculator_3-way'!O358+1/'True_Odds_Calculator_3-way'!#REF!-1)</f>
        <v>#NAME?</v>
      </c>
      <c r="H357" s="6" t="e">
        <f ca="1">IF('Log_working_3-way'!$D357="","",'True_Odds_Calculator_3-way'!N358/'True_Odds_Calculator_3-way'!A358-1)</f>
        <v>#NAME?</v>
      </c>
      <c r="I357" s="6" t="e">
        <f ca="1">IF('Log_working_3-way'!$D357="","",'True_Odds_Calculator_3-way'!O358/'True_Odds_Calculator_3-way'!B358-1)</f>
        <v>#NAME?</v>
      </c>
      <c r="J357" s="6" t="e">
        <f ca="1">IF('Log_working_3-way'!$D357="","",'True_Odds_Calculator_3-way'!#REF!/'True_Odds_Calculator_3-way'!C358-1)</f>
        <v>#NAME?</v>
      </c>
      <c r="K357" s="6" t="e">
        <f ca="1">IF('Log_working_3-way'!$D357="","",1/'True_Odds_Calculator_3-way'!A358+1/'True_Odds_Calculator_3-way'!B358+1/'True_Odds_Calculator_3-way'!C358-1)</f>
        <v>#NAME?</v>
      </c>
    </row>
    <row r="358" spans="4:11" x14ac:dyDescent="0.25">
      <c r="D358" t="e">
        <f ca="1">solve_for_c('True_Odds_Calculator_3-way'!A359,'True_Odds_Calculator_3-way'!B359,'True_Odds_Calculator_3-way'!C359,'Log_working_3-way'!B$1,'Log_working_3-way'!B$2)</f>
        <v>#NAME?</v>
      </c>
      <c r="F358" s="6" t="e">
        <f ca="1">IF('Log_working_3-way'!D358="","",1/'True_Odds_Calculator_3-way'!N359+1/'True_Odds_Calculator_3-way'!O359+1/'True_Odds_Calculator_3-way'!#REF!-1)</f>
        <v>#NAME?</v>
      </c>
      <c r="H358" s="6" t="e">
        <f ca="1">IF('Log_working_3-way'!$D358="","",'True_Odds_Calculator_3-way'!N359/'True_Odds_Calculator_3-way'!A359-1)</f>
        <v>#NAME?</v>
      </c>
      <c r="I358" s="6" t="e">
        <f ca="1">IF('Log_working_3-way'!$D358="","",'True_Odds_Calculator_3-way'!O359/'True_Odds_Calculator_3-way'!B359-1)</f>
        <v>#NAME?</v>
      </c>
      <c r="J358" s="6" t="e">
        <f ca="1">IF('Log_working_3-way'!$D358="","",'True_Odds_Calculator_3-way'!#REF!/'True_Odds_Calculator_3-way'!C359-1)</f>
        <v>#NAME?</v>
      </c>
      <c r="K358" s="6" t="e">
        <f ca="1">IF('Log_working_3-way'!$D358="","",1/'True_Odds_Calculator_3-way'!A359+1/'True_Odds_Calculator_3-way'!B359+1/'True_Odds_Calculator_3-way'!C359-1)</f>
        <v>#NAME?</v>
      </c>
    </row>
    <row r="359" spans="4:11" x14ac:dyDescent="0.25">
      <c r="D359" t="e">
        <f ca="1">solve_for_c('True_Odds_Calculator_3-way'!A360,'True_Odds_Calculator_3-way'!B360,'True_Odds_Calculator_3-way'!C360,'Log_working_3-way'!B$1,'Log_working_3-way'!B$2)</f>
        <v>#NAME?</v>
      </c>
      <c r="F359" s="6" t="e">
        <f ca="1">IF('Log_working_3-way'!D359="","",1/'True_Odds_Calculator_3-way'!N360+1/'True_Odds_Calculator_3-way'!O360+1/'True_Odds_Calculator_3-way'!#REF!-1)</f>
        <v>#NAME?</v>
      </c>
      <c r="H359" s="6" t="e">
        <f ca="1">IF('Log_working_3-way'!$D359="","",'True_Odds_Calculator_3-way'!N360/'True_Odds_Calculator_3-way'!A360-1)</f>
        <v>#NAME?</v>
      </c>
      <c r="I359" s="6" t="e">
        <f ca="1">IF('Log_working_3-way'!$D359="","",'True_Odds_Calculator_3-way'!O360/'True_Odds_Calculator_3-way'!B360-1)</f>
        <v>#NAME?</v>
      </c>
      <c r="J359" s="6" t="e">
        <f ca="1">IF('Log_working_3-way'!$D359="","",'True_Odds_Calculator_3-way'!#REF!/'True_Odds_Calculator_3-way'!C360-1)</f>
        <v>#NAME?</v>
      </c>
      <c r="K359" s="6" t="e">
        <f ca="1">IF('Log_working_3-way'!$D359="","",1/'True_Odds_Calculator_3-way'!A360+1/'True_Odds_Calculator_3-way'!B360+1/'True_Odds_Calculator_3-way'!C360-1)</f>
        <v>#NAME?</v>
      </c>
    </row>
    <row r="360" spans="4:11" x14ac:dyDescent="0.25">
      <c r="D360" t="e">
        <f ca="1">solve_for_c('True_Odds_Calculator_3-way'!A361,'True_Odds_Calculator_3-way'!B361,'True_Odds_Calculator_3-way'!C361,'Log_working_3-way'!B$1,'Log_working_3-way'!B$2)</f>
        <v>#NAME?</v>
      </c>
      <c r="F360" s="6" t="e">
        <f ca="1">IF('Log_working_3-way'!D360="","",1/'True_Odds_Calculator_3-way'!N361+1/'True_Odds_Calculator_3-way'!O361+1/'True_Odds_Calculator_3-way'!#REF!-1)</f>
        <v>#NAME?</v>
      </c>
      <c r="H360" s="6" t="e">
        <f ca="1">IF('Log_working_3-way'!$D360="","",'True_Odds_Calculator_3-way'!N361/'True_Odds_Calculator_3-way'!A361-1)</f>
        <v>#NAME?</v>
      </c>
      <c r="I360" s="6" t="e">
        <f ca="1">IF('Log_working_3-way'!$D360="","",'True_Odds_Calculator_3-way'!O361/'True_Odds_Calculator_3-way'!B361-1)</f>
        <v>#NAME?</v>
      </c>
      <c r="J360" s="6" t="e">
        <f ca="1">IF('Log_working_3-way'!$D360="","",'True_Odds_Calculator_3-way'!#REF!/'True_Odds_Calculator_3-way'!C361-1)</f>
        <v>#NAME?</v>
      </c>
      <c r="K360" s="6" t="e">
        <f ca="1">IF('Log_working_3-way'!$D360="","",1/'True_Odds_Calculator_3-way'!A361+1/'True_Odds_Calculator_3-way'!B361+1/'True_Odds_Calculator_3-way'!C361-1)</f>
        <v>#NAME?</v>
      </c>
    </row>
    <row r="361" spans="4:11" x14ac:dyDescent="0.25">
      <c r="D361" t="e">
        <f ca="1">solve_for_c('True_Odds_Calculator_3-way'!A362,'True_Odds_Calculator_3-way'!B362,'True_Odds_Calculator_3-way'!C362,'Log_working_3-way'!B$1,'Log_working_3-way'!B$2)</f>
        <v>#NAME?</v>
      </c>
      <c r="F361" s="6" t="e">
        <f ca="1">IF('Log_working_3-way'!D361="","",1/'True_Odds_Calculator_3-way'!N362+1/'True_Odds_Calculator_3-way'!O362+1/'True_Odds_Calculator_3-way'!#REF!-1)</f>
        <v>#NAME?</v>
      </c>
      <c r="H361" s="6" t="e">
        <f ca="1">IF('Log_working_3-way'!$D361="","",'True_Odds_Calculator_3-way'!N362/'True_Odds_Calculator_3-way'!A362-1)</f>
        <v>#NAME?</v>
      </c>
      <c r="I361" s="6" t="e">
        <f ca="1">IF('Log_working_3-way'!$D361="","",'True_Odds_Calculator_3-way'!O362/'True_Odds_Calculator_3-way'!B362-1)</f>
        <v>#NAME?</v>
      </c>
      <c r="J361" s="6" t="e">
        <f ca="1">IF('Log_working_3-way'!$D361="","",'True_Odds_Calculator_3-way'!#REF!/'True_Odds_Calculator_3-way'!C362-1)</f>
        <v>#NAME?</v>
      </c>
      <c r="K361" s="6" t="e">
        <f ca="1">IF('Log_working_3-way'!$D361="","",1/'True_Odds_Calculator_3-way'!A362+1/'True_Odds_Calculator_3-way'!B362+1/'True_Odds_Calculator_3-way'!C362-1)</f>
        <v>#NAME?</v>
      </c>
    </row>
    <row r="362" spans="4:11" x14ac:dyDescent="0.25">
      <c r="D362" t="e">
        <f ca="1">solve_for_c('True_Odds_Calculator_3-way'!A363,'True_Odds_Calculator_3-way'!B363,'True_Odds_Calculator_3-way'!C363,'Log_working_3-way'!B$1,'Log_working_3-way'!B$2)</f>
        <v>#NAME?</v>
      </c>
      <c r="F362" s="6" t="e">
        <f ca="1">IF('Log_working_3-way'!D362="","",1/'True_Odds_Calculator_3-way'!N363+1/'True_Odds_Calculator_3-way'!O363+1/'True_Odds_Calculator_3-way'!#REF!-1)</f>
        <v>#NAME?</v>
      </c>
      <c r="H362" s="6" t="e">
        <f ca="1">IF('Log_working_3-way'!$D362="","",'True_Odds_Calculator_3-way'!N363/'True_Odds_Calculator_3-way'!A363-1)</f>
        <v>#NAME?</v>
      </c>
      <c r="I362" s="6" t="e">
        <f ca="1">IF('Log_working_3-way'!$D362="","",'True_Odds_Calculator_3-way'!O363/'True_Odds_Calculator_3-way'!B363-1)</f>
        <v>#NAME?</v>
      </c>
      <c r="J362" s="6" t="e">
        <f ca="1">IF('Log_working_3-way'!$D362="","",'True_Odds_Calculator_3-way'!#REF!/'True_Odds_Calculator_3-way'!C363-1)</f>
        <v>#NAME?</v>
      </c>
      <c r="K362" s="6" t="e">
        <f ca="1">IF('Log_working_3-way'!$D362="","",1/'True_Odds_Calculator_3-way'!A363+1/'True_Odds_Calculator_3-way'!B363+1/'True_Odds_Calculator_3-way'!C363-1)</f>
        <v>#NAME?</v>
      </c>
    </row>
    <row r="363" spans="4:11" x14ac:dyDescent="0.25">
      <c r="D363" t="e">
        <f ca="1">solve_for_c('True_Odds_Calculator_3-way'!A364,'True_Odds_Calculator_3-way'!B364,'True_Odds_Calculator_3-way'!C364,'Log_working_3-way'!B$1,'Log_working_3-way'!B$2)</f>
        <v>#NAME?</v>
      </c>
      <c r="F363" s="6" t="e">
        <f ca="1">IF('Log_working_3-way'!D363="","",1/'True_Odds_Calculator_3-way'!N364+1/'True_Odds_Calculator_3-way'!O364+1/'True_Odds_Calculator_3-way'!#REF!-1)</f>
        <v>#NAME?</v>
      </c>
      <c r="H363" s="6" t="e">
        <f ca="1">IF('Log_working_3-way'!$D363="","",'True_Odds_Calculator_3-way'!N364/'True_Odds_Calculator_3-way'!A364-1)</f>
        <v>#NAME?</v>
      </c>
      <c r="I363" s="6" t="e">
        <f ca="1">IF('Log_working_3-way'!$D363="","",'True_Odds_Calculator_3-way'!O364/'True_Odds_Calculator_3-way'!B364-1)</f>
        <v>#NAME?</v>
      </c>
      <c r="J363" s="6" t="e">
        <f ca="1">IF('Log_working_3-way'!$D363="","",'True_Odds_Calculator_3-way'!#REF!/'True_Odds_Calculator_3-way'!C364-1)</f>
        <v>#NAME?</v>
      </c>
      <c r="K363" s="6" t="e">
        <f ca="1">IF('Log_working_3-way'!$D363="","",1/'True_Odds_Calculator_3-way'!A364+1/'True_Odds_Calculator_3-way'!B364+1/'True_Odds_Calculator_3-way'!C364-1)</f>
        <v>#NAME?</v>
      </c>
    </row>
    <row r="364" spans="4:11" x14ac:dyDescent="0.25">
      <c r="D364" t="e">
        <f ca="1">solve_for_c('True_Odds_Calculator_3-way'!A365,'True_Odds_Calculator_3-way'!B365,'True_Odds_Calculator_3-way'!C365,'Log_working_3-way'!B$1,'Log_working_3-way'!B$2)</f>
        <v>#NAME?</v>
      </c>
      <c r="F364" s="6" t="e">
        <f ca="1">IF('Log_working_3-way'!D364="","",1/'True_Odds_Calculator_3-way'!N365+1/'True_Odds_Calculator_3-way'!O365+1/'True_Odds_Calculator_3-way'!#REF!-1)</f>
        <v>#NAME?</v>
      </c>
      <c r="H364" s="6" t="e">
        <f ca="1">IF('Log_working_3-way'!$D364="","",'True_Odds_Calculator_3-way'!N365/'True_Odds_Calculator_3-way'!A365-1)</f>
        <v>#NAME?</v>
      </c>
      <c r="I364" s="6" t="e">
        <f ca="1">IF('Log_working_3-way'!$D364="","",'True_Odds_Calculator_3-way'!O365/'True_Odds_Calculator_3-way'!B365-1)</f>
        <v>#NAME?</v>
      </c>
      <c r="J364" s="6" t="e">
        <f ca="1">IF('Log_working_3-way'!$D364="","",'True_Odds_Calculator_3-way'!#REF!/'True_Odds_Calculator_3-way'!C365-1)</f>
        <v>#NAME?</v>
      </c>
      <c r="K364" s="6" t="e">
        <f ca="1">IF('Log_working_3-way'!$D364="","",1/'True_Odds_Calculator_3-way'!A365+1/'True_Odds_Calculator_3-way'!B365+1/'True_Odds_Calculator_3-way'!C365-1)</f>
        <v>#NAME?</v>
      </c>
    </row>
    <row r="365" spans="4:11" x14ac:dyDescent="0.25">
      <c r="D365" t="e">
        <f ca="1">solve_for_c('True_Odds_Calculator_3-way'!A366,'True_Odds_Calculator_3-way'!B366,'True_Odds_Calculator_3-way'!C366,'Log_working_3-way'!B$1,'Log_working_3-way'!B$2)</f>
        <v>#NAME?</v>
      </c>
      <c r="F365" s="6" t="e">
        <f ca="1">IF('Log_working_3-way'!D365="","",1/'True_Odds_Calculator_3-way'!N366+1/'True_Odds_Calculator_3-way'!O366+1/'True_Odds_Calculator_3-way'!#REF!-1)</f>
        <v>#NAME?</v>
      </c>
      <c r="H365" s="6" t="e">
        <f ca="1">IF('Log_working_3-way'!$D365="","",'True_Odds_Calculator_3-way'!N366/'True_Odds_Calculator_3-way'!A366-1)</f>
        <v>#NAME?</v>
      </c>
      <c r="I365" s="6" t="e">
        <f ca="1">IF('Log_working_3-way'!$D365="","",'True_Odds_Calculator_3-way'!O366/'True_Odds_Calculator_3-way'!B366-1)</f>
        <v>#NAME?</v>
      </c>
      <c r="J365" s="6" t="e">
        <f ca="1">IF('Log_working_3-way'!$D365="","",'True_Odds_Calculator_3-way'!#REF!/'True_Odds_Calculator_3-way'!C366-1)</f>
        <v>#NAME?</v>
      </c>
      <c r="K365" s="6" t="e">
        <f ca="1">IF('Log_working_3-way'!$D365="","",1/'True_Odds_Calculator_3-way'!A366+1/'True_Odds_Calculator_3-way'!B366+1/'True_Odds_Calculator_3-way'!C366-1)</f>
        <v>#NAME?</v>
      </c>
    </row>
    <row r="366" spans="4:11" x14ac:dyDescent="0.25">
      <c r="D366" t="e">
        <f ca="1">solve_for_c('True_Odds_Calculator_3-way'!A367,'True_Odds_Calculator_3-way'!B367,'True_Odds_Calculator_3-way'!C367,'Log_working_3-way'!B$1,'Log_working_3-way'!B$2)</f>
        <v>#NAME?</v>
      </c>
      <c r="F366" s="6" t="e">
        <f ca="1">IF('Log_working_3-way'!D366="","",1/'True_Odds_Calculator_3-way'!N367+1/'True_Odds_Calculator_3-way'!O367+1/'True_Odds_Calculator_3-way'!#REF!-1)</f>
        <v>#NAME?</v>
      </c>
      <c r="H366" s="6" t="e">
        <f ca="1">IF('Log_working_3-way'!$D366="","",'True_Odds_Calculator_3-way'!N367/'True_Odds_Calculator_3-way'!A367-1)</f>
        <v>#NAME?</v>
      </c>
      <c r="I366" s="6" t="e">
        <f ca="1">IF('Log_working_3-way'!$D366="","",'True_Odds_Calculator_3-way'!O367/'True_Odds_Calculator_3-way'!B367-1)</f>
        <v>#NAME?</v>
      </c>
      <c r="J366" s="6" t="e">
        <f ca="1">IF('Log_working_3-way'!$D366="","",'True_Odds_Calculator_3-way'!#REF!/'True_Odds_Calculator_3-way'!C367-1)</f>
        <v>#NAME?</v>
      </c>
      <c r="K366" s="6" t="e">
        <f ca="1">IF('Log_working_3-way'!$D366="","",1/'True_Odds_Calculator_3-way'!A367+1/'True_Odds_Calculator_3-way'!B367+1/'True_Odds_Calculator_3-way'!C367-1)</f>
        <v>#NAME?</v>
      </c>
    </row>
    <row r="367" spans="4:11" x14ac:dyDescent="0.25">
      <c r="D367" t="e">
        <f ca="1">solve_for_c('True_Odds_Calculator_3-way'!A368,'True_Odds_Calculator_3-way'!B368,'True_Odds_Calculator_3-way'!C368,'Log_working_3-way'!B$1,'Log_working_3-way'!B$2)</f>
        <v>#NAME?</v>
      </c>
      <c r="F367" s="6" t="e">
        <f ca="1">IF('Log_working_3-way'!D367="","",1/'True_Odds_Calculator_3-way'!N368+1/'True_Odds_Calculator_3-way'!O368+1/'True_Odds_Calculator_3-way'!#REF!-1)</f>
        <v>#NAME?</v>
      </c>
      <c r="H367" s="6" t="e">
        <f ca="1">IF('Log_working_3-way'!$D367="","",'True_Odds_Calculator_3-way'!N368/'True_Odds_Calculator_3-way'!A368-1)</f>
        <v>#NAME?</v>
      </c>
      <c r="I367" s="6" t="e">
        <f ca="1">IF('Log_working_3-way'!$D367="","",'True_Odds_Calculator_3-way'!O368/'True_Odds_Calculator_3-way'!B368-1)</f>
        <v>#NAME?</v>
      </c>
      <c r="J367" s="6" t="e">
        <f ca="1">IF('Log_working_3-way'!$D367="","",'True_Odds_Calculator_3-way'!#REF!/'True_Odds_Calculator_3-way'!C368-1)</f>
        <v>#NAME?</v>
      </c>
      <c r="K367" s="6" t="e">
        <f ca="1">IF('Log_working_3-way'!$D367="","",1/'True_Odds_Calculator_3-way'!A368+1/'True_Odds_Calculator_3-way'!B368+1/'True_Odds_Calculator_3-way'!C368-1)</f>
        <v>#NAME?</v>
      </c>
    </row>
    <row r="368" spans="4:11" x14ac:dyDescent="0.25">
      <c r="D368" t="e">
        <f ca="1">solve_for_c('True_Odds_Calculator_3-way'!A369,'True_Odds_Calculator_3-way'!B369,'True_Odds_Calculator_3-way'!C369,'Log_working_3-way'!B$1,'Log_working_3-way'!B$2)</f>
        <v>#NAME?</v>
      </c>
      <c r="F368" s="6" t="e">
        <f ca="1">IF('Log_working_3-way'!D368="","",1/'True_Odds_Calculator_3-way'!N369+1/'True_Odds_Calculator_3-way'!O369+1/'True_Odds_Calculator_3-way'!#REF!-1)</f>
        <v>#NAME?</v>
      </c>
      <c r="H368" s="6" t="e">
        <f ca="1">IF('Log_working_3-way'!$D368="","",'True_Odds_Calculator_3-way'!N369/'True_Odds_Calculator_3-way'!A369-1)</f>
        <v>#NAME?</v>
      </c>
      <c r="I368" s="6" t="e">
        <f ca="1">IF('Log_working_3-way'!$D368="","",'True_Odds_Calculator_3-way'!O369/'True_Odds_Calculator_3-way'!B369-1)</f>
        <v>#NAME?</v>
      </c>
      <c r="J368" s="6" t="e">
        <f ca="1">IF('Log_working_3-way'!$D368="","",'True_Odds_Calculator_3-way'!#REF!/'True_Odds_Calculator_3-way'!C369-1)</f>
        <v>#NAME?</v>
      </c>
      <c r="K368" s="6" t="e">
        <f ca="1">IF('Log_working_3-way'!$D368="","",1/'True_Odds_Calculator_3-way'!A369+1/'True_Odds_Calculator_3-way'!B369+1/'True_Odds_Calculator_3-way'!C369-1)</f>
        <v>#NAME?</v>
      </c>
    </row>
    <row r="369" spans="4:11" x14ac:dyDescent="0.25">
      <c r="D369" t="e">
        <f ca="1">solve_for_c('True_Odds_Calculator_3-way'!A370,'True_Odds_Calculator_3-way'!B370,'True_Odds_Calculator_3-way'!C370,'Log_working_3-way'!B$1,'Log_working_3-way'!B$2)</f>
        <v>#NAME?</v>
      </c>
      <c r="F369" s="6" t="e">
        <f ca="1">IF('Log_working_3-way'!D369="","",1/'True_Odds_Calculator_3-way'!N370+1/'True_Odds_Calculator_3-way'!O370+1/'True_Odds_Calculator_3-way'!#REF!-1)</f>
        <v>#NAME?</v>
      </c>
      <c r="H369" s="6" t="e">
        <f ca="1">IF('Log_working_3-way'!$D369="","",'True_Odds_Calculator_3-way'!N370/'True_Odds_Calculator_3-way'!A370-1)</f>
        <v>#NAME?</v>
      </c>
      <c r="I369" s="6" t="e">
        <f ca="1">IF('Log_working_3-way'!$D369="","",'True_Odds_Calculator_3-way'!O370/'True_Odds_Calculator_3-way'!B370-1)</f>
        <v>#NAME?</v>
      </c>
      <c r="J369" s="6" t="e">
        <f ca="1">IF('Log_working_3-way'!$D369="","",'True_Odds_Calculator_3-way'!#REF!/'True_Odds_Calculator_3-way'!C370-1)</f>
        <v>#NAME?</v>
      </c>
      <c r="K369" s="6" t="e">
        <f ca="1">IF('Log_working_3-way'!$D369="","",1/'True_Odds_Calculator_3-way'!A370+1/'True_Odds_Calculator_3-way'!B370+1/'True_Odds_Calculator_3-way'!C370-1)</f>
        <v>#NAME?</v>
      </c>
    </row>
    <row r="370" spans="4:11" x14ac:dyDescent="0.25">
      <c r="D370" t="e">
        <f ca="1">solve_for_c('True_Odds_Calculator_3-way'!A371,'True_Odds_Calculator_3-way'!B371,'True_Odds_Calculator_3-way'!C371,'Log_working_3-way'!B$1,'Log_working_3-way'!B$2)</f>
        <v>#NAME?</v>
      </c>
      <c r="F370" s="6" t="e">
        <f ca="1">IF('Log_working_3-way'!D370="","",1/'True_Odds_Calculator_3-way'!N371+1/'True_Odds_Calculator_3-way'!O371+1/'True_Odds_Calculator_3-way'!#REF!-1)</f>
        <v>#NAME?</v>
      </c>
      <c r="H370" s="6" t="e">
        <f ca="1">IF('Log_working_3-way'!$D370="","",'True_Odds_Calculator_3-way'!N371/'True_Odds_Calculator_3-way'!A371-1)</f>
        <v>#NAME?</v>
      </c>
      <c r="I370" s="6" t="e">
        <f ca="1">IF('Log_working_3-way'!$D370="","",'True_Odds_Calculator_3-way'!O371/'True_Odds_Calculator_3-way'!B371-1)</f>
        <v>#NAME?</v>
      </c>
      <c r="J370" s="6" t="e">
        <f ca="1">IF('Log_working_3-way'!$D370="","",'True_Odds_Calculator_3-way'!#REF!/'True_Odds_Calculator_3-way'!C371-1)</f>
        <v>#NAME?</v>
      </c>
      <c r="K370" s="6" t="e">
        <f ca="1">IF('Log_working_3-way'!$D370="","",1/'True_Odds_Calculator_3-way'!A371+1/'True_Odds_Calculator_3-way'!B371+1/'True_Odds_Calculator_3-way'!C371-1)</f>
        <v>#NAME?</v>
      </c>
    </row>
    <row r="371" spans="4:11" x14ac:dyDescent="0.25">
      <c r="D371" t="e">
        <f ca="1">solve_for_c('True_Odds_Calculator_3-way'!A372,'True_Odds_Calculator_3-way'!B372,'True_Odds_Calculator_3-way'!C372,'Log_working_3-way'!B$1,'Log_working_3-way'!B$2)</f>
        <v>#NAME?</v>
      </c>
      <c r="F371" s="6" t="e">
        <f ca="1">IF('Log_working_3-way'!D371="","",1/'True_Odds_Calculator_3-way'!N372+1/'True_Odds_Calculator_3-way'!O372+1/'True_Odds_Calculator_3-way'!#REF!-1)</f>
        <v>#NAME?</v>
      </c>
      <c r="H371" s="6" t="e">
        <f ca="1">IF('Log_working_3-way'!$D371="","",'True_Odds_Calculator_3-way'!N372/'True_Odds_Calculator_3-way'!A372-1)</f>
        <v>#NAME?</v>
      </c>
      <c r="I371" s="6" t="e">
        <f ca="1">IF('Log_working_3-way'!$D371="","",'True_Odds_Calculator_3-way'!O372/'True_Odds_Calculator_3-way'!B372-1)</f>
        <v>#NAME?</v>
      </c>
      <c r="J371" s="6" t="e">
        <f ca="1">IF('Log_working_3-way'!$D371="","",'True_Odds_Calculator_3-way'!#REF!/'True_Odds_Calculator_3-way'!C372-1)</f>
        <v>#NAME?</v>
      </c>
      <c r="K371" s="6" t="e">
        <f ca="1">IF('Log_working_3-way'!$D371="","",1/'True_Odds_Calculator_3-way'!A372+1/'True_Odds_Calculator_3-way'!B372+1/'True_Odds_Calculator_3-way'!C372-1)</f>
        <v>#NAME?</v>
      </c>
    </row>
    <row r="372" spans="4:11" x14ac:dyDescent="0.25">
      <c r="D372" t="e">
        <f ca="1">solve_for_c('True_Odds_Calculator_3-way'!A373,'True_Odds_Calculator_3-way'!B373,'True_Odds_Calculator_3-way'!C373,'Log_working_3-way'!B$1,'Log_working_3-way'!B$2)</f>
        <v>#NAME?</v>
      </c>
      <c r="F372" s="6" t="e">
        <f ca="1">IF('Log_working_3-way'!D372="","",1/'True_Odds_Calculator_3-way'!N373+1/'True_Odds_Calculator_3-way'!O373+1/'True_Odds_Calculator_3-way'!#REF!-1)</f>
        <v>#NAME?</v>
      </c>
      <c r="H372" s="6" t="e">
        <f ca="1">IF('Log_working_3-way'!$D372="","",'True_Odds_Calculator_3-way'!N373/'True_Odds_Calculator_3-way'!A373-1)</f>
        <v>#NAME?</v>
      </c>
      <c r="I372" s="6" t="e">
        <f ca="1">IF('Log_working_3-way'!$D372="","",'True_Odds_Calculator_3-way'!O373/'True_Odds_Calculator_3-way'!B373-1)</f>
        <v>#NAME?</v>
      </c>
      <c r="J372" s="6" t="e">
        <f ca="1">IF('Log_working_3-way'!$D372="","",'True_Odds_Calculator_3-way'!#REF!/'True_Odds_Calculator_3-way'!C373-1)</f>
        <v>#NAME?</v>
      </c>
      <c r="K372" s="6" t="e">
        <f ca="1">IF('Log_working_3-way'!$D372="","",1/'True_Odds_Calculator_3-way'!A373+1/'True_Odds_Calculator_3-way'!B373+1/'True_Odds_Calculator_3-way'!C373-1)</f>
        <v>#NAME?</v>
      </c>
    </row>
    <row r="373" spans="4:11" x14ac:dyDescent="0.25">
      <c r="D373" t="e">
        <f ca="1">solve_for_c('True_Odds_Calculator_3-way'!A374,'True_Odds_Calculator_3-way'!B374,'True_Odds_Calculator_3-way'!C374,'Log_working_3-way'!B$1,'Log_working_3-way'!B$2)</f>
        <v>#NAME?</v>
      </c>
      <c r="F373" s="6" t="e">
        <f ca="1">IF('Log_working_3-way'!D373="","",1/'True_Odds_Calculator_3-way'!N374+1/'True_Odds_Calculator_3-way'!O374+1/'True_Odds_Calculator_3-way'!#REF!-1)</f>
        <v>#NAME?</v>
      </c>
      <c r="H373" s="6" t="e">
        <f ca="1">IF('Log_working_3-way'!$D373="","",'True_Odds_Calculator_3-way'!N374/'True_Odds_Calculator_3-way'!A374-1)</f>
        <v>#NAME?</v>
      </c>
      <c r="I373" s="6" t="e">
        <f ca="1">IF('Log_working_3-way'!$D373="","",'True_Odds_Calculator_3-way'!O374/'True_Odds_Calculator_3-way'!B374-1)</f>
        <v>#NAME?</v>
      </c>
      <c r="J373" s="6" t="e">
        <f ca="1">IF('Log_working_3-way'!$D373="","",'True_Odds_Calculator_3-way'!#REF!/'True_Odds_Calculator_3-way'!C374-1)</f>
        <v>#NAME?</v>
      </c>
      <c r="K373" s="6" t="e">
        <f ca="1">IF('Log_working_3-way'!$D373="","",1/'True_Odds_Calculator_3-way'!A374+1/'True_Odds_Calculator_3-way'!B374+1/'True_Odds_Calculator_3-way'!C374-1)</f>
        <v>#NAME?</v>
      </c>
    </row>
    <row r="374" spans="4:11" x14ac:dyDescent="0.25">
      <c r="D374" t="e">
        <f ca="1">solve_for_c('True_Odds_Calculator_3-way'!A375,'True_Odds_Calculator_3-way'!B375,'True_Odds_Calculator_3-way'!C375,'Log_working_3-way'!B$1,'Log_working_3-way'!B$2)</f>
        <v>#NAME?</v>
      </c>
      <c r="F374" s="6" t="e">
        <f ca="1">IF('Log_working_3-way'!D374="","",1/'True_Odds_Calculator_3-way'!N375+1/'True_Odds_Calculator_3-way'!O375+1/'True_Odds_Calculator_3-way'!#REF!-1)</f>
        <v>#NAME?</v>
      </c>
      <c r="H374" s="6" t="e">
        <f ca="1">IF('Log_working_3-way'!$D374="","",'True_Odds_Calculator_3-way'!N375/'True_Odds_Calculator_3-way'!A375-1)</f>
        <v>#NAME?</v>
      </c>
      <c r="I374" s="6" t="e">
        <f ca="1">IF('Log_working_3-way'!$D374="","",'True_Odds_Calculator_3-way'!O375/'True_Odds_Calculator_3-way'!B375-1)</f>
        <v>#NAME?</v>
      </c>
      <c r="J374" s="6" t="e">
        <f ca="1">IF('Log_working_3-way'!$D374="","",'True_Odds_Calculator_3-way'!#REF!/'True_Odds_Calculator_3-way'!C375-1)</f>
        <v>#NAME?</v>
      </c>
      <c r="K374" s="6" t="e">
        <f ca="1">IF('Log_working_3-way'!$D374="","",1/'True_Odds_Calculator_3-way'!A375+1/'True_Odds_Calculator_3-way'!B375+1/'True_Odds_Calculator_3-way'!C375-1)</f>
        <v>#NAME?</v>
      </c>
    </row>
    <row r="375" spans="4:11" x14ac:dyDescent="0.25">
      <c r="D375" t="e">
        <f ca="1">solve_for_c('True_Odds_Calculator_3-way'!A376,'True_Odds_Calculator_3-way'!B376,'True_Odds_Calculator_3-way'!C376,'Log_working_3-way'!B$1,'Log_working_3-way'!B$2)</f>
        <v>#NAME?</v>
      </c>
      <c r="F375" s="6" t="e">
        <f ca="1">IF('Log_working_3-way'!D375="","",1/'True_Odds_Calculator_3-way'!N376+1/'True_Odds_Calculator_3-way'!O376+1/'True_Odds_Calculator_3-way'!#REF!-1)</f>
        <v>#NAME?</v>
      </c>
      <c r="H375" s="6" t="e">
        <f ca="1">IF('Log_working_3-way'!$D375="","",'True_Odds_Calculator_3-way'!N376/'True_Odds_Calculator_3-way'!A376-1)</f>
        <v>#NAME?</v>
      </c>
      <c r="I375" s="6" t="e">
        <f ca="1">IF('Log_working_3-way'!$D375="","",'True_Odds_Calculator_3-way'!O376/'True_Odds_Calculator_3-way'!B376-1)</f>
        <v>#NAME?</v>
      </c>
      <c r="J375" s="6" t="e">
        <f ca="1">IF('Log_working_3-way'!$D375="","",'True_Odds_Calculator_3-way'!#REF!/'True_Odds_Calculator_3-way'!C376-1)</f>
        <v>#NAME?</v>
      </c>
      <c r="K375" s="6" t="e">
        <f ca="1">IF('Log_working_3-way'!$D375="","",1/'True_Odds_Calculator_3-way'!A376+1/'True_Odds_Calculator_3-way'!B376+1/'True_Odds_Calculator_3-way'!C376-1)</f>
        <v>#NAME?</v>
      </c>
    </row>
    <row r="376" spans="4:11" x14ac:dyDescent="0.25">
      <c r="D376" t="e">
        <f ca="1">solve_for_c('True_Odds_Calculator_3-way'!A377,'True_Odds_Calculator_3-way'!B377,'True_Odds_Calculator_3-way'!C377,'Log_working_3-way'!B$1,'Log_working_3-way'!B$2)</f>
        <v>#NAME?</v>
      </c>
      <c r="F376" s="6" t="e">
        <f ca="1">IF('Log_working_3-way'!D376="","",1/'True_Odds_Calculator_3-way'!N377+1/'True_Odds_Calculator_3-way'!O377+1/'True_Odds_Calculator_3-way'!#REF!-1)</f>
        <v>#NAME?</v>
      </c>
      <c r="H376" s="6" t="e">
        <f ca="1">IF('Log_working_3-way'!$D376="","",'True_Odds_Calculator_3-way'!N377/'True_Odds_Calculator_3-way'!A377-1)</f>
        <v>#NAME?</v>
      </c>
      <c r="I376" s="6" t="e">
        <f ca="1">IF('Log_working_3-way'!$D376="","",'True_Odds_Calculator_3-way'!O377/'True_Odds_Calculator_3-way'!B377-1)</f>
        <v>#NAME?</v>
      </c>
      <c r="J376" s="6" t="e">
        <f ca="1">IF('Log_working_3-way'!$D376="","",'True_Odds_Calculator_3-way'!#REF!/'True_Odds_Calculator_3-way'!C377-1)</f>
        <v>#NAME?</v>
      </c>
      <c r="K376" s="6" t="e">
        <f ca="1">IF('Log_working_3-way'!$D376="","",1/'True_Odds_Calculator_3-way'!A377+1/'True_Odds_Calculator_3-way'!B377+1/'True_Odds_Calculator_3-way'!C377-1)</f>
        <v>#NAME?</v>
      </c>
    </row>
    <row r="377" spans="4:11" x14ac:dyDescent="0.25">
      <c r="D377" t="e">
        <f ca="1">solve_for_c('True_Odds_Calculator_3-way'!A378,'True_Odds_Calculator_3-way'!B378,'True_Odds_Calculator_3-way'!C378,'Log_working_3-way'!B$1,'Log_working_3-way'!B$2)</f>
        <v>#NAME?</v>
      </c>
      <c r="F377" s="6" t="e">
        <f ca="1">IF('Log_working_3-way'!D377="","",1/'True_Odds_Calculator_3-way'!N378+1/'True_Odds_Calculator_3-way'!O378+1/'True_Odds_Calculator_3-way'!#REF!-1)</f>
        <v>#NAME?</v>
      </c>
      <c r="H377" s="6" t="e">
        <f ca="1">IF('Log_working_3-way'!$D377="","",'True_Odds_Calculator_3-way'!N378/'True_Odds_Calculator_3-way'!A378-1)</f>
        <v>#NAME?</v>
      </c>
      <c r="I377" s="6" t="e">
        <f ca="1">IF('Log_working_3-way'!$D377="","",'True_Odds_Calculator_3-way'!O378/'True_Odds_Calculator_3-way'!B378-1)</f>
        <v>#NAME?</v>
      </c>
      <c r="J377" s="6" t="e">
        <f ca="1">IF('Log_working_3-way'!$D377="","",'True_Odds_Calculator_3-way'!#REF!/'True_Odds_Calculator_3-way'!C378-1)</f>
        <v>#NAME?</v>
      </c>
      <c r="K377" s="6" t="e">
        <f ca="1">IF('Log_working_3-way'!$D377="","",1/'True_Odds_Calculator_3-way'!A378+1/'True_Odds_Calculator_3-way'!B378+1/'True_Odds_Calculator_3-way'!C378-1)</f>
        <v>#NAME?</v>
      </c>
    </row>
    <row r="378" spans="4:11" x14ac:dyDescent="0.25">
      <c r="D378" t="e">
        <f ca="1">solve_for_c('True_Odds_Calculator_3-way'!A379,'True_Odds_Calculator_3-way'!B379,'True_Odds_Calculator_3-way'!C379,'Log_working_3-way'!B$1,'Log_working_3-way'!B$2)</f>
        <v>#NAME?</v>
      </c>
      <c r="F378" s="6" t="e">
        <f ca="1">IF('Log_working_3-way'!D378="","",1/'True_Odds_Calculator_3-way'!N379+1/'True_Odds_Calculator_3-way'!O379+1/'True_Odds_Calculator_3-way'!#REF!-1)</f>
        <v>#NAME?</v>
      </c>
      <c r="H378" s="6" t="e">
        <f ca="1">IF('Log_working_3-way'!$D378="","",'True_Odds_Calculator_3-way'!N379/'True_Odds_Calculator_3-way'!A379-1)</f>
        <v>#NAME?</v>
      </c>
      <c r="I378" s="6" t="e">
        <f ca="1">IF('Log_working_3-way'!$D378="","",'True_Odds_Calculator_3-way'!O379/'True_Odds_Calculator_3-way'!B379-1)</f>
        <v>#NAME?</v>
      </c>
      <c r="J378" s="6" t="e">
        <f ca="1">IF('Log_working_3-way'!$D378="","",'True_Odds_Calculator_3-way'!#REF!/'True_Odds_Calculator_3-way'!C379-1)</f>
        <v>#NAME?</v>
      </c>
      <c r="K378" s="6" t="e">
        <f ca="1">IF('Log_working_3-way'!$D378="","",1/'True_Odds_Calculator_3-way'!A379+1/'True_Odds_Calculator_3-way'!B379+1/'True_Odds_Calculator_3-way'!C379-1)</f>
        <v>#NAME?</v>
      </c>
    </row>
    <row r="379" spans="4:11" x14ac:dyDescent="0.25">
      <c r="D379" t="e">
        <f ca="1">solve_for_c('True_Odds_Calculator_3-way'!A380,'True_Odds_Calculator_3-way'!B380,'True_Odds_Calculator_3-way'!C380,'Log_working_3-way'!B$1,'Log_working_3-way'!B$2)</f>
        <v>#NAME?</v>
      </c>
      <c r="F379" s="6" t="e">
        <f ca="1">IF('Log_working_3-way'!D379="","",1/'True_Odds_Calculator_3-way'!N380+1/'True_Odds_Calculator_3-way'!O380+1/'True_Odds_Calculator_3-way'!#REF!-1)</f>
        <v>#NAME?</v>
      </c>
      <c r="H379" s="6" t="e">
        <f ca="1">IF('Log_working_3-way'!$D379="","",'True_Odds_Calculator_3-way'!N380/'True_Odds_Calculator_3-way'!A380-1)</f>
        <v>#NAME?</v>
      </c>
      <c r="I379" s="6" t="e">
        <f ca="1">IF('Log_working_3-way'!$D379="","",'True_Odds_Calculator_3-way'!O380/'True_Odds_Calculator_3-way'!B380-1)</f>
        <v>#NAME?</v>
      </c>
      <c r="J379" s="6" t="e">
        <f ca="1">IF('Log_working_3-way'!$D379="","",'True_Odds_Calculator_3-way'!#REF!/'True_Odds_Calculator_3-way'!C380-1)</f>
        <v>#NAME?</v>
      </c>
      <c r="K379" s="6" t="e">
        <f ca="1">IF('Log_working_3-way'!$D379="","",1/'True_Odds_Calculator_3-way'!A380+1/'True_Odds_Calculator_3-way'!B380+1/'True_Odds_Calculator_3-way'!C380-1)</f>
        <v>#NAME?</v>
      </c>
    </row>
    <row r="380" spans="4:11" x14ac:dyDescent="0.25">
      <c r="D380" t="e">
        <f ca="1">solve_for_c('True_Odds_Calculator_3-way'!A381,'True_Odds_Calculator_3-way'!B381,'True_Odds_Calculator_3-way'!C381,'Log_working_3-way'!B$1,'Log_working_3-way'!B$2)</f>
        <v>#NAME?</v>
      </c>
      <c r="F380" s="6" t="e">
        <f ca="1">IF('Log_working_3-way'!D380="","",1/'True_Odds_Calculator_3-way'!N381+1/'True_Odds_Calculator_3-way'!O381+1/'True_Odds_Calculator_3-way'!#REF!-1)</f>
        <v>#NAME?</v>
      </c>
      <c r="H380" s="6" t="e">
        <f ca="1">IF('Log_working_3-way'!$D380="","",'True_Odds_Calculator_3-way'!N381/'True_Odds_Calculator_3-way'!A381-1)</f>
        <v>#NAME?</v>
      </c>
      <c r="I380" s="6" t="e">
        <f ca="1">IF('Log_working_3-way'!$D380="","",'True_Odds_Calculator_3-way'!O381/'True_Odds_Calculator_3-way'!B381-1)</f>
        <v>#NAME?</v>
      </c>
      <c r="J380" s="6" t="e">
        <f ca="1">IF('Log_working_3-way'!$D380="","",'True_Odds_Calculator_3-way'!#REF!/'True_Odds_Calculator_3-way'!C381-1)</f>
        <v>#NAME?</v>
      </c>
      <c r="K380" s="6" t="e">
        <f ca="1">IF('Log_working_3-way'!$D380="","",1/'True_Odds_Calculator_3-way'!A381+1/'True_Odds_Calculator_3-way'!B381+1/'True_Odds_Calculator_3-way'!C381-1)</f>
        <v>#NAME?</v>
      </c>
    </row>
    <row r="381" spans="4:11" x14ac:dyDescent="0.25">
      <c r="D381" t="e">
        <f ca="1">solve_for_c('True_Odds_Calculator_3-way'!A382,'True_Odds_Calculator_3-way'!B382,'True_Odds_Calculator_3-way'!C382,'Log_working_3-way'!B$1,'Log_working_3-way'!B$2)</f>
        <v>#NAME?</v>
      </c>
      <c r="F381" s="6" t="e">
        <f ca="1">IF('Log_working_3-way'!D381="","",1/'True_Odds_Calculator_3-way'!N382+1/'True_Odds_Calculator_3-way'!O382+1/'True_Odds_Calculator_3-way'!#REF!-1)</f>
        <v>#NAME?</v>
      </c>
      <c r="H381" s="6" t="e">
        <f ca="1">IF('Log_working_3-way'!$D381="","",'True_Odds_Calculator_3-way'!N382/'True_Odds_Calculator_3-way'!A382-1)</f>
        <v>#NAME?</v>
      </c>
      <c r="I381" s="6" t="e">
        <f ca="1">IF('Log_working_3-way'!$D381="","",'True_Odds_Calculator_3-way'!O382/'True_Odds_Calculator_3-way'!B382-1)</f>
        <v>#NAME?</v>
      </c>
      <c r="J381" s="6" t="e">
        <f ca="1">IF('Log_working_3-way'!$D381="","",'True_Odds_Calculator_3-way'!#REF!/'True_Odds_Calculator_3-way'!C382-1)</f>
        <v>#NAME?</v>
      </c>
      <c r="K381" s="6" t="e">
        <f ca="1">IF('Log_working_3-way'!$D381="","",1/'True_Odds_Calculator_3-way'!A382+1/'True_Odds_Calculator_3-way'!B382+1/'True_Odds_Calculator_3-way'!C382-1)</f>
        <v>#NAME?</v>
      </c>
    </row>
    <row r="382" spans="4:11" x14ac:dyDescent="0.25">
      <c r="D382" t="e">
        <f ca="1">solve_for_c('True_Odds_Calculator_3-way'!A383,'True_Odds_Calculator_3-way'!B383,'True_Odds_Calculator_3-way'!C383,'Log_working_3-way'!B$1,'Log_working_3-way'!B$2)</f>
        <v>#NAME?</v>
      </c>
      <c r="F382" s="6" t="e">
        <f ca="1">IF('Log_working_3-way'!D382="","",1/'True_Odds_Calculator_3-way'!N383+1/'True_Odds_Calculator_3-way'!O383+1/'True_Odds_Calculator_3-way'!#REF!-1)</f>
        <v>#NAME?</v>
      </c>
      <c r="H382" s="6" t="e">
        <f ca="1">IF('Log_working_3-way'!$D382="","",'True_Odds_Calculator_3-way'!N383/'True_Odds_Calculator_3-way'!A383-1)</f>
        <v>#NAME?</v>
      </c>
      <c r="I382" s="6" t="e">
        <f ca="1">IF('Log_working_3-way'!$D382="","",'True_Odds_Calculator_3-way'!O383/'True_Odds_Calculator_3-way'!B383-1)</f>
        <v>#NAME?</v>
      </c>
      <c r="J382" s="6" t="e">
        <f ca="1">IF('Log_working_3-way'!$D382="","",'True_Odds_Calculator_3-way'!#REF!/'True_Odds_Calculator_3-way'!C383-1)</f>
        <v>#NAME?</v>
      </c>
      <c r="K382" s="6" t="e">
        <f ca="1">IF('Log_working_3-way'!$D382="","",1/'True_Odds_Calculator_3-way'!A383+1/'True_Odds_Calculator_3-way'!B383+1/'True_Odds_Calculator_3-way'!C383-1)</f>
        <v>#NAME?</v>
      </c>
    </row>
    <row r="383" spans="4:11" x14ac:dyDescent="0.25">
      <c r="D383" t="e">
        <f ca="1">solve_for_c('True_Odds_Calculator_3-way'!A384,'True_Odds_Calculator_3-way'!B384,'True_Odds_Calculator_3-way'!C384,'Log_working_3-way'!B$1,'Log_working_3-way'!B$2)</f>
        <v>#NAME?</v>
      </c>
      <c r="F383" s="6" t="e">
        <f ca="1">IF('Log_working_3-way'!D383="","",1/'True_Odds_Calculator_3-way'!N384+1/'True_Odds_Calculator_3-way'!O384+1/'True_Odds_Calculator_3-way'!#REF!-1)</f>
        <v>#NAME?</v>
      </c>
      <c r="H383" s="6" t="e">
        <f ca="1">IF('Log_working_3-way'!$D383="","",'True_Odds_Calculator_3-way'!N384/'True_Odds_Calculator_3-way'!A384-1)</f>
        <v>#NAME?</v>
      </c>
      <c r="I383" s="6" t="e">
        <f ca="1">IF('Log_working_3-way'!$D383="","",'True_Odds_Calculator_3-way'!O384/'True_Odds_Calculator_3-way'!B384-1)</f>
        <v>#NAME?</v>
      </c>
      <c r="J383" s="6" t="e">
        <f ca="1">IF('Log_working_3-way'!$D383="","",'True_Odds_Calculator_3-way'!#REF!/'True_Odds_Calculator_3-way'!C384-1)</f>
        <v>#NAME?</v>
      </c>
      <c r="K383" s="6" t="e">
        <f ca="1">IF('Log_working_3-way'!$D383="","",1/'True_Odds_Calculator_3-way'!A384+1/'True_Odds_Calculator_3-way'!B384+1/'True_Odds_Calculator_3-way'!C384-1)</f>
        <v>#NAME?</v>
      </c>
    </row>
    <row r="384" spans="4:11" x14ac:dyDescent="0.25">
      <c r="D384" t="e">
        <f ca="1">solve_for_c('True_Odds_Calculator_3-way'!A385,'True_Odds_Calculator_3-way'!B385,'True_Odds_Calculator_3-way'!C385,'Log_working_3-way'!B$1,'Log_working_3-way'!B$2)</f>
        <v>#NAME?</v>
      </c>
      <c r="F384" s="6" t="e">
        <f ca="1">IF('Log_working_3-way'!D384="","",1/'True_Odds_Calculator_3-way'!N385+1/'True_Odds_Calculator_3-way'!O385+1/'True_Odds_Calculator_3-way'!#REF!-1)</f>
        <v>#NAME?</v>
      </c>
      <c r="H384" s="6" t="e">
        <f ca="1">IF('Log_working_3-way'!$D384="","",'True_Odds_Calculator_3-way'!N385/'True_Odds_Calculator_3-way'!A385-1)</f>
        <v>#NAME?</v>
      </c>
      <c r="I384" s="6" t="e">
        <f ca="1">IF('Log_working_3-way'!$D384="","",'True_Odds_Calculator_3-way'!O385/'True_Odds_Calculator_3-way'!B385-1)</f>
        <v>#NAME?</v>
      </c>
      <c r="J384" s="6" t="e">
        <f ca="1">IF('Log_working_3-way'!$D384="","",'True_Odds_Calculator_3-way'!#REF!/'True_Odds_Calculator_3-way'!C385-1)</f>
        <v>#NAME?</v>
      </c>
      <c r="K384" s="6" t="e">
        <f ca="1">IF('Log_working_3-way'!$D384="","",1/'True_Odds_Calculator_3-way'!A385+1/'True_Odds_Calculator_3-way'!B385+1/'True_Odds_Calculator_3-way'!C385-1)</f>
        <v>#NAME?</v>
      </c>
    </row>
    <row r="385" spans="4:11" x14ac:dyDescent="0.25">
      <c r="D385" t="e">
        <f ca="1">solve_for_c('True_Odds_Calculator_3-way'!A386,'True_Odds_Calculator_3-way'!B386,'True_Odds_Calculator_3-way'!C386,'Log_working_3-way'!B$1,'Log_working_3-way'!B$2)</f>
        <v>#NAME?</v>
      </c>
      <c r="F385" s="6" t="e">
        <f ca="1">IF('Log_working_3-way'!D385="","",1/'True_Odds_Calculator_3-way'!N386+1/'True_Odds_Calculator_3-way'!O386+1/'True_Odds_Calculator_3-way'!#REF!-1)</f>
        <v>#NAME?</v>
      </c>
      <c r="H385" s="6" t="e">
        <f ca="1">IF('Log_working_3-way'!$D385="","",'True_Odds_Calculator_3-way'!N386/'True_Odds_Calculator_3-way'!A386-1)</f>
        <v>#NAME?</v>
      </c>
      <c r="I385" s="6" t="e">
        <f ca="1">IF('Log_working_3-way'!$D385="","",'True_Odds_Calculator_3-way'!O386/'True_Odds_Calculator_3-way'!B386-1)</f>
        <v>#NAME?</v>
      </c>
      <c r="J385" s="6" t="e">
        <f ca="1">IF('Log_working_3-way'!$D385="","",'True_Odds_Calculator_3-way'!#REF!/'True_Odds_Calculator_3-way'!C386-1)</f>
        <v>#NAME?</v>
      </c>
      <c r="K385" s="6" t="e">
        <f ca="1">IF('Log_working_3-way'!$D385="","",1/'True_Odds_Calculator_3-way'!A386+1/'True_Odds_Calculator_3-way'!B386+1/'True_Odds_Calculator_3-way'!C386-1)</f>
        <v>#NAME?</v>
      </c>
    </row>
    <row r="386" spans="4:11" x14ac:dyDescent="0.25">
      <c r="D386" t="e">
        <f ca="1">solve_for_c('True_Odds_Calculator_3-way'!A387,'True_Odds_Calculator_3-way'!B387,'True_Odds_Calculator_3-way'!C387,'Log_working_3-way'!B$1,'Log_working_3-way'!B$2)</f>
        <v>#NAME?</v>
      </c>
      <c r="F386" s="6" t="e">
        <f ca="1">IF('Log_working_3-way'!D386="","",1/'True_Odds_Calculator_3-way'!N387+1/'True_Odds_Calculator_3-way'!O387+1/'True_Odds_Calculator_3-way'!#REF!-1)</f>
        <v>#NAME?</v>
      </c>
      <c r="H386" s="6" t="e">
        <f ca="1">IF('Log_working_3-way'!$D386="","",'True_Odds_Calculator_3-way'!N387/'True_Odds_Calculator_3-way'!A387-1)</f>
        <v>#NAME?</v>
      </c>
      <c r="I386" s="6" t="e">
        <f ca="1">IF('Log_working_3-way'!$D386="","",'True_Odds_Calculator_3-way'!O387/'True_Odds_Calculator_3-way'!B387-1)</f>
        <v>#NAME?</v>
      </c>
      <c r="J386" s="6" t="e">
        <f ca="1">IF('Log_working_3-way'!$D386="","",'True_Odds_Calculator_3-way'!#REF!/'True_Odds_Calculator_3-way'!C387-1)</f>
        <v>#NAME?</v>
      </c>
      <c r="K386" s="6" t="e">
        <f ca="1">IF('Log_working_3-way'!$D386="","",1/'True_Odds_Calculator_3-way'!A387+1/'True_Odds_Calculator_3-way'!B387+1/'True_Odds_Calculator_3-way'!C387-1)</f>
        <v>#NAME?</v>
      </c>
    </row>
    <row r="387" spans="4:11" x14ac:dyDescent="0.25">
      <c r="D387" t="e">
        <f ca="1">solve_for_c('True_Odds_Calculator_3-way'!A388,'True_Odds_Calculator_3-way'!B388,'True_Odds_Calculator_3-way'!C388,'Log_working_3-way'!B$1,'Log_working_3-way'!B$2)</f>
        <v>#NAME?</v>
      </c>
      <c r="F387" s="6" t="e">
        <f ca="1">IF('Log_working_3-way'!D387="","",1/'True_Odds_Calculator_3-way'!N388+1/'True_Odds_Calculator_3-way'!O388+1/'True_Odds_Calculator_3-way'!#REF!-1)</f>
        <v>#NAME?</v>
      </c>
      <c r="H387" s="6" t="e">
        <f ca="1">IF('Log_working_3-way'!$D387="","",'True_Odds_Calculator_3-way'!N388/'True_Odds_Calculator_3-way'!A388-1)</f>
        <v>#NAME?</v>
      </c>
      <c r="I387" s="6" t="e">
        <f ca="1">IF('Log_working_3-way'!$D387="","",'True_Odds_Calculator_3-way'!O388/'True_Odds_Calculator_3-way'!B388-1)</f>
        <v>#NAME?</v>
      </c>
      <c r="J387" s="6" t="e">
        <f ca="1">IF('Log_working_3-way'!$D387="","",'True_Odds_Calculator_3-way'!#REF!/'True_Odds_Calculator_3-way'!C388-1)</f>
        <v>#NAME?</v>
      </c>
      <c r="K387" s="6" t="e">
        <f ca="1">IF('Log_working_3-way'!$D387="","",1/'True_Odds_Calculator_3-way'!A388+1/'True_Odds_Calculator_3-way'!B388+1/'True_Odds_Calculator_3-way'!C388-1)</f>
        <v>#NAME?</v>
      </c>
    </row>
    <row r="388" spans="4:11" x14ac:dyDescent="0.25">
      <c r="D388" t="e">
        <f ca="1">solve_for_c('True_Odds_Calculator_3-way'!A389,'True_Odds_Calculator_3-way'!B389,'True_Odds_Calculator_3-way'!C389,'Log_working_3-way'!B$1,'Log_working_3-way'!B$2)</f>
        <v>#NAME?</v>
      </c>
      <c r="F388" s="6" t="e">
        <f ca="1">IF('Log_working_3-way'!D388="","",1/'True_Odds_Calculator_3-way'!N389+1/'True_Odds_Calculator_3-way'!O389+1/'True_Odds_Calculator_3-way'!#REF!-1)</f>
        <v>#NAME?</v>
      </c>
      <c r="H388" s="6" t="e">
        <f ca="1">IF('Log_working_3-way'!$D388="","",'True_Odds_Calculator_3-way'!N389/'True_Odds_Calculator_3-way'!A389-1)</f>
        <v>#NAME?</v>
      </c>
      <c r="I388" s="6" t="e">
        <f ca="1">IF('Log_working_3-way'!$D388="","",'True_Odds_Calculator_3-way'!O389/'True_Odds_Calculator_3-way'!B389-1)</f>
        <v>#NAME?</v>
      </c>
      <c r="J388" s="6" t="e">
        <f ca="1">IF('Log_working_3-way'!$D388="","",'True_Odds_Calculator_3-way'!#REF!/'True_Odds_Calculator_3-way'!C389-1)</f>
        <v>#NAME?</v>
      </c>
      <c r="K388" s="6" t="e">
        <f ca="1">IF('Log_working_3-way'!$D388="","",1/'True_Odds_Calculator_3-way'!A389+1/'True_Odds_Calculator_3-way'!B389+1/'True_Odds_Calculator_3-way'!C389-1)</f>
        <v>#NAME?</v>
      </c>
    </row>
    <row r="389" spans="4:11" x14ac:dyDescent="0.25">
      <c r="D389" t="e">
        <f ca="1">solve_for_c('True_Odds_Calculator_3-way'!A390,'True_Odds_Calculator_3-way'!B390,'True_Odds_Calculator_3-way'!C390,'Log_working_3-way'!B$1,'Log_working_3-way'!B$2)</f>
        <v>#NAME?</v>
      </c>
      <c r="F389" s="6" t="e">
        <f ca="1">IF('Log_working_3-way'!D389="","",1/'True_Odds_Calculator_3-way'!N390+1/'True_Odds_Calculator_3-way'!O390+1/'True_Odds_Calculator_3-way'!#REF!-1)</f>
        <v>#NAME?</v>
      </c>
      <c r="H389" s="6" t="e">
        <f ca="1">IF('Log_working_3-way'!$D389="","",'True_Odds_Calculator_3-way'!N390/'True_Odds_Calculator_3-way'!A390-1)</f>
        <v>#NAME?</v>
      </c>
      <c r="I389" s="6" t="e">
        <f ca="1">IF('Log_working_3-way'!$D389="","",'True_Odds_Calculator_3-way'!O390/'True_Odds_Calculator_3-way'!B390-1)</f>
        <v>#NAME?</v>
      </c>
      <c r="J389" s="6" t="e">
        <f ca="1">IF('Log_working_3-way'!$D389="","",'True_Odds_Calculator_3-way'!#REF!/'True_Odds_Calculator_3-way'!C390-1)</f>
        <v>#NAME?</v>
      </c>
      <c r="K389" s="6" t="e">
        <f ca="1">IF('Log_working_3-way'!$D389="","",1/'True_Odds_Calculator_3-way'!A390+1/'True_Odds_Calculator_3-way'!B390+1/'True_Odds_Calculator_3-way'!C390-1)</f>
        <v>#NAME?</v>
      </c>
    </row>
    <row r="390" spans="4:11" x14ac:dyDescent="0.25">
      <c r="D390" t="e">
        <f ca="1">solve_for_c('True_Odds_Calculator_3-way'!A391,'True_Odds_Calculator_3-way'!B391,'True_Odds_Calculator_3-way'!C391,'Log_working_3-way'!B$1,'Log_working_3-way'!B$2)</f>
        <v>#NAME?</v>
      </c>
      <c r="F390" s="6" t="e">
        <f ca="1">IF('Log_working_3-way'!D390="","",1/'True_Odds_Calculator_3-way'!N391+1/'True_Odds_Calculator_3-way'!O391+1/'True_Odds_Calculator_3-way'!#REF!-1)</f>
        <v>#NAME?</v>
      </c>
      <c r="H390" s="6" t="e">
        <f ca="1">IF('Log_working_3-way'!$D390="","",'True_Odds_Calculator_3-way'!N391/'True_Odds_Calculator_3-way'!A391-1)</f>
        <v>#NAME?</v>
      </c>
      <c r="I390" s="6" t="e">
        <f ca="1">IF('Log_working_3-way'!$D390="","",'True_Odds_Calculator_3-way'!O391/'True_Odds_Calculator_3-way'!B391-1)</f>
        <v>#NAME?</v>
      </c>
      <c r="J390" s="6" t="e">
        <f ca="1">IF('Log_working_3-way'!$D390="","",'True_Odds_Calculator_3-way'!#REF!/'True_Odds_Calculator_3-way'!C391-1)</f>
        <v>#NAME?</v>
      </c>
      <c r="K390" s="6" t="e">
        <f ca="1">IF('Log_working_3-way'!$D390="","",1/'True_Odds_Calculator_3-way'!A391+1/'True_Odds_Calculator_3-way'!B391+1/'True_Odds_Calculator_3-way'!C391-1)</f>
        <v>#NAME?</v>
      </c>
    </row>
    <row r="391" spans="4:11" x14ac:dyDescent="0.25">
      <c r="D391" t="e">
        <f ca="1">solve_for_c('True_Odds_Calculator_3-way'!A392,'True_Odds_Calculator_3-way'!B392,'True_Odds_Calculator_3-way'!C392,'Log_working_3-way'!B$1,'Log_working_3-way'!B$2)</f>
        <v>#NAME?</v>
      </c>
      <c r="F391" s="6" t="e">
        <f ca="1">IF('Log_working_3-way'!D391="","",1/'True_Odds_Calculator_3-way'!N392+1/'True_Odds_Calculator_3-way'!O392+1/'True_Odds_Calculator_3-way'!#REF!-1)</f>
        <v>#NAME?</v>
      </c>
      <c r="H391" s="6" t="e">
        <f ca="1">IF('Log_working_3-way'!$D391="","",'True_Odds_Calculator_3-way'!N392/'True_Odds_Calculator_3-way'!A392-1)</f>
        <v>#NAME?</v>
      </c>
      <c r="I391" s="6" t="e">
        <f ca="1">IF('Log_working_3-way'!$D391="","",'True_Odds_Calculator_3-way'!O392/'True_Odds_Calculator_3-way'!B392-1)</f>
        <v>#NAME?</v>
      </c>
      <c r="J391" s="6" t="e">
        <f ca="1">IF('Log_working_3-way'!$D391="","",'True_Odds_Calculator_3-way'!#REF!/'True_Odds_Calculator_3-way'!C392-1)</f>
        <v>#NAME?</v>
      </c>
      <c r="K391" s="6" t="e">
        <f ca="1">IF('Log_working_3-way'!$D391="","",1/'True_Odds_Calculator_3-way'!A392+1/'True_Odds_Calculator_3-way'!B392+1/'True_Odds_Calculator_3-way'!C392-1)</f>
        <v>#NAME?</v>
      </c>
    </row>
    <row r="392" spans="4:11" x14ac:dyDescent="0.25">
      <c r="D392" t="e">
        <f ca="1">solve_for_c('True_Odds_Calculator_3-way'!A393,'True_Odds_Calculator_3-way'!B393,'True_Odds_Calculator_3-way'!C393,'Log_working_3-way'!B$1,'Log_working_3-way'!B$2)</f>
        <v>#NAME?</v>
      </c>
      <c r="F392" s="6" t="e">
        <f ca="1">IF('Log_working_3-way'!D392="","",1/'True_Odds_Calculator_3-way'!N393+1/'True_Odds_Calculator_3-way'!O393+1/'True_Odds_Calculator_3-way'!#REF!-1)</f>
        <v>#NAME?</v>
      </c>
      <c r="H392" s="6" t="e">
        <f ca="1">IF('Log_working_3-way'!$D392="","",'True_Odds_Calculator_3-way'!N393/'True_Odds_Calculator_3-way'!A393-1)</f>
        <v>#NAME?</v>
      </c>
      <c r="I392" s="6" t="e">
        <f ca="1">IF('Log_working_3-way'!$D392="","",'True_Odds_Calculator_3-way'!O393/'True_Odds_Calculator_3-way'!B393-1)</f>
        <v>#NAME?</v>
      </c>
      <c r="J392" s="6" t="e">
        <f ca="1">IF('Log_working_3-way'!$D392="","",'True_Odds_Calculator_3-way'!#REF!/'True_Odds_Calculator_3-way'!C393-1)</f>
        <v>#NAME?</v>
      </c>
      <c r="K392" s="6" t="e">
        <f ca="1">IF('Log_working_3-way'!$D392="","",1/'True_Odds_Calculator_3-way'!A393+1/'True_Odds_Calculator_3-way'!B393+1/'True_Odds_Calculator_3-way'!C393-1)</f>
        <v>#NAME?</v>
      </c>
    </row>
    <row r="393" spans="4:11" x14ac:dyDescent="0.25">
      <c r="D393" t="e">
        <f ca="1">solve_for_c('True_Odds_Calculator_3-way'!A394,'True_Odds_Calculator_3-way'!B394,'True_Odds_Calculator_3-way'!C394,'Log_working_3-way'!B$1,'Log_working_3-way'!B$2)</f>
        <v>#NAME?</v>
      </c>
      <c r="F393" s="6" t="e">
        <f ca="1">IF('Log_working_3-way'!D393="","",1/'True_Odds_Calculator_3-way'!N394+1/'True_Odds_Calculator_3-way'!O394+1/'True_Odds_Calculator_3-way'!#REF!-1)</f>
        <v>#NAME?</v>
      </c>
      <c r="H393" s="6" t="e">
        <f ca="1">IF('Log_working_3-way'!$D393="","",'True_Odds_Calculator_3-way'!N394/'True_Odds_Calculator_3-way'!A394-1)</f>
        <v>#NAME?</v>
      </c>
      <c r="I393" s="6" t="e">
        <f ca="1">IF('Log_working_3-way'!$D393="","",'True_Odds_Calculator_3-way'!O394/'True_Odds_Calculator_3-way'!B394-1)</f>
        <v>#NAME?</v>
      </c>
      <c r="J393" s="6" t="e">
        <f ca="1">IF('Log_working_3-way'!$D393="","",'True_Odds_Calculator_3-way'!#REF!/'True_Odds_Calculator_3-way'!C394-1)</f>
        <v>#NAME?</v>
      </c>
      <c r="K393" s="6" t="e">
        <f ca="1">IF('Log_working_3-way'!$D393="","",1/'True_Odds_Calculator_3-way'!A394+1/'True_Odds_Calculator_3-way'!B394+1/'True_Odds_Calculator_3-way'!C394-1)</f>
        <v>#NAME?</v>
      </c>
    </row>
    <row r="394" spans="4:11" x14ac:dyDescent="0.25">
      <c r="D394" t="e">
        <f ca="1">solve_for_c('True_Odds_Calculator_3-way'!A395,'True_Odds_Calculator_3-way'!B395,'True_Odds_Calculator_3-way'!C395,'Log_working_3-way'!B$1,'Log_working_3-way'!B$2)</f>
        <v>#NAME?</v>
      </c>
      <c r="F394" s="6" t="e">
        <f ca="1">IF('Log_working_3-way'!D394="","",1/'True_Odds_Calculator_3-way'!N395+1/'True_Odds_Calculator_3-way'!O395+1/'True_Odds_Calculator_3-way'!#REF!-1)</f>
        <v>#NAME?</v>
      </c>
      <c r="H394" s="6" t="e">
        <f ca="1">IF('Log_working_3-way'!$D394="","",'True_Odds_Calculator_3-way'!N395/'True_Odds_Calculator_3-way'!A395-1)</f>
        <v>#NAME?</v>
      </c>
      <c r="I394" s="6" t="e">
        <f ca="1">IF('Log_working_3-way'!$D394="","",'True_Odds_Calculator_3-way'!O395/'True_Odds_Calculator_3-way'!B395-1)</f>
        <v>#NAME?</v>
      </c>
      <c r="J394" s="6" t="e">
        <f ca="1">IF('Log_working_3-way'!$D394="","",'True_Odds_Calculator_3-way'!#REF!/'True_Odds_Calculator_3-way'!C395-1)</f>
        <v>#NAME?</v>
      </c>
      <c r="K394" s="6" t="e">
        <f ca="1">IF('Log_working_3-way'!$D394="","",1/'True_Odds_Calculator_3-way'!A395+1/'True_Odds_Calculator_3-way'!B395+1/'True_Odds_Calculator_3-way'!C395-1)</f>
        <v>#NAME?</v>
      </c>
    </row>
    <row r="395" spans="4:11" x14ac:dyDescent="0.25">
      <c r="D395" t="e">
        <f ca="1">solve_for_c('True_Odds_Calculator_3-way'!A396,'True_Odds_Calculator_3-way'!B396,'True_Odds_Calculator_3-way'!C396,'Log_working_3-way'!B$1,'Log_working_3-way'!B$2)</f>
        <v>#NAME?</v>
      </c>
      <c r="F395" s="6" t="e">
        <f ca="1">IF('Log_working_3-way'!D395="","",1/'True_Odds_Calculator_3-way'!N396+1/'True_Odds_Calculator_3-way'!O396+1/'True_Odds_Calculator_3-way'!#REF!-1)</f>
        <v>#NAME?</v>
      </c>
      <c r="H395" s="6" t="e">
        <f ca="1">IF('Log_working_3-way'!$D395="","",'True_Odds_Calculator_3-way'!N396/'True_Odds_Calculator_3-way'!A396-1)</f>
        <v>#NAME?</v>
      </c>
      <c r="I395" s="6" t="e">
        <f ca="1">IF('Log_working_3-way'!$D395="","",'True_Odds_Calculator_3-way'!O396/'True_Odds_Calculator_3-way'!B396-1)</f>
        <v>#NAME?</v>
      </c>
      <c r="J395" s="6" t="e">
        <f ca="1">IF('Log_working_3-way'!$D395="","",'True_Odds_Calculator_3-way'!#REF!/'True_Odds_Calculator_3-way'!C396-1)</f>
        <v>#NAME?</v>
      </c>
      <c r="K395" s="6" t="e">
        <f ca="1">IF('Log_working_3-way'!$D395="","",1/'True_Odds_Calculator_3-way'!A396+1/'True_Odds_Calculator_3-way'!B396+1/'True_Odds_Calculator_3-way'!C396-1)</f>
        <v>#NAME?</v>
      </c>
    </row>
    <row r="396" spans="4:11" x14ac:dyDescent="0.25">
      <c r="D396" t="e">
        <f ca="1">solve_for_c('True_Odds_Calculator_3-way'!A397,'True_Odds_Calculator_3-way'!B397,'True_Odds_Calculator_3-way'!C397,'Log_working_3-way'!B$1,'Log_working_3-way'!B$2)</f>
        <v>#NAME?</v>
      </c>
      <c r="F396" s="6" t="e">
        <f ca="1">IF('Log_working_3-way'!D396="","",1/'True_Odds_Calculator_3-way'!N397+1/'True_Odds_Calculator_3-way'!O397+1/'True_Odds_Calculator_3-way'!#REF!-1)</f>
        <v>#NAME?</v>
      </c>
      <c r="H396" s="6" t="e">
        <f ca="1">IF('Log_working_3-way'!$D396="","",'True_Odds_Calculator_3-way'!N397/'True_Odds_Calculator_3-way'!A397-1)</f>
        <v>#NAME?</v>
      </c>
      <c r="I396" s="6" t="e">
        <f ca="1">IF('Log_working_3-way'!$D396="","",'True_Odds_Calculator_3-way'!O397/'True_Odds_Calculator_3-way'!B397-1)</f>
        <v>#NAME?</v>
      </c>
      <c r="J396" s="6" t="e">
        <f ca="1">IF('Log_working_3-way'!$D396="","",'True_Odds_Calculator_3-way'!#REF!/'True_Odds_Calculator_3-way'!C397-1)</f>
        <v>#NAME?</v>
      </c>
      <c r="K396" s="6" t="e">
        <f ca="1">IF('Log_working_3-way'!$D396="","",1/'True_Odds_Calculator_3-way'!A397+1/'True_Odds_Calculator_3-way'!B397+1/'True_Odds_Calculator_3-way'!C397-1)</f>
        <v>#NAME?</v>
      </c>
    </row>
    <row r="397" spans="4:11" x14ac:dyDescent="0.25">
      <c r="D397" t="e">
        <f ca="1">solve_for_c('True_Odds_Calculator_3-way'!A398,'True_Odds_Calculator_3-way'!B398,'True_Odds_Calculator_3-way'!C398,'Log_working_3-way'!B$1,'Log_working_3-way'!B$2)</f>
        <v>#NAME?</v>
      </c>
      <c r="F397" s="6" t="e">
        <f ca="1">IF('Log_working_3-way'!D397="","",1/'True_Odds_Calculator_3-way'!N398+1/'True_Odds_Calculator_3-way'!O398+1/'True_Odds_Calculator_3-way'!#REF!-1)</f>
        <v>#NAME?</v>
      </c>
      <c r="H397" s="6" t="e">
        <f ca="1">IF('Log_working_3-way'!$D397="","",'True_Odds_Calculator_3-way'!N398/'True_Odds_Calculator_3-way'!A398-1)</f>
        <v>#NAME?</v>
      </c>
      <c r="I397" s="6" t="e">
        <f ca="1">IF('Log_working_3-way'!$D397="","",'True_Odds_Calculator_3-way'!O398/'True_Odds_Calculator_3-way'!B398-1)</f>
        <v>#NAME?</v>
      </c>
      <c r="J397" s="6" t="e">
        <f ca="1">IF('Log_working_3-way'!$D397="","",'True_Odds_Calculator_3-way'!#REF!/'True_Odds_Calculator_3-way'!C398-1)</f>
        <v>#NAME?</v>
      </c>
      <c r="K397" s="6" t="e">
        <f ca="1">IF('Log_working_3-way'!$D397="","",1/'True_Odds_Calculator_3-way'!A398+1/'True_Odds_Calculator_3-way'!B398+1/'True_Odds_Calculator_3-way'!C398-1)</f>
        <v>#NAME?</v>
      </c>
    </row>
    <row r="398" spans="4:11" x14ac:dyDescent="0.25">
      <c r="D398" t="e">
        <f ca="1">solve_for_c('True_Odds_Calculator_3-way'!A399,'True_Odds_Calculator_3-way'!B399,'True_Odds_Calculator_3-way'!C399,'Log_working_3-way'!B$1,'Log_working_3-way'!B$2)</f>
        <v>#NAME?</v>
      </c>
      <c r="F398" s="6" t="e">
        <f ca="1">IF('Log_working_3-way'!D398="","",1/'True_Odds_Calculator_3-way'!N399+1/'True_Odds_Calculator_3-way'!O399+1/'True_Odds_Calculator_3-way'!#REF!-1)</f>
        <v>#NAME?</v>
      </c>
      <c r="H398" s="6" t="e">
        <f ca="1">IF('Log_working_3-way'!$D398="","",'True_Odds_Calculator_3-way'!N399/'True_Odds_Calculator_3-way'!A399-1)</f>
        <v>#NAME?</v>
      </c>
      <c r="I398" s="6" t="e">
        <f ca="1">IF('Log_working_3-way'!$D398="","",'True_Odds_Calculator_3-way'!O399/'True_Odds_Calculator_3-way'!B399-1)</f>
        <v>#NAME?</v>
      </c>
      <c r="J398" s="6" t="e">
        <f ca="1">IF('Log_working_3-way'!$D398="","",'True_Odds_Calculator_3-way'!#REF!/'True_Odds_Calculator_3-way'!C399-1)</f>
        <v>#NAME?</v>
      </c>
      <c r="K398" s="6" t="e">
        <f ca="1">IF('Log_working_3-way'!$D398="","",1/'True_Odds_Calculator_3-way'!A399+1/'True_Odds_Calculator_3-way'!B399+1/'True_Odds_Calculator_3-way'!C399-1)</f>
        <v>#NAME?</v>
      </c>
    </row>
    <row r="399" spans="4:11" x14ac:dyDescent="0.25">
      <c r="D399" t="e">
        <f ca="1">solve_for_c('True_Odds_Calculator_3-way'!A400,'True_Odds_Calculator_3-way'!B400,'True_Odds_Calculator_3-way'!C400,'Log_working_3-way'!B$1,'Log_working_3-way'!B$2)</f>
        <v>#NAME?</v>
      </c>
      <c r="F399" s="6" t="e">
        <f ca="1">IF('Log_working_3-way'!D399="","",1/'True_Odds_Calculator_3-way'!N400+1/'True_Odds_Calculator_3-way'!O400+1/'True_Odds_Calculator_3-way'!#REF!-1)</f>
        <v>#NAME?</v>
      </c>
      <c r="H399" s="6" t="e">
        <f ca="1">IF('Log_working_3-way'!$D399="","",'True_Odds_Calculator_3-way'!N400/'True_Odds_Calculator_3-way'!A400-1)</f>
        <v>#NAME?</v>
      </c>
      <c r="I399" s="6" t="e">
        <f ca="1">IF('Log_working_3-way'!$D399="","",'True_Odds_Calculator_3-way'!O400/'True_Odds_Calculator_3-way'!B400-1)</f>
        <v>#NAME?</v>
      </c>
      <c r="J399" s="6" t="e">
        <f ca="1">IF('Log_working_3-way'!$D399="","",'True_Odds_Calculator_3-way'!#REF!/'True_Odds_Calculator_3-way'!C400-1)</f>
        <v>#NAME?</v>
      </c>
      <c r="K399" s="6" t="e">
        <f ca="1">IF('Log_working_3-way'!$D399="","",1/'True_Odds_Calculator_3-way'!A400+1/'True_Odds_Calculator_3-way'!B400+1/'True_Odds_Calculator_3-way'!C400-1)</f>
        <v>#NAME?</v>
      </c>
    </row>
    <row r="400" spans="4:11" x14ac:dyDescent="0.25">
      <c r="D400" t="e">
        <f ca="1">solve_for_c('True_Odds_Calculator_3-way'!A401,'True_Odds_Calculator_3-way'!B401,'True_Odds_Calculator_3-way'!C401,'Log_working_3-way'!B$1,'Log_working_3-way'!B$2)</f>
        <v>#NAME?</v>
      </c>
      <c r="F400" s="6" t="e">
        <f ca="1">IF('Log_working_3-way'!D400="","",1/'True_Odds_Calculator_3-way'!N401+1/'True_Odds_Calculator_3-way'!O401+1/'True_Odds_Calculator_3-way'!#REF!-1)</f>
        <v>#NAME?</v>
      </c>
      <c r="H400" s="6" t="e">
        <f ca="1">IF('Log_working_3-way'!$D400="","",'True_Odds_Calculator_3-way'!N401/'True_Odds_Calculator_3-way'!A401-1)</f>
        <v>#NAME?</v>
      </c>
      <c r="I400" s="6" t="e">
        <f ca="1">IF('Log_working_3-way'!$D400="","",'True_Odds_Calculator_3-way'!O401/'True_Odds_Calculator_3-way'!B401-1)</f>
        <v>#NAME?</v>
      </c>
      <c r="J400" s="6" t="e">
        <f ca="1">IF('Log_working_3-way'!$D400="","",'True_Odds_Calculator_3-way'!#REF!/'True_Odds_Calculator_3-way'!C401-1)</f>
        <v>#NAME?</v>
      </c>
      <c r="K400" s="6" t="e">
        <f ca="1">IF('Log_working_3-way'!$D400="","",1/'True_Odds_Calculator_3-way'!A401+1/'True_Odds_Calculator_3-way'!B401+1/'True_Odds_Calculator_3-way'!C401-1)</f>
        <v>#NAME?</v>
      </c>
    </row>
    <row r="401" spans="4:11" x14ac:dyDescent="0.25">
      <c r="D401" t="e">
        <f ca="1">solve_for_c('True_Odds_Calculator_3-way'!A402,'True_Odds_Calculator_3-way'!B402,'True_Odds_Calculator_3-way'!C402,'Log_working_3-way'!B$1,'Log_working_3-way'!B$2)</f>
        <v>#NAME?</v>
      </c>
      <c r="F401" s="6" t="e">
        <f ca="1">IF('Log_working_3-way'!D401="","",1/'True_Odds_Calculator_3-way'!N402+1/'True_Odds_Calculator_3-way'!O402+1/'True_Odds_Calculator_3-way'!#REF!-1)</f>
        <v>#NAME?</v>
      </c>
      <c r="H401" s="6" t="e">
        <f ca="1">IF('Log_working_3-way'!$D401="","",'True_Odds_Calculator_3-way'!N402/'True_Odds_Calculator_3-way'!A402-1)</f>
        <v>#NAME?</v>
      </c>
      <c r="I401" s="6" t="e">
        <f ca="1">IF('Log_working_3-way'!$D401="","",'True_Odds_Calculator_3-way'!O402/'True_Odds_Calculator_3-way'!B402-1)</f>
        <v>#NAME?</v>
      </c>
      <c r="J401" s="6" t="e">
        <f ca="1">IF('Log_working_3-way'!$D401="","",'True_Odds_Calculator_3-way'!#REF!/'True_Odds_Calculator_3-way'!C402-1)</f>
        <v>#NAME?</v>
      </c>
      <c r="K401" s="6" t="e">
        <f ca="1">IF('Log_working_3-way'!$D401="","",1/'True_Odds_Calculator_3-way'!A402+1/'True_Odds_Calculator_3-way'!B402+1/'True_Odds_Calculator_3-way'!C402-1)</f>
        <v>#NAME?</v>
      </c>
    </row>
    <row r="402" spans="4:11" x14ac:dyDescent="0.25">
      <c r="D402" t="e">
        <f ca="1">solve_for_c('True_Odds_Calculator_3-way'!A403,'True_Odds_Calculator_3-way'!B403,'True_Odds_Calculator_3-way'!C403,'Log_working_3-way'!B$1,'Log_working_3-way'!B$2)</f>
        <v>#NAME?</v>
      </c>
      <c r="F402" s="6" t="e">
        <f ca="1">IF('Log_working_3-way'!D402="","",1/'True_Odds_Calculator_3-way'!N403+1/'True_Odds_Calculator_3-way'!O403+1/'True_Odds_Calculator_3-way'!#REF!-1)</f>
        <v>#NAME?</v>
      </c>
      <c r="H402" s="6" t="e">
        <f ca="1">IF('Log_working_3-way'!$D402="","",'True_Odds_Calculator_3-way'!N403/'True_Odds_Calculator_3-way'!A403-1)</f>
        <v>#NAME?</v>
      </c>
      <c r="I402" s="6" t="e">
        <f ca="1">IF('Log_working_3-way'!$D402="","",'True_Odds_Calculator_3-way'!O403/'True_Odds_Calculator_3-way'!B403-1)</f>
        <v>#NAME?</v>
      </c>
      <c r="J402" s="6" t="e">
        <f ca="1">IF('Log_working_3-way'!$D402="","",'True_Odds_Calculator_3-way'!#REF!/'True_Odds_Calculator_3-way'!C403-1)</f>
        <v>#NAME?</v>
      </c>
      <c r="K402" s="6" t="e">
        <f ca="1">IF('Log_working_3-way'!$D402="","",1/'True_Odds_Calculator_3-way'!A403+1/'True_Odds_Calculator_3-way'!B403+1/'True_Odds_Calculator_3-way'!C403-1)</f>
        <v>#NAME?</v>
      </c>
    </row>
    <row r="403" spans="4:11" x14ac:dyDescent="0.25">
      <c r="D403" t="e">
        <f ca="1">solve_for_c('True_Odds_Calculator_3-way'!A404,'True_Odds_Calculator_3-way'!B404,'True_Odds_Calculator_3-way'!C404,'Log_working_3-way'!B$1,'Log_working_3-way'!B$2)</f>
        <v>#NAME?</v>
      </c>
      <c r="F403" s="6" t="e">
        <f ca="1">IF('Log_working_3-way'!D403="","",1/'True_Odds_Calculator_3-way'!N404+1/'True_Odds_Calculator_3-way'!O404+1/'True_Odds_Calculator_3-way'!#REF!-1)</f>
        <v>#NAME?</v>
      </c>
      <c r="H403" s="6" t="e">
        <f ca="1">IF('Log_working_3-way'!$D403="","",'True_Odds_Calculator_3-way'!N404/'True_Odds_Calculator_3-way'!A404-1)</f>
        <v>#NAME?</v>
      </c>
      <c r="I403" s="6" t="e">
        <f ca="1">IF('Log_working_3-way'!$D403="","",'True_Odds_Calculator_3-way'!O404/'True_Odds_Calculator_3-way'!B404-1)</f>
        <v>#NAME?</v>
      </c>
      <c r="J403" s="6" t="e">
        <f ca="1">IF('Log_working_3-way'!$D403="","",'True_Odds_Calculator_3-way'!#REF!/'True_Odds_Calculator_3-way'!C404-1)</f>
        <v>#NAME?</v>
      </c>
      <c r="K403" s="6" t="e">
        <f ca="1">IF('Log_working_3-way'!$D403="","",1/'True_Odds_Calculator_3-way'!A404+1/'True_Odds_Calculator_3-way'!B404+1/'True_Odds_Calculator_3-way'!C404-1)</f>
        <v>#NAME?</v>
      </c>
    </row>
    <row r="404" spans="4:11" x14ac:dyDescent="0.25">
      <c r="D404" t="e">
        <f ca="1">solve_for_c('True_Odds_Calculator_3-way'!A405,'True_Odds_Calculator_3-way'!B405,'True_Odds_Calculator_3-way'!C405,'Log_working_3-way'!B$1,'Log_working_3-way'!B$2)</f>
        <v>#NAME?</v>
      </c>
      <c r="F404" s="6" t="e">
        <f ca="1">IF('Log_working_3-way'!D404="","",1/'True_Odds_Calculator_3-way'!N405+1/'True_Odds_Calculator_3-way'!O405+1/'True_Odds_Calculator_3-way'!#REF!-1)</f>
        <v>#NAME?</v>
      </c>
      <c r="H404" s="6" t="e">
        <f ca="1">IF('Log_working_3-way'!$D404="","",'True_Odds_Calculator_3-way'!N405/'True_Odds_Calculator_3-way'!A405-1)</f>
        <v>#NAME?</v>
      </c>
      <c r="I404" s="6" t="e">
        <f ca="1">IF('Log_working_3-way'!$D404="","",'True_Odds_Calculator_3-way'!O405/'True_Odds_Calculator_3-way'!B405-1)</f>
        <v>#NAME?</v>
      </c>
      <c r="J404" s="6" t="e">
        <f ca="1">IF('Log_working_3-way'!$D404="","",'True_Odds_Calculator_3-way'!#REF!/'True_Odds_Calculator_3-way'!C405-1)</f>
        <v>#NAME?</v>
      </c>
      <c r="K404" s="6" t="e">
        <f ca="1">IF('Log_working_3-way'!$D404="","",1/'True_Odds_Calculator_3-way'!A405+1/'True_Odds_Calculator_3-way'!B405+1/'True_Odds_Calculator_3-way'!C405-1)</f>
        <v>#NAME?</v>
      </c>
    </row>
    <row r="405" spans="4:11" x14ac:dyDescent="0.25">
      <c r="D405" t="e">
        <f ca="1">solve_for_c('True_Odds_Calculator_3-way'!A406,'True_Odds_Calculator_3-way'!B406,'True_Odds_Calculator_3-way'!C406,'Log_working_3-way'!B$1,'Log_working_3-way'!B$2)</f>
        <v>#NAME?</v>
      </c>
      <c r="F405" s="6" t="e">
        <f ca="1">IF('Log_working_3-way'!D405="","",1/'True_Odds_Calculator_3-way'!N406+1/'True_Odds_Calculator_3-way'!O406+1/'True_Odds_Calculator_3-way'!#REF!-1)</f>
        <v>#NAME?</v>
      </c>
      <c r="H405" s="6" t="e">
        <f ca="1">IF('Log_working_3-way'!$D405="","",'True_Odds_Calculator_3-way'!N406/'True_Odds_Calculator_3-way'!A406-1)</f>
        <v>#NAME?</v>
      </c>
      <c r="I405" s="6" t="e">
        <f ca="1">IF('Log_working_3-way'!$D405="","",'True_Odds_Calculator_3-way'!O406/'True_Odds_Calculator_3-way'!B406-1)</f>
        <v>#NAME?</v>
      </c>
      <c r="J405" s="6" t="e">
        <f ca="1">IF('Log_working_3-way'!$D405="","",'True_Odds_Calculator_3-way'!#REF!/'True_Odds_Calculator_3-way'!C406-1)</f>
        <v>#NAME?</v>
      </c>
      <c r="K405" s="6" t="e">
        <f ca="1">IF('Log_working_3-way'!$D405="","",1/'True_Odds_Calculator_3-way'!A406+1/'True_Odds_Calculator_3-way'!B406+1/'True_Odds_Calculator_3-way'!C406-1)</f>
        <v>#NAME?</v>
      </c>
    </row>
    <row r="406" spans="4:11" x14ac:dyDescent="0.25">
      <c r="D406" t="e">
        <f ca="1">solve_for_c('True_Odds_Calculator_3-way'!A407,'True_Odds_Calculator_3-way'!B407,'True_Odds_Calculator_3-way'!C407,'Log_working_3-way'!B$1,'Log_working_3-way'!B$2)</f>
        <v>#NAME?</v>
      </c>
      <c r="F406" s="6" t="e">
        <f ca="1">IF('Log_working_3-way'!D406="","",1/'True_Odds_Calculator_3-way'!N407+1/'True_Odds_Calculator_3-way'!O407+1/'True_Odds_Calculator_3-way'!#REF!-1)</f>
        <v>#NAME?</v>
      </c>
      <c r="H406" s="6" t="e">
        <f ca="1">IF('Log_working_3-way'!$D406="","",'True_Odds_Calculator_3-way'!N407/'True_Odds_Calculator_3-way'!A407-1)</f>
        <v>#NAME?</v>
      </c>
      <c r="I406" s="6" t="e">
        <f ca="1">IF('Log_working_3-way'!$D406="","",'True_Odds_Calculator_3-way'!O407/'True_Odds_Calculator_3-way'!B407-1)</f>
        <v>#NAME?</v>
      </c>
      <c r="J406" s="6" t="e">
        <f ca="1">IF('Log_working_3-way'!$D406="","",'True_Odds_Calculator_3-way'!#REF!/'True_Odds_Calculator_3-way'!C407-1)</f>
        <v>#NAME?</v>
      </c>
      <c r="K406" s="6" t="e">
        <f ca="1">IF('Log_working_3-way'!$D406="","",1/'True_Odds_Calculator_3-way'!A407+1/'True_Odds_Calculator_3-way'!B407+1/'True_Odds_Calculator_3-way'!C407-1)</f>
        <v>#NAME?</v>
      </c>
    </row>
    <row r="407" spans="4:11" x14ac:dyDescent="0.25">
      <c r="D407" t="e">
        <f ca="1">solve_for_c('True_Odds_Calculator_3-way'!A408,'True_Odds_Calculator_3-way'!B408,'True_Odds_Calculator_3-way'!C408,'Log_working_3-way'!B$1,'Log_working_3-way'!B$2)</f>
        <v>#NAME?</v>
      </c>
      <c r="F407" s="6" t="e">
        <f ca="1">IF('Log_working_3-way'!D407="","",1/'True_Odds_Calculator_3-way'!N408+1/'True_Odds_Calculator_3-way'!O408+1/'True_Odds_Calculator_3-way'!#REF!-1)</f>
        <v>#NAME?</v>
      </c>
      <c r="H407" s="6" t="e">
        <f ca="1">IF('Log_working_3-way'!$D407="","",'True_Odds_Calculator_3-way'!N408/'True_Odds_Calculator_3-way'!A408-1)</f>
        <v>#NAME?</v>
      </c>
      <c r="I407" s="6" t="e">
        <f ca="1">IF('Log_working_3-way'!$D407="","",'True_Odds_Calculator_3-way'!O408/'True_Odds_Calculator_3-way'!B408-1)</f>
        <v>#NAME?</v>
      </c>
      <c r="J407" s="6" t="e">
        <f ca="1">IF('Log_working_3-way'!$D407="","",'True_Odds_Calculator_3-way'!#REF!/'True_Odds_Calculator_3-way'!C408-1)</f>
        <v>#NAME?</v>
      </c>
      <c r="K407" s="6" t="e">
        <f ca="1">IF('Log_working_3-way'!$D407="","",1/'True_Odds_Calculator_3-way'!A408+1/'True_Odds_Calculator_3-way'!B408+1/'True_Odds_Calculator_3-way'!C408-1)</f>
        <v>#NAME?</v>
      </c>
    </row>
    <row r="408" spans="4:11" x14ac:dyDescent="0.25">
      <c r="D408" t="e">
        <f ca="1">solve_for_c('True_Odds_Calculator_3-way'!A409,'True_Odds_Calculator_3-way'!B409,'True_Odds_Calculator_3-way'!C409,'Log_working_3-way'!B$1,'Log_working_3-way'!B$2)</f>
        <v>#NAME?</v>
      </c>
      <c r="F408" s="6" t="e">
        <f ca="1">IF('Log_working_3-way'!D408="","",1/'True_Odds_Calculator_3-way'!N409+1/'True_Odds_Calculator_3-way'!O409+1/'True_Odds_Calculator_3-way'!#REF!-1)</f>
        <v>#NAME?</v>
      </c>
      <c r="H408" s="6" t="e">
        <f ca="1">IF('Log_working_3-way'!$D408="","",'True_Odds_Calculator_3-way'!N409/'True_Odds_Calculator_3-way'!A409-1)</f>
        <v>#NAME?</v>
      </c>
      <c r="I408" s="6" t="e">
        <f ca="1">IF('Log_working_3-way'!$D408="","",'True_Odds_Calculator_3-way'!O409/'True_Odds_Calculator_3-way'!B409-1)</f>
        <v>#NAME?</v>
      </c>
      <c r="J408" s="6" t="e">
        <f ca="1">IF('Log_working_3-way'!$D408="","",'True_Odds_Calculator_3-way'!#REF!/'True_Odds_Calculator_3-way'!C409-1)</f>
        <v>#NAME?</v>
      </c>
      <c r="K408" s="6" t="e">
        <f ca="1">IF('Log_working_3-way'!$D408="","",1/'True_Odds_Calculator_3-way'!A409+1/'True_Odds_Calculator_3-way'!B409+1/'True_Odds_Calculator_3-way'!C409-1)</f>
        <v>#NAME?</v>
      </c>
    </row>
    <row r="409" spans="4:11" x14ac:dyDescent="0.25">
      <c r="D409" t="e">
        <f ca="1">solve_for_c('True_Odds_Calculator_3-way'!A410,'True_Odds_Calculator_3-way'!B410,'True_Odds_Calculator_3-way'!C410,'Log_working_3-way'!B$1,'Log_working_3-way'!B$2)</f>
        <v>#NAME?</v>
      </c>
      <c r="F409" s="6" t="e">
        <f ca="1">IF('Log_working_3-way'!D409="","",1/'True_Odds_Calculator_3-way'!N410+1/'True_Odds_Calculator_3-way'!O410+1/'True_Odds_Calculator_3-way'!#REF!-1)</f>
        <v>#NAME?</v>
      </c>
      <c r="H409" s="6" t="e">
        <f ca="1">IF('Log_working_3-way'!$D409="","",'True_Odds_Calculator_3-way'!N410/'True_Odds_Calculator_3-way'!A410-1)</f>
        <v>#NAME?</v>
      </c>
      <c r="I409" s="6" t="e">
        <f ca="1">IF('Log_working_3-way'!$D409="","",'True_Odds_Calculator_3-way'!O410/'True_Odds_Calculator_3-way'!B410-1)</f>
        <v>#NAME?</v>
      </c>
      <c r="J409" s="6" t="e">
        <f ca="1">IF('Log_working_3-way'!$D409="","",'True_Odds_Calculator_3-way'!#REF!/'True_Odds_Calculator_3-way'!C410-1)</f>
        <v>#NAME?</v>
      </c>
      <c r="K409" s="6" t="e">
        <f ca="1">IF('Log_working_3-way'!$D409="","",1/'True_Odds_Calculator_3-way'!A410+1/'True_Odds_Calculator_3-way'!B410+1/'True_Odds_Calculator_3-way'!C410-1)</f>
        <v>#NAME?</v>
      </c>
    </row>
    <row r="410" spans="4:11" x14ac:dyDescent="0.25">
      <c r="D410" t="e">
        <f ca="1">solve_for_c('True_Odds_Calculator_3-way'!A411,'True_Odds_Calculator_3-way'!B411,'True_Odds_Calculator_3-way'!C411,'Log_working_3-way'!B$1,'Log_working_3-way'!B$2)</f>
        <v>#NAME?</v>
      </c>
      <c r="F410" s="6" t="e">
        <f ca="1">IF('Log_working_3-way'!D410="","",1/'True_Odds_Calculator_3-way'!N411+1/'True_Odds_Calculator_3-way'!O411+1/'True_Odds_Calculator_3-way'!#REF!-1)</f>
        <v>#NAME?</v>
      </c>
      <c r="H410" s="6" t="e">
        <f ca="1">IF('Log_working_3-way'!$D410="","",'True_Odds_Calculator_3-way'!N411/'True_Odds_Calculator_3-way'!A411-1)</f>
        <v>#NAME?</v>
      </c>
      <c r="I410" s="6" t="e">
        <f ca="1">IF('Log_working_3-way'!$D410="","",'True_Odds_Calculator_3-way'!O411/'True_Odds_Calculator_3-way'!B411-1)</f>
        <v>#NAME?</v>
      </c>
      <c r="J410" s="6" t="e">
        <f ca="1">IF('Log_working_3-way'!$D410="","",'True_Odds_Calculator_3-way'!#REF!/'True_Odds_Calculator_3-way'!C411-1)</f>
        <v>#NAME?</v>
      </c>
      <c r="K410" s="6" t="e">
        <f ca="1">IF('Log_working_3-way'!$D410="","",1/'True_Odds_Calculator_3-way'!A411+1/'True_Odds_Calculator_3-way'!B411+1/'True_Odds_Calculator_3-way'!C411-1)</f>
        <v>#NAME?</v>
      </c>
    </row>
    <row r="411" spans="4:11" x14ac:dyDescent="0.25">
      <c r="D411" t="e">
        <f ca="1">solve_for_c('True_Odds_Calculator_3-way'!A412,'True_Odds_Calculator_3-way'!B412,'True_Odds_Calculator_3-way'!C412,'Log_working_3-way'!B$1,'Log_working_3-way'!B$2)</f>
        <v>#NAME?</v>
      </c>
      <c r="F411" s="6" t="e">
        <f ca="1">IF('Log_working_3-way'!D411="","",1/'True_Odds_Calculator_3-way'!N412+1/'True_Odds_Calculator_3-way'!O412+1/'True_Odds_Calculator_3-way'!#REF!-1)</f>
        <v>#NAME?</v>
      </c>
      <c r="H411" s="6" t="e">
        <f ca="1">IF('Log_working_3-way'!$D411="","",'True_Odds_Calculator_3-way'!N412/'True_Odds_Calculator_3-way'!A412-1)</f>
        <v>#NAME?</v>
      </c>
      <c r="I411" s="6" t="e">
        <f ca="1">IF('Log_working_3-way'!$D411="","",'True_Odds_Calculator_3-way'!O412/'True_Odds_Calculator_3-way'!B412-1)</f>
        <v>#NAME?</v>
      </c>
      <c r="J411" s="6" t="e">
        <f ca="1">IF('Log_working_3-way'!$D411="","",'True_Odds_Calculator_3-way'!#REF!/'True_Odds_Calculator_3-way'!C412-1)</f>
        <v>#NAME?</v>
      </c>
      <c r="K411" s="6" t="e">
        <f ca="1">IF('Log_working_3-way'!$D411="","",1/'True_Odds_Calculator_3-way'!A412+1/'True_Odds_Calculator_3-way'!B412+1/'True_Odds_Calculator_3-way'!C412-1)</f>
        <v>#NAME?</v>
      </c>
    </row>
    <row r="412" spans="4:11" x14ac:dyDescent="0.25">
      <c r="D412" t="e">
        <f ca="1">solve_for_c('True_Odds_Calculator_3-way'!A413,'True_Odds_Calculator_3-way'!B413,'True_Odds_Calculator_3-way'!C413,'Log_working_3-way'!B$1,'Log_working_3-way'!B$2)</f>
        <v>#NAME?</v>
      </c>
      <c r="F412" s="6" t="e">
        <f ca="1">IF('Log_working_3-way'!D412="","",1/'True_Odds_Calculator_3-way'!N413+1/'True_Odds_Calculator_3-way'!O413+1/'True_Odds_Calculator_3-way'!#REF!-1)</f>
        <v>#NAME?</v>
      </c>
      <c r="H412" s="6" t="e">
        <f ca="1">IF('Log_working_3-way'!$D412="","",'True_Odds_Calculator_3-way'!N413/'True_Odds_Calculator_3-way'!A413-1)</f>
        <v>#NAME?</v>
      </c>
      <c r="I412" s="6" t="e">
        <f ca="1">IF('Log_working_3-way'!$D412="","",'True_Odds_Calculator_3-way'!O413/'True_Odds_Calculator_3-way'!B413-1)</f>
        <v>#NAME?</v>
      </c>
      <c r="J412" s="6" t="e">
        <f ca="1">IF('Log_working_3-way'!$D412="","",'True_Odds_Calculator_3-way'!#REF!/'True_Odds_Calculator_3-way'!C413-1)</f>
        <v>#NAME?</v>
      </c>
      <c r="K412" s="6" t="e">
        <f ca="1">IF('Log_working_3-way'!$D412="","",1/'True_Odds_Calculator_3-way'!A413+1/'True_Odds_Calculator_3-way'!B413+1/'True_Odds_Calculator_3-way'!C413-1)</f>
        <v>#NAME?</v>
      </c>
    </row>
    <row r="413" spans="4:11" x14ac:dyDescent="0.25">
      <c r="D413" t="e">
        <f ca="1">solve_for_c('True_Odds_Calculator_3-way'!A414,'True_Odds_Calculator_3-way'!B414,'True_Odds_Calculator_3-way'!C414,'Log_working_3-way'!B$1,'Log_working_3-way'!B$2)</f>
        <v>#NAME?</v>
      </c>
      <c r="F413" s="6" t="e">
        <f ca="1">IF('Log_working_3-way'!D413="","",1/'True_Odds_Calculator_3-way'!N414+1/'True_Odds_Calculator_3-way'!O414+1/'True_Odds_Calculator_3-way'!#REF!-1)</f>
        <v>#NAME?</v>
      </c>
      <c r="H413" s="6" t="e">
        <f ca="1">IF('Log_working_3-way'!$D413="","",'True_Odds_Calculator_3-way'!N414/'True_Odds_Calculator_3-way'!A414-1)</f>
        <v>#NAME?</v>
      </c>
      <c r="I413" s="6" t="e">
        <f ca="1">IF('Log_working_3-way'!$D413="","",'True_Odds_Calculator_3-way'!O414/'True_Odds_Calculator_3-way'!B414-1)</f>
        <v>#NAME?</v>
      </c>
      <c r="J413" s="6" t="e">
        <f ca="1">IF('Log_working_3-way'!$D413="","",'True_Odds_Calculator_3-way'!#REF!/'True_Odds_Calculator_3-way'!C414-1)</f>
        <v>#NAME?</v>
      </c>
      <c r="K413" s="6" t="e">
        <f ca="1">IF('Log_working_3-way'!$D413="","",1/'True_Odds_Calculator_3-way'!A414+1/'True_Odds_Calculator_3-way'!B414+1/'True_Odds_Calculator_3-way'!C414-1)</f>
        <v>#NAME?</v>
      </c>
    </row>
    <row r="414" spans="4:11" x14ac:dyDescent="0.25">
      <c r="D414" t="e">
        <f ca="1">solve_for_c('True_Odds_Calculator_3-way'!A415,'True_Odds_Calculator_3-way'!B415,'True_Odds_Calculator_3-way'!C415,'Log_working_3-way'!B$1,'Log_working_3-way'!B$2)</f>
        <v>#NAME?</v>
      </c>
      <c r="F414" s="6" t="e">
        <f ca="1">IF('Log_working_3-way'!D414="","",1/'True_Odds_Calculator_3-way'!N415+1/'True_Odds_Calculator_3-way'!O415+1/'True_Odds_Calculator_3-way'!#REF!-1)</f>
        <v>#NAME?</v>
      </c>
      <c r="H414" s="6" t="e">
        <f ca="1">IF('Log_working_3-way'!$D414="","",'True_Odds_Calculator_3-way'!N415/'True_Odds_Calculator_3-way'!A415-1)</f>
        <v>#NAME?</v>
      </c>
      <c r="I414" s="6" t="e">
        <f ca="1">IF('Log_working_3-way'!$D414="","",'True_Odds_Calculator_3-way'!O415/'True_Odds_Calculator_3-way'!B415-1)</f>
        <v>#NAME?</v>
      </c>
      <c r="J414" s="6" t="e">
        <f ca="1">IF('Log_working_3-way'!$D414="","",'True_Odds_Calculator_3-way'!#REF!/'True_Odds_Calculator_3-way'!C415-1)</f>
        <v>#NAME?</v>
      </c>
      <c r="K414" s="6" t="e">
        <f ca="1">IF('Log_working_3-way'!$D414="","",1/'True_Odds_Calculator_3-way'!A415+1/'True_Odds_Calculator_3-way'!B415+1/'True_Odds_Calculator_3-way'!C415-1)</f>
        <v>#NAME?</v>
      </c>
    </row>
    <row r="415" spans="4:11" x14ac:dyDescent="0.25">
      <c r="D415" t="e">
        <f ca="1">solve_for_c('True_Odds_Calculator_3-way'!A416,'True_Odds_Calculator_3-way'!B416,'True_Odds_Calculator_3-way'!C416,'Log_working_3-way'!B$1,'Log_working_3-way'!B$2)</f>
        <v>#NAME?</v>
      </c>
      <c r="F415" s="6" t="e">
        <f ca="1">IF('Log_working_3-way'!D415="","",1/'True_Odds_Calculator_3-way'!N416+1/'True_Odds_Calculator_3-way'!O416+1/'True_Odds_Calculator_3-way'!#REF!-1)</f>
        <v>#NAME?</v>
      </c>
      <c r="H415" s="6" t="e">
        <f ca="1">IF('Log_working_3-way'!$D415="","",'True_Odds_Calculator_3-way'!N416/'True_Odds_Calculator_3-way'!A416-1)</f>
        <v>#NAME?</v>
      </c>
      <c r="I415" s="6" t="e">
        <f ca="1">IF('Log_working_3-way'!$D415="","",'True_Odds_Calculator_3-way'!O416/'True_Odds_Calculator_3-way'!B416-1)</f>
        <v>#NAME?</v>
      </c>
      <c r="J415" s="6" t="e">
        <f ca="1">IF('Log_working_3-way'!$D415="","",'True_Odds_Calculator_3-way'!#REF!/'True_Odds_Calculator_3-way'!C416-1)</f>
        <v>#NAME?</v>
      </c>
      <c r="K415" s="6" t="e">
        <f ca="1">IF('Log_working_3-way'!$D415="","",1/'True_Odds_Calculator_3-way'!A416+1/'True_Odds_Calculator_3-way'!B416+1/'True_Odds_Calculator_3-way'!C416-1)</f>
        <v>#NAME?</v>
      </c>
    </row>
    <row r="416" spans="4:11" x14ac:dyDescent="0.25">
      <c r="D416" t="e">
        <f ca="1">solve_for_c('True_Odds_Calculator_3-way'!A417,'True_Odds_Calculator_3-way'!B417,'True_Odds_Calculator_3-way'!C417,'Log_working_3-way'!B$1,'Log_working_3-way'!B$2)</f>
        <v>#NAME?</v>
      </c>
      <c r="F416" s="6" t="e">
        <f ca="1">IF('Log_working_3-way'!D416="","",1/'True_Odds_Calculator_3-way'!N417+1/'True_Odds_Calculator_3-way'!O417+1/'True_Odds_Calculator_3-way'!#REF!-1)</f>
        <v>#NAME?</v>
      </c>
      <c r="H416" s="6" t="e">
        <f ca="1">IF('Log_working_3-way'!$D416="","",'True_Odds_Calculator_3-way'!N417/'True_Odds_Calculator_3-way'!A417-1)</f>
        <v>#NAME?</v>
      </c>
      <c r="I416" s="6" t="e">
        <f ca="1">IF('Log_working_3-way'!$D416="","",'True_Odds_Calculator_3-way'!O417/'True_Odds_Calculator_3-way'!B417-1)</f>
        <v>#NAME?</v>
      </c>
      <c r="J416" s="6" t="e">
        <f ca="1">IF('Log_working_3-way'!$D416="","",'True_Odds_Calculator_3-way'!#REF!/'True_Odds_Calculator_3-way'!C417-1)</f>
        <v>#NAME?</v>
      </c>
      <c r="K416" s="6" t="e">
        <f ca="1">IF('Log_working_3-way'!$D416="","",1/'True_Odds_Calculator_3-way'!A417+1/'True_Odds_Calculator_3-way'!B417+1/'True_Odds_Calculator_3-way'!C417-1)</f>
        <v>#NAME?</v>
      </c>
    </row>
    <row r="417" spans="4:11" x14ac:dyDescent="0.25">
      <c r="D417" t="e">
        <f ca="1">solve_for_c('True_Odds_Calculator_3-way'!A418,'True_Odds_Calculator_3-way'!B418,'True_Odds_Calculator_3-way'!C418,'Log_working_3-way'!B$1,'Log_working_3-way'!B$2)</f>
        <v>#NAME?</v>
      </c>
      <c r="F417" s="6" t="e">
        <f ca="1">IF('Log_working_3-way'!D417="","",1/'True_Odds_Calculator_3-way'!N418+1/'True_Odds_Calculator_3-way'!O418+1/'True_Odds_Calculator_3-way'!#REF!-1)</f>
        <v>#NAME?</v>
      </c>
      <c r="H417" s="6" t="e">
        <f ca="1">IF('Log_working_3-way'!$D417="","",'True_Odds_Calculator_3-way'!N418/'True_Odds_Calculator_3-way'!A418-1)</f>
        <v>#NAME?</v>
      </c>
      <c r="I417" s="6" t="e">
        <f ca="1">IF('Log_working_3-way'!$D417="","",'True_Odds_Calculator_3-way'!O418/'True_Odds_Calculator_3-way'!B418-1)</f>
        <v>#NAME?</v>
      </c>
      <c r="J417" s="6" t="e">
        <f ca="1">IF('Log_working_3-way'!$D417="","",'True_Odds_Calculator_3-way'!#REF!/'True_Odds_Calculator_3-way'!C418-1)</f>
        <v>#NAME?</v>
      </c>
      <c r="K417" s="6" t="e">
        <f ca="1">IF('Log_working_3-way'!$D417="","",1/'True_Odds_Calculator_3-way'!A418+1/'True_Odds_Calculator_3-way'!B418+1/'True_Odds_Calculator_3-way'!C418-1)</f>
        <v>#NAME?</v>
      </c>
    </row>
    <row r="418" spans="4:11" x14ac:dyDescent="0.25">
      <c r="D418" t="e">
        <f ca="1">solve_for_c('True_Odds_Calculator_3-way'!A419,'True_Odds_Calculator_3-way'!B419,'True_Odds_Calculator_3-way'!C419,'Log_working_3-way'!B$1,'Log_working_3-way'!B$2)</f>
        <v>#NAME?</v>
      </c>
      <c r="F418" s="6" t="e">
        <f ca="1">IF('Log_working_3-way'!D418="","",1/'True_Odds_Calculator_3-way'!N419+1/'True_Odds_Calculator_3-way'!O419+1/'True_Odds_Calculator_3-way'!#REF!-1)</f>
        <v>#NAME?</v>
      </c>
      <c r="H418" s="6" t="e">
        <f ca="1">IF('Log_working_3-way'!$D418="","",'True_Odds_Calculator_3-way'!N419/'True_Odds_Calculator_3-way'!A419-1)</f>
        <v>#NAME?</v>
      </c>
      <c r="I418" s="6" t="e">
        <f ca="1">IF('Log_working_3-way'!$D418="","",'True_Odds_Calculator_3-way'!O419/'True_Odds_Calculator_3-way'!B419-1)</f>
        <v>#NAME?</v>
      </c>
      <c r="J418" s="6" t="e">
        <f ca="1">IF('Log_working_3-way'!$D418="","",'True_Odds_Calculator_3-way'!#REF!/'True_Odds_Calculator_3-way'!C419-1)</f>
        <v>#NAME?</v>
      </c>
      <c r="K418" s="6" t="e">
        <f ca="1">IF('Log_working_3-way'!$D418="","",1/'True_Odds_Calculator_3-way'!A419+1/'True_Odds_Calculator_3-way'!B419+1/'True_Odds_Calculator_3-way'!C419-1)</f>
        <v>#NAME?</v>
      </c>
    </row>
    <row r="419" spans="4:11" x14ac:dyDescent="0.25">
      <c r="D419" t="e">
        <f ca="1">solve_for_c('True_Odds_Calculator_3-way'!A420,'True_Odds_Calculator_3-way'!B420,'True_Odds_Calculator_3-way'!C420,'Log_working_3-way'!B$1,'Log_working_3-way'!B$2)</f>
        <v>#NAME?</v>
      </c>
      <c r="F419" s="6" t="e">
        <f ca="1">IF('Log_working_3-way'!D419="","",1/'True_Odds_Calculator_3-way'!N420+1/'True_Odds_Calculator_3-way'!O420+1/'True_Odds_Calculator_3-way'!#REF!-1)</f>
        <v>#NAME?</v>
      </c>
      <c r="H419" s="6" t="e">
        <f ca="1">IF('Log_working_3-way'!$D419="","",'True_Odds_Calculator_3-way'!N420/'True_Odds_Calculator_3-way'!A420-1)</f>
        <v>#NAME?</v>
      </c>
      <c r="I419" s="6" t="e">
        <f ca="1">IF('Log_working_3-way'!$D419="","",'True_Odds_Calculator_3-way'!O420/'True_Odds_Calculator_3-way'!B420-1)</f>
        <v>#NAME?</v>
      </c>
      <c r="J419" s="6" t="e">
        <f ca="1">IF('Log_working_3-way'!$D419="","",'True_Odds_Calculator_3-way'!#REF!/'True_Odds_Calculator_3-way'!C420-1)</f>
        <v>#NAME?</v>
      </c>
      <c r="K419" s="6" t="e">
        <f ca="1">IF('Log_working_3-way'!$D419="","",1/'True_Odds_Calculator_3-way'!A420+1/'True_Odds_Calculator_3-way'!B420+1/'True_Odds_Calculator_3-way'!C420-1)</f>
        <v>#NAME?</v>
      </c>
    </row>
    <row r="420" spans="4:11" x14ac:dyDescent="0.25">
      <c r="D420" t="e">
        <f ca="1">solve_for_c('True_Odds_Calculator_3-way'!A421,'True_Odds_Calculator_3-way'!B421,'True_Odds_Calculator_3-way'!C421,'Log_working_3-way'!B$1,'Log_working_3-way'!B$2)</f>
        <v>#NAME?</v>
      </c>
      <c r="F420" s="6" t="e">
        <f ca="1">IF('Log_working_3-way'!D420="","",1/'True_Odds_Calculator_3-way'!N421+1/'True_Odds_Calculator_3-way'!O421+1/'True_Odds_Calculator_3-way'!#REF!-1)</f>
        <v>#NAME?</v>
      </c>
      <c r="H420" s="6" t="e">
        <f ca="1">IF('Log_working_3-way'!$D420="","",'True_Odds_Calculator_3-way'!N421/'True_Odds_Calculator_3-way'!A421-1)</f>
        <v>#NAME?</v>
      </c>
      <c r="I420" s="6" t="e">
        <f ca="1">IF('Log_working_3-way'!$D420="","",'True_Odds_Calculator_3-way'!O421/'True_Odds_Calculator_3-way'!B421-1)</f>
        <v>#NAME?</v>
      </c>
      <c r="J420" s="6" t="e">
        <f ca="1">IF('Log_working_3-way'!$D420="","",'True_Odds_Calculator_3-way'!#REF!/'True_Odds_Calculator_3-way'!C421-1)</f>
        <v>#NAME?</v>
      </c>
      <c r="K420" s="6" t="e">
        <f ca="1">IF('Log_working_3-way'!$D420="","",1/'True_Odds_Calculator_3-way'!A421+1/'True_Odds_Calculator_3-way'!B421+1/'True_Odds_Calculator_3-way'!C421-1)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solve_for_c('True_Odds_Calculator_3-way'!A422,'True_Odds_Calculator_3-way'!B422,'True_Odds_Calculator_3-way'!C422,'Log_working_3-way'!B$1,'Log_working_3-way'!B$2)</f>
        <v>#NAME?</v>
      </c>
      <c r="F425" s="6" t="e">
        <f ca="1">IF('Log_working_3-way'!D425="","",1/'True_Odds_Calculator_3-way'!N422+1/'True_Odds_Calculator_3-way'!O422+1/'True_Odds_Calculator_3-way'!#REF!-1)</f>
        <v>#NAME?</v>
      </c>
      <c r="H425" s="6" t="e">
        <f ca="1">IF('Log_working_3-way'!$D425="","",'True_Odds_Calculator_3-way'!N422/'True_Odds_Calculator_3-way'!A422-1)</f>
        <v>#NAME?</v>
      </c>
      <c r="I425" s="6" t="e">
        <f ca="1">IF('Log_working_3-way'!$D425="","",'True_Odds_Calculator_3-way'!O422/'True_Odds_Calculator_3-way'!B422-1)</f>
        <v>#NAME?</v>
      </c>
      <c r="J425" s="6" t="e">
        <f ca="1">IF('Log_working_3-way'!$D425="","",'True_Odds_Calculator_3-way'!#REF!/'True_Odds_Calculator_3-way'!C422-1)</f>
        <v>#NAME?</v>
      </c>
      <c r="K425" s="6" t="e">
        <f ca="1">IF('Log_working_3-way'!$D425="","",1/'True_Odds_Calculator_3-way'!A422+1/'True_Odds_Calculator_3-way'!B422+1/'True_Odds_Calculator_3-way'!C422-1)</f>
        <v>#NAME?</v>
      </c>
    </row>
    <row r="426" spans="4:11" x14ac:dyDescent="0.25">
      <c r="D426" t="e">
        <f ca="1">solve_for_c('True_Odds_Calculator_3-way'!A423,'True_Odds_Calculator_3-way'!B423,'True_Odds_Calculator_3-way'!C423,'Log_working_3-way'!B$1,'Log_working_3-way'!B$2)</f>
        <v>#NAME?</v>
      </c>
      <c r="F426" s="6" t="e">
        <f ca="1">IF('Log_working_3-way'!D426="","",1/'True_Odds_Calculator_3-way'!N423+1/'True_Odds_Calculator_3-way'!O423+1/'True_Odds_Calculator_3-way'!#REF!-1)</f>
        <v>#NAME?</v>
      </c>
      <c r="H426" s="6" t="e">
        <f ca="1">IF('Log_working_3-way'!$D426="","",'True_Odds_Calculator_3-way'!N423/'True_Odds_Calculator_3-way'!A423-1)</f>
        <v>#NAME?</v>
      </c>
      <c r="I426" s="6" t="e">
        <f ca="1">IF('Log_working_3-way'!$D426="","",'True_Odds_Calculator_3-way'!O423/'True_Odds_Calculator_3-way'!B423-1)</f>
        <v>#NAME?</v>
      </c>
      <c r="J426" s="6" t="e">
        <f ca="1">IF('Log_working_3-way'!$D426="","",'True_Odds_Calculator_3-way'!#REF!/'True_Odds_Calculator_3-way'!C423-1)</f>
        <v>#NAME?</v>
      </c>
      <c r="K426" s="6" t="e">
        <f ca="1">IF('Log_working_3-way'!$D426="","",1/'True_Odds_Calculator_3-way'!A423+1/'True_Odds_Calculator_3-way'!B423+1/'True_Odds_Calculator_3-way'!C423-1)</f>
        <v>#NAME?</v>
      </c>
    </row>
    <row r="427" spans="4:11" x14ac:dyDescent="0.25">
      <c r="D427" t="e">
        <f ca="1">solve_for_c('True_Odds_Calculator_3-way'!A424,'True_Odds_Calculator_3-way'!B424,'True_Odds_Calculator_3-way'!C424,'Log_working_3-way'!B$1,'Log_working_3-way'!B$2)</f>
        <v>#NAME?</v>
      </c>
      <c r="F427" s="6" t="e">
        <f ca="1">IF('Log_working_3-way'!D427="","",1/'True_Odds_Calculator_3-way'!N424+1/'True_Odds_Calculator_3-way'!O424+1/'True_Odds_Calculator_3-way'!#REF!-1)</f>
        <v>#NAME?</v>
      </c>
      <c r="H427" s="6" t="e">
        <f ca="1">IF('Log_working_3-way'!$D427="","",'True_Odds_Calculator_3-way'!N424/'True_Odds_Calculator_3-way'!A424-1)</f>
        <v>#NAME?</v>
      </c>
      <c r="I427" s="6" t="e">
        <f ca="1">IF('Log_working_3-way'!$D427="","",'True_Odds_Calculator_3-way'!O424/'True_Odds_Calculator_3-way'!B424-1)</f>
        <v>#NAME?</v>
      </c>
      <c r="J427" s="6" t="e">
        <f ca="1">IF('Log_working_3-way'!$D427="","",'True_Odds_Calculator_3-way'!#REF!/'True_Odds_Calculator_3-way'!C424-1)</f>
        <v>#NAME?</v>
      </c>
      <c r="K427" s="6" t="e">
        <f ca="1">IF('Log_working_3-way'!$D427="","",1/'True_Odds_Calculator_3-way'!A424+1/'True_Odds_Calculator_3-way'!B424+1/'True_Odds_Calculator_3-way'!C424-1)</f>
        <v>#NAME?</v>
      </c>
    </row>
    <row r="428" spans="4:11" x14ac:dyDescent="0.25">
      <c r="D428" t="e">
        <f ca="1">solve_for_c('True_Odds_Calculator_3-way'!A425,'True_Odds_Calculator_3-way'!B425,'True_Odds_Calculator_3-way'!C425,'Log_working_3-way'!B$1,'Log_working_3-way'!B$2)</f>
        <v>#NAME?</v>
      </c>
      <c r="F428" s="6" t="e">
        <f ca="1">IF('Log_working_3-way'!D428="","",1/'True_Odds_Calculator_3-way'!N425+1/'True_Odds_Calculator_3-way'!O425+1/'True_Odds_Calculator_3-way'!#REF!-1)</f>
        <v>#NAME?</v>
      </c>
      <c r="H428" s="6" t="e">
        <f ca="1">IF('Log_working_3-way'!$D428="","",'True_Odds_Calculator_3-way'!N425/'True_Odds_Calculator_3-way'!A425-1)</f>
        <v>#NAME?</v>
      </c>
      <c r="I428" s="6" t="e">
        <f ca="1">IF('Log_working_3-way'!$D428="","",'True_Odds_Calculator_3-way'!O425/'True_Odds_Calculator_3-way'!B425-1)</f>
        <v>#NAME?</v>
      </c>
      <c r="J428" s="6" t="e">
        <f ca="1">IF('Log_working_3-way'!$D428="","",'True_Odds_Calculator_3-way'!#REF!/'True_Odds_Calculator_3-way'!C425-1)</f>
        <v>#NAME?</v>
      </c>
      <c r="K428" s="6" t="e">
        <f ca="1">IF('Log_working_3-way'!$D428="","",1/'True_Odds_Calculator_3-way'!A425+1/'True_Odds_Calculator_3-way'!B425+1/'True_Odds_Calculator_3-way'!C425-1)</f>
        <v>#NAME?</v>
      </c>
    </row>
    <row r="429" spans="4:11" x14ac:dyDescent="0.25">
      <c r="D429" t="e">
        <f ca="1">solve_for_c('True_Odds_Calculator_3-way'!A426,'True_Odds_Calculator_3-way'!B426,'True_Odds_Calculator_3-way'!C426,'Log_working_3-way'!B$1,'Log_working_3-way'!B$2)</f>
        <v>#NAME?</v>
      </c>
      <c r="F429" s="6" t="e">
        <f ca="1">IF('Log_working_3-way'!D429="","",1/'True_Odds_Calculator_3-way'!N426+1/'True_Odds_Calculator_3-way'!O426+1/'True_Odds_Calculator_3-way'!#REF!-1)</f>
        <v>#NAME?</v>
      </c>
      <c r="H429" s="6" t="e">
        <f ca="1">IF('Log_working_3-way'!$D429="","",'True_Odds_Calculator_3-way'!N426/'True_Odds_Calculator_3-way'!A426-1)</f>
        <v>#NAME?</v>
      </c>
      <c r="I429" s="6" t="e">
        <f ca="1">IF('Log_working_3-way'!$D429="","",'True_Odds_Calculator_3-way'!O426/'True_Odds_Calculator_3-way'!B426-1)</f>
        <v>#NAME?</v>
      </c>
      <c r="J429" s="6" t="e">
        <f ca="1">IF('Log_working_3-way'!$D429="","",'True_Odds_Calculator_3-way'!#REF!/'True_Odds_Calculator_3-way'!C426-1)</f>
        <v>#NAME?</v>
      </c>
      <c r="K429" s="6" t="e">
        <f ca="1">IF('Log_working_3-way'!$D429="","",1/'True_Odds_Calculator_3-way'!A426+1/'True_Odds_Calculator_3-way'!B426+1/'True_Odds_Calculator_3-way'!C426-1)</f>
        <v>#NAME?</v>
      </c>
    </row>
    <row r="430" spans="4:11" x14ac:dyDescent="0.25">
      <c r="D430" t="e">
        <f ca="1">solve_for_c('True_Odds_Calculator_3-way'!A427,'True_Odds_Calculator_3-way'!B427,'True_Odds_Calculator_3-way'!C427,'Log_working_3-way'!B$1,'Log_working_3-way'!B$2)</f>
        <v>#NAME?</v>
      </c>
      <c r="F430" s="6" t="e">
        <f ca="1">IF('Log_working_3-way'!D430="","",1/'True_Odds_Calculator_3-way'!N427+1/'True_Odds_Calculator_3-way'!O427+1/'True_Odds_Calculator_3-way'!#REF!-1)</f>
        <v>#NAME?</v>
      </c>
      <c r="H430" s="6" t="e">
        <f ca="1">IF('Log_working_3-way'!$D430="","",'True_Odds_Calculator_3-way'!N427/'True_Odds_Calculator_3-way'!A427-1)</f>
        <v>#NAME?</v>
      </c>
      <c r="I430" s="6" t="e">
        <f ca="1">IF('Log_working_3-way'!$D430="","",'True_Odds_Calculator_3-way'!O427/'True_Odds_Calculator_3-way'!B427-1)</f>
        <v>#NAME?</v>
      </c>
      <c r="J430" s="6" t="e">
        <f ca="1">IF('Log_working_3-way'!$D430="","",'True_Odds_Calculator_3-way'!#REF!/'True_Odds_Calculator_3-way'!C427-1)</f>
        <v>#NAME?</v>
      </c>
      <c r="K430" s="6" t="e">
        <f ca="1">IF('Log_working_3-way'!$D430="","",1/'True_Odds_Calculator_3-way'!A427+1/'True_Odds_Calculator_3-way'!B427+1/'True_Odds_Calculator_3-way'!C427-1)</f>
        <v>#NAME?</v>
      </c>
    </row>
    <row r="431" spans="4:11" x14ac:dyDescent="0.25">
      <c r="D431" t="e">
        <f ca="1">solve_for_c('True_Odds_Calculator_3-way'!A428,'True_Odds_Calculator_3-way'!B428,'True_Odds_Calculator_3-way'!C428,'Log_working_3-way'!B$1,'Log_working_3-way'!B$2)</f>
        <v>#NAME?</v>
      </c>
      <c r="F431" s="6" t="e">
        <f ca="1">IF('Log_working_3-way'!D431="","",1/'True_Odds_Calculator_3-way'!N428+1/'True_Odds_Calculator_3-way'!O428+1/'True_Odds_Calculator_3-way'!#REF!-1)</f>
        <v>#NAME?</v>
      </c>
      <c r="H431" s="6" t="e">
        <f ca="1">IF('Log_working_3-way'!$D431="","",'True_Odds_Calculator_3-way'!N428/'True_Odds_Calculator_3-way'!A428-1)</f>
        <v>#NAME?</v>
      </c>
      <c r="I431" s="6" t="e">
        <f ca="1">IF('Log_working_3-way'!$D431="","",'True_Odds_Calculator_3-way'!O428/'True_Odds_Calculator_3-way'!B428-1)</f>
        <v>#NAME?</v>
      </c>
      <c r="J431" s="6" t="e">
        <f ca="1">IF('Log_working_3-way'!$D431="","",'True_Odds_Calculator_3-way'!#REF!/'True_Odds_Calculator_3-way'!C428-1)</f>
        <v>#NAME?</v>
      </c>
      <c r="K431" s="6" t="e">
        <f ca="1">IF('Log_working_3-way'!$D431="","",1/'True_Odds_Calculator_3-way'!A428+1/'True_Odds_Calculator_3-way'!B428+1/'True_Odds_Calculator_3-way'!C428-1)</f>
        <v>#NAME?</v>
      </c>
    </row>
    <row r="432" spans="4:11" x14ac:dyDescent="0.25">
      <c r="D432" t="e">
        <f ca="1">solve_for_c('True_Odds_Calculator_3-way'!A429,'True_Odds_Calculator_3-way'!B429,'True_Odds_Calculator_3-way'!C429,'Log_working_3-way'!B$1,'Log_working_3-way'!B$2)</f>
        <v>#NAME?</v>
      </c>
      <c r="F432" s="6" t="e">
        <f ca="1">IF('Log_working_3-way'!D432="","",1/'True_Odds_Calculator_3-way'!N429+1/'True_Odds_Calculator_3-way'!O429+1/'True_Odds_Calculator_3-way'!#REF!-1)</f>
        <v>#NAME?</v>
      </c>
      <c r="H432" s="6" t="e">
        <f ca="1">IF('Log_working_3-way'!$D432="","",'True_Odds_Calculator_3-way'!N429/'True_Odds_Calculator_3-way'!A429-1)</f>
        <v>#NAME?</v>
      </c>
      <c r="I432" s="6" t="e">
        <f ca="1">IF('Log_working_3-way'!$D432="","",'True_Odds_Calculator_3-way'!O429/'True_Odds_Calculator_3-way'!B429-1)</f>
        <v>#NAME?</v>
      </c>
      <c r="J432" s="6" t="e">
        <f ca="1">IF('Log_working_3-way'!$D432="","",'True_Odds_Calculator_3-way'!#REF!/'True_Odds_Calculator_3-way'!C429-1)</f>
        <v>#NAME?</v>
      </c>
      <c r="K432" s="6" t="e">
        <f ca="1">IF('Log_working_3-way'!$D432="","",1/'True_Odds_Calculator_3-way'!A429+1/'True_Odds_Calculator_3-way'!B429+1/'True_Odds_Calculator_3-way'!C429-1)</f>
        <v>#NAME?</v>
      </c>
    </row>
    <row r="433" spans="4:11" x14ac:dyDescent="0.25">
      <c r="D433" t="e">
        <f ca="1">solve_for_c('True_Odds_Calculator_3-way'!A430,'True_Odds_Calculator_3-way'!B430,'True_Odds_Calculator_3-way'!C430,'Log_working_3-way'!B$1,'Log_working_3-way'!B$2)</f>
        <v>#NAME?</v>
      </c>
      <c r="F433" s="6" t="e">
        <f ca="1">IF('Log_working_3-way'!D433="","",1/'True_Odds_Calculator_3-way'!N430+1/'True_Odds_Calculator_3-way'!O430+1/'True_Odds_Calculator_3-way'!#REF!-1)</f>
        <v>#NAME?</v>
      </c>
      <c r="H433" s="6" t="e">
        <f ca="1">IF('Log_working_3-way'!$D433="","",'True_Odds_Calculator_3-way'!N430/'True_Odds_Calculator_3-way'!A430-1)</f>
        <v>#NAME?</v>
      </c>
      <c r="I433" s="6" t="e">
        <f ca="1">IF('Log_working_3-way'!$D433="","",'True_Odds_Calculator_3-way'!O430/'True_Odds_Calculator_3-way'!B430-1)</f>
        <v>#NAME?</v>
      </c>
      <c r="J433" s="6" t="e">
        <f ca="1">IF('Log_working_3-way'!$D433="","",'True_Odds_Calculator_3-way'!#REF!/'True_Odds_Calculator_3-way'!C430-1)</f>
        <v>#NAME?</v>
      </c>
      <c r="K433" s="6" t="e">
        <f ca="1">IF('Log_working_3-way'!$D433="","",1/'True_Odds_Calculator_3-way'!A430+1/'True_Odds_Calculator_3-way'!B430+1/'True_Odds_Calculator_3-way'!C430-1)</f>
        <v>#NAME?</v>
      </c>
    </row>
    <row r="434" spans="4:11" x14ac:dyDescent="0.25">
      <c r="D434" t="e">
        <f ca="1">solve_for_c('True_Odds_Calculator_3-way'!A431,'True_Odds_Calculator_3-way'!B431,'True_Odds_Calculator_3-way'!C431,'Log_working_3-way'!B$1,'Log_working_3-way'!B$2)</f>
        <v>#NAME?</v>
      </c>
      <c r="F434" s="6" t="e">
        <f ca="1">IF('Log_working_3-way'!D434="","",1/'True_Odds_Calculator_3-way'!N431+1/'True_Odds_Calculator_3-way'!O431+1/'True_Odds_Calculator_3-way'!#REF!-1)</f>
        <v>#NAME?</v>
      </c>
      <c r="H434" s="6" t="e">
        <f ca="1">IF('Log_working_3-way'!$D434="","",'True_Odds_Calculator_3-way'!N431/'True_Odds_Calculator_3-way'!A431-1)</f>
        <v>#NAME?</v>
      </c>
      <c r="I434" s="6" t="e">
        <f ca="1">IF('Log_working_3-way'!$D434="","",'True_Odds_Calculator_3-way'!O431/'True_Odds_Calculator_3-way'!B431-1)</f>
        <v>#NAME?</v>
      </c>
      <c r="J434" s="6" t="e">
        <f ca="1">IF('Log_working_3-way'!$D434="","",'True_Odds_Calculator_3-way'!#REF!/'True_Odds_Calculator_3-way'!C431-1)</f>
        <v>#NAME?</v>
      </c>
      <c r="K434" s="6" t="e">
        <f ca="1">IF('Log_working_3-way'!$D434="","",1/'True_Odds_Calculator_3-way'!A431+1/'True_Odds_Calculator_3-way'!B431+1/'True_Odds_Calculator_3-way'!C431-1)</f>
        <v>#NAME?</v>
      </c>
    </row>
    <row r="435" spans="4:11" x14ac:dyDescent="0.25">
      <c r="D435" t="e">
        <f ca="1">solve_for_c('True_Odds_Calculator_3-way'!A432,'True_Odds_Calculator_3-way'!B432,'True_Odds_Calculator_3-way'!C432,'Log_working_3-way'!B$1,'Log_working_3-way'!B$2)</f>
        <v>#NAME?</v>
      </c>
      <c r="F435" s="6" t="e">
        <f ca="1">IF('Log_working_3-way'!D435="","",1/'True_Odds_Calculator_3-way'!N432+1/'True_Odds_Calculator_3-way'!O432+1/'True_Odds_Calculator_3-way'!#REF!-1)</f>
        <v>#NAME?</v>
      </c>
      <c r="H435" s="6" t="e">
        <f ca="1">IF('Log_working_3-way'!$D435="","",'True_Odds_Calculator_3-way'!N432/'True_Odds_Calculator_3-way'!A432-1)</f>
        <v>#NAME?</v>
      </c>
      <c r="I435" s="6" t="e">
        <f ca="1">IF('Log_working_3-way'!$D435="","",'True_Odds_Calculator_3-way'!O432/'True_Odds_Calculator_3-way'!B432-1)</f>
        <v>#NAME?</v>
      </c>
      <c r="J435" s="6" t="e">
        <f ca="1">IF('Log_working_3-way'!$D435="","",'True_Odds_Calculator_3-way'!#REF!/'True_Odds_Calculator_3-way'!C432-1)</f>
        <v>#NAME?</v>
      </c>
      <c r="K435" s="6" t="e">
        <f ca="1">IF('Log_working_3-way'!$D435="","",1/'True_Odds_Calculator_3-way'!A432+1/'True_Odds_Calculator_3-way'!B432+1/'True_Odds_Calculator_3-way'!C432-1)</f>
        <v>#NAME?</v>
      </c>
    </row>
    <row r="436" spans="4:11" x14ac:dyDescent="0.25">
      <c r="D436" t="e">
        <f ca="1">solve_for_c('True_Odds_Calculator_3-way'!A433,'True_Odds_Calculator_3-way'!B433,'True_Odds_Calculator_3-way'!C433,'Log_working_3-way'!B$1,'Log_working_3-way'!B$2)</f>
        <v>#NAME?</v>
      </c>
      <c r="F436" s="6" t="e">
        <f ca="1">IF('Log_working_3-way'!D436="","",1/'True_Odds_Calculator_3-way'!N433+1/'True_Odds_Calculator_3-way'!O433+1/'True_Odds_Calculator_3-way'!#REF!-1)</f>
        <v>#NAME?</v>
      </c>
      <c r="H436" s="6" t="e">
        <f ca="1">IF('Log_working_3-way'!$D436="","",'True_Odds_Calculator_3-way'!N433/'True_Odds_Calculator_3-way'!A433-1)</f>
        <v>#NAME?</v>
      </c>
      <c r="I436" s="6" t="e">
        <f ca="1">IF('Log_working_3-way'!$D436="","",'True_Odds_Calculator_3-way'!O433/'True_Odds_Calculator_3-way'!B433-1)</f>
        <v>#NAME?</v>
      </c>
      <c r="J436" s="6" t="e">
        <f ca="1">IF('Log_working_3-way'!$D436="","",'True_Odds_Calculator_3-way'!#REF!/'True_Odds_Calculator_3-way'!C433-1)</f>
        <v>#NAME?</v>
      </c>
      <c r="K436" s="6" t="e">
        <f ca="1">IF('Log_working_3-way'!$D436="","",1/'True_Odds_Calculator_3-way'!A433+1/'True_Odds_Calculator_3-way'!B433+1/'True_Odds_Calculator_3-way'!C433-1)</f>
        <v>#NAME?</v>
      </c>
    </row>
    <row r="437" spans="4:11" x14ac:dyDescent="0.25">
      <c r="D437" t="e">
        <f ca="1">solve_for_c('True_Odds_Calculator_3-way'!A434,'True_Odds_Calculator_3-way'!B434,'True_Odds_Calculator_3-way'!C434,'Log_working_3-way'!B$1,'Log_working_3-way'!B$2)</f>
        <v>#NAME?</v>
      </c>
      <c r="F437" s="6" t="e">
        <f ca="1">IF('Log_working_3-way'!D437="","",1/'True_Odds_Calculator_3-way'!N434+1/'True_Odds_Calculator_3-way'!O434+1/'True_Odds_Calculator_3-way'!#REF!-1)</f>
        <v>#NAME?</v>
      </c>
      <c r="H437" s="6" t="e">
        <f ca="1">IF('Log_working_3-way'!$D437="","",'True_Odds_Calculator_3-way'!N434/'True_Odds_Calculator_3-way'!A434-1)</f>
        <v>#NAME?</v>
      </c>
      <c r="I437" s="6" t="e">
        <f ca="1">IF('Log_working_3-way'!$D437="","",'True_Odds_Calculator_3-way'!O434/'True_Odds_Calculator_3-way'!B434-1)</f>
        <v>#NAME?</v>
      </c>
      <c r="J437" s="6" t="e">
        <f ca="1">IF('Log_working_3-way'!$D437="","",'True_Odds_Calculator_3-way'!#REF!/'True_Odds_Calculator_3-way'!C434-1)</f>
        <v>#NAME?</v>
      </c>
      <c r="K437" s="6" t="e">
        <f ca="1">IF('Log_working_3-way'!$D437="","",1/'True_Odds_Calculator_3-way'!A434+1/'True_Odds_Calculator_3-way'!B434+1/'True_Odds_Calculator_3-way'!C434-1)</f>
        <v>#NAME?</v>
      </c>
    </row>
    <row r="438" spans="4:11" x14ac:dyDescent="0.25">
      <c r="D438" t="e">
        <f ca="1">solve_for_c('True_Odds_Calculator_3-way'!A435,'True_Odds_Calculator_3-way'!B435,'True_Odds_Calculator_3-way'!C435,'Log_working_3-way'!B$1,'Log_working_3-way'!B$2)</f>
        <v>#NAME?</v>
      </c>
      <c r="F438" s="6" t="e">
        <f ca="1">IF('Log_working_3-way'!D438="","",1/'True_Odds_Calculator_3-way'!N435+1/'True_Odds_Calculator_3-way'!O435+1/'True_Odds_Calculator_3-way'!#REF!-1)</f>
        <v>#NAME?</v>
      </c>
      <c r="H438" s="6" t="e">
        <f ca="1">IF('Log_working_3-way'!$D438="","",'True_Odds_Calculator_3-way'!N435/'True_Odds_Calculator_3-way'!A435-1)</f>
        <v>#NAME?</v>
      </c>
      <c r="I438" s="6" t="e">
        <f ca="1">IF('Log_working_3-way'!$D438="","",'True_Odds_Calculator_3-way'!O435/'True_Odds_Calculator_3-way'!B435-1)</f>
        <v>#NAME?</v>
      </c>
      <c r="J438" s="6" t="e">
        <f ca="1">IF('Log_working_3-way'!$D438="","",'True_Odds_Calculator_3-way'!#REF!/'True_Odds_Calculator_3-way'!C435-1)</f>
        <v>#NAME?</v>
      </c>
      <c r="K438" s="6" t="e">
        <f ca="1">IF('Log_working_3-way'!$D438="","",1/'True_Odds_Calculator_3-way'!A435+1/'True_Odds_Calculator_3-way'!B435+1/'True_Odds_Calculator_3-way'!C435-1)</f>
        <v>#NAME?</v>
      </c>
    </row>
    <row r="439" spans="4:11" x14ac:dyDescent="0.25">
      <c r="D439" t="e">
        <f ca="1">solve_for_c('True_Odds_Calculator_3-way'!A436,'True_Odds_Calculator_3-way'!B436,'True_Odds_Calculator_3-way'!C436,'Log_working_3-way'!B$1,'Log_working_3-way'!B$2)</f>
        <v>#NAME?</v>
      </c>
      <c r="F439" s="6" t="e">
        <f ca="1">IF('Log_working_3-way'!D439="","",1/'True_Odds_Calculator_3-way'!N436+1/'True_Odds_Calculator_3-way'!O436+1/'True_Odds_Calculator_3-way'!#REF!-1)</f>
        <v>#NAME?</v>
      </c>
      <c r="H439" s="6" t="e">
        <f ca="1">IF('Log_working_3-way'!$D439="","",'True_Odds_Calculator_3-way'!N436/'True_Odds_Calculator_3-way'!A436-1)</f>
        <v>#NAME?</v>
      </c>
      <c r="I439" s="6" t="e">
        <f ca="1">IF('Log_working_3-way'!$D439="","",'True_Odds_Calculator_3-way'!O436/'True_Odds_Calculator_3-way'!B436-1)</f>
        <v>#NAME?</v>
      </c>
      <c r="J439" s="6" t="e">
        <f ca="1">IF('Log_working_3-way'!$D439="","",'True_Odds_Calculator_3-way'!#REF!/'True_Odds_Calculator_3-way'!C436-1)</f>
        <v>#NAME?</v>
      </c>
      <c r="K439" s="6" t="e">
        <f ca="1">IF('Log_working_3-way'!$D439="","",1/'True_Odds_Calculator_3-way'!A436+1/'True_Odds_Calculator_3-way'!B436+1/'True_Odds_Calculator_3-way'!C436-1)</f>
        <v>#NAME?</v>
      </c>
    </row>
    <row r="440" spans="4:11" x14ac:dyDescent="0.25">
      <c r="D440" t="e">
        <f ca="1">solve_for_c('True_Odds_Calculator_3-way'!A437,'True_Odds_Calculator_3-way'!B437,'True_Odds_Calculator_3-way'!C437,'Log_working_3-way'!B$1,'Log_working_3-way'!B$2)</f>
        <v>#NAME?</v>
      </c>
      <c r="F440" s="6" t="e">
        <f ca="1">IF('Log_working_3-way'!D440="","",1/'True_Odds_Calculator_3-way'!N437+1/'True_Odds_Calculator_3-way'!O437+1/'True_Odds_Calculator_3-way'!#REF!-1)</f>
        <v>#NAME?</v>
      </c>
      <c r="H440" s="6" t="e">
        <f ca="1">IF('Log_working_3-way'!$D440="","",'True_Odds_Calculator_3-way'!N437/'True_Odds_Calculator_3-way'!A437-1)</f>
        <v>#NAME?</v>
      </c>
      <c r="I440" s="6" t="e">
        <f ca="1">IF('Log_working_3-way'!$D440="","",'True_Odds_Calculator_3-way'!O437/'True_Odds_Calculator_3-way'!B437-1)</f>
        <v>#NAME?</v>
      </c>
      <c r="J440" s="6" t="e">
        <f ca="1">IF('Log_working_3-way'!$D440="","",'True_Odds_Calculator_3-way'!#REF!/'True_Odds_Calculator_3-way'!C437-1)</f>
        <v>#NAME?</v>
      </c>
      <c r="K440" s="6" t="e">
        <f ca="1">IF('Log_working_3-way'!$D440="","",1/'True_Odds_Calculator_3-way'!A437+1/'True_Odds_Calculator_3-way'!B437+1/'True_Odds_Calculator_3-way'!C437-1)</f>
        <v>#NAME?</v>
      </c>
    </row>
    <row r="441" spans="4:11" x14ac:dyDescent="0.25">
      <c r="D441" t="e">
        <f ca="1">solve_for_c('True_Odds_Calculator_3-way'!A438,'True_Odds_Calculator_3-way'!B438,'True_Odds_Calculator_3-way'!C438,'Log_working_3-way'!B$1,'Log_working_3-way'!B$2)</f>
        <v>#NAME?</v>
      </c>
      <c r="F441" s="6" t="e">
        <f ca="1">IF('Log_working_3-way'!D441="","",1/'True_Odds_Calculator_3-way'!N438+1/'True_Odds_Calculator_3-way'!O438+1/'True_Odds_Calculator_3-way'!#REF!-1)</f>
        <v>#NAME?</v>
      </c>
      <c r="H441" s="6" t="e">
        <f ca="1">IF('Log_working_3-way'!$D441="","",'True_Odds_Calculator_3-way'!N438/'True_Odds_Calculator_3-way'!A438-1)</f>
        <v>#NAME?</v>
      </c>
      <c r="I441" s="6" t="e">
        <f ca="1">IF('Log_working_3-way'!$D441="","",'True_Odds_Calculator_3-way'!O438/'True_Odds_Calculator_3-way'!B438-1)</f>
        <v>#NAME?</v>
      </c>
      <c r="J441" s="6" t="e">
        <f ca="1">IF('Log_working_3-way'!$D441="","",'True_Odds_Calculator_3-way'!#REF!/'True_Odds_Calculator_3-way'!C438-1)</f>
        <v>#NAME?</v>
      </c>
      <c r="K441" s="6" t="e">
        <f ca="1">IF('Log_working_3-way'!$D441="","",1/'True_Odds_Calculator_3-way'!A438+1/'True_Odds_Calculator_3-way'!B438+1/'True_Odds_Calculator_3-way'!C438-1)</f>
        <v>#NAME?</v>
      </c>
    </row>
    <row r="442" spans="4:11" x14ac:dyDescent="0.25">
      <c r="D442" t="e">
        <f ca="1">solve_for_c('True_Odds_Calculator_3-way'!A439,'True_Odds_Calculator_3-way'!B439,'True_Odds_Calculator_3-way'!C439,'Log_working_3-way'!B$1,'Log_working_3-way'!B$2)</f>
        <v>#NAME?</v>
      </c>
      <c r="F442" s="6" t="e">
        <f ca="1">IF('Log_working_3-way'!D442="","",1/'True_Odds_Calculator_3-way'!N439+1/'True_Odds_Calculator_3-way'!O439+1/'True_Odds_Calculator_3-way'!#REF!-1)</f>
        <v>#NAME?</v>
      </c>
      <c r="H442" s="6" t="e">
        <f ca="1">IF('Log_working_3-way'!$D442="","",'True_Odds_Calculator_3-way'!N439/'True_Odds_Calculator_3-way'!A439-1)</f>
        <v>#NAME?</v>
      </c>
      <c r="I442" s="6" t="e">
        <f ca="1">IF('Log_working_3-way'!$D442="","",'True_Odds_Calculator_3-way'!O439/'True_Odds_Calculator_3-way'!B439-1)</f>
        <v>#NAME?</v>
      </c>
      <c r="J442" s="6" t="e">
        <f ca="1">IF('Log_working_3-way'!$D442="","",'True_Odds_Calculator_3-way'!#REF!/'True_Odds_Calculator_3-way'!C439-1)</f>
        <v>#NAME?</v>
      </c>
      <c r="K442" s="6" t="e">
        <f ca="1">IF('Log_working_3-way'!$D442="","",1/'True_Odds_Calculator_3-way'!A439+1/'True_Odds_Calculator_3-way'!B439+1/'True_Odds_Calculator_3-way'!C439-1)</f>
        <v>#NAME?</v>
      </c>
    </row>
    <row r="443" spans="4:11" x14ac:dyDescent="0.25">
      <c r="D443" t="e">
        <f ca="1">solve_for_c('True_Odds_Calculator_3-way'!A440,'True_Odds_Calculator_3-way'!B440,'True_Odds_Calculator_3-way'!C440,'Log_working_3-way'!B$1,'Log_working_3-way'!B$2)</f>
        <v>#NAME?</v>
      </c>
      <c r="F443" s="6" t="e">
        <f ca="1">IF('Log_working_3-way'!D443="","",1/'True_Odds_Calculator_3-way'!N440+1/'True_Odds_Calculator_3-way'!O440+1/'True_Odds_Calculator_3-way'!#REF!-1)</f>
        <v>#NAME?</v>
      </c>
      <c r="H443" s="6" t="e">
        <f ca="1">IF('Log_working_3-way'!$D443="","",'True_Odds_Calculator_3-way'!N440/'True_Odds_Calculator_3-way'!A440-1)</f>
        <v>#NAME?</v>
      </c>
      <c r="I443" s="6" t="e">
        <f ca="1">IF('Log_working_3-way'!$D443="","",'True_Odds_Calculator_3-way'!O440/'True_Odds_Calculator_3-way'!B440-1)</f>
        <v>#NAME?</v>
      </c>
      <c r="J443" s="6" t="e">
        <f ca="1">IF('Log_working_3-way'!$D443="","",'True_Odds_Calculator_3-way'!#REF!/'True_Odds_Calculator_3-way'!C440-1)</f>
        <v>#NAME?</v>
      </c>
      <c r="K443" s="6" t="e">
        <f ca="1">IF('Log_working_3-way'!$D443="","",1/'True_Odds_Calculator_3-way'!A440+1/'True_Odds_Calculator_3-way'!B440+1/'True_Odds_Calculator_3-way'!C440-1)</f>
        <v>#NAME?</v>
      </c>
    </row>
    <row r="444" spans="4:11" x14ac:dyDescent="0.25">
      <c r="D444" t="e">
        <f ca="1">solve_for_c('True_Odds_Calculator_3-way'!A441,'True_Odds_Calculator_3-way'!B441,'True_Odds_Calculator_3-way'!C441,'Log_working_3-way'!B$1,'Log_working_3-way'!B$2)</f>
        <v>#NAME?</v>
      </c>
      <c r="F444" s="6" t="e">
        <f ca="1">IF('Log_working_3-way'!D444="","",1/'True_Odds_Calculator_3-way'!N441+1/'True_Odds_Calculator_3-way'!O441+1/'True_Odds_Calculator_3-way'!#REF!-1)</f>
        <v>#NAME?</v>
      </c>
      <c r="H444" s="6" t="e">
        <f ca="1">IF('Log_working_3-way'!$D444="","",'True_Odds_Calculator_3-way'!N441/'True_Odds_Calculator_3-way'!A441-1)</f>
        <v>#NAME?</v>
      </c>
      <c r="I444" s="6" t="e">
        <f ca="1">IF('Log_working_3-way'!$D444="","",'True_Odds_Calculator_3-way'!O441/'True_Odds_Calculator_3-way'!B441-1)</f>
        <v>#NAME?</v>
      </c>
      <c r="J444" s="6" t="e">
        <f ca="1">IF('Log_working_3-way'!$D444="","",'True_Odds_Calculator_3-way'!#REF!/'True_Odds_Calculator_3-way'!C441-1)</f>
        <v>#NAME?</v>
      </c>
      <c r="K444" s="6" t="e">
        <f ca="1">IF('Log_working_3-way'!$D444="","",1/'True_Odds_Calculator_3-way'!A441+1/'True_Odds_Calculator_3-way'!B441+1/'True_Odds_Calculator_3-way'!C441-1)</f>
        <v>#NAME?</v>
      </c>
    </row>
    <row r="445" spans="4:11" x14ac:dyDescent="0.25">
      <c r="D445" t="e">
        <f ca="1">solve_for_c('True_Odds_Calculator_3-way'!A442,'True_Odds_Calculator_3-way'!B442,'True_Odds_Calculator_3-way'!C442,'Log_working_3-way'!B$1,'Log_working_3-way'!B$2)</f>
        <v>#NAME?</v>
      </c>
      <c r="F445" s="6" t="e">
        <f ca="1">IF('Log_working_3-way'!D445="","",1/'True_Odds_Calculator_3-way'!N442+1/'True_Odds_Calculator_3-way'!O442+1/'True_Odds_Calculator_3-way'!#REF!-1)</f>
        <v>#NAME?</v>
      </c>
      <c r="H445" s="6" t="e">
        <f ca="1">IF('Log_working_3-way'!$D445="","",'True_Odds_Calculator_3-way'!N442/'True_Odds_Calculator_3-way'!A442-1)</f>
        <v>#NAME?</v>
      </c>
      <c r="I445" s="6" t="e">
        <f ca="1">IF('Log_working_3-way'!$D445="","",'True_Odds_Calculator_3-way'!O442/'True_Odds_Calculator_3-way'!B442-1)</f>
        <v>#NAME?</v>
      </c>
      <c r="J445" s="6" t="e">
        <f ca="1">IF('Log_working_3-way'!$D445="","",'True_Odds_Calculator_3-way'!#REF!/'True_Odds_Calculator_3-way'!C442-1)</f>
        <v>#NAME?</v>
      </c>
      <c r="K445" s="6" t="e">
        <f ca="1">IF('Log_working_3-way'!$D445="","",1/'True_Odds_Calculator_3-way'!A442+1/'True_Odds_Calculator_3-way'!B442+1/'True_Odds_Calculator_3-way'!C442-1)</f>
        <v>#NAME?</v>
      </c>
    </row>
    <row r="446" spans="4:11" x14ac:dyDescent="0.25">
      <c r="D446" t="e">
        <f ca="1">solve_for_c('True_Odds_Calculator_3-way'!A443,'True_Odds_Calculator_3-way'!B443,'True_Odds_Calculator_3-way'!C443,'Log_working_3-way'!B$1,'Log_working_3-way'!B$2)</f>
        <v>#NAME?</v>
      </c>
      <c r="F446" s="6" t="e">
        <f ca="1">IF('Log_working_3-way'!D446="","",1/'True_Odds_Calculator_3-way'!N443+1/'True_Odds_Calculator_3-way'!O443+1/'True_Odds_Calculator_3-way'!#REF!-1)</f>
        <v>#NAME?</v>
      </c>
      <c r="H446" s="6" t="e">
        <f ca="1">IF('Log_working_3-way'!$D446="","",'True_Odds_Calculator_3-way'!N443/'True_Odds_Calculator_3-way'!A443-1)</f>
        <v>#NAME?</v>
      </c>
      <c r="I446" s="6" t="e">
        <f ca="1">IF('Log_working_3-way'!$D446="","",'True_Odds_Calculator_3-way'!O443/'True_Odds_Calculator_3-way'!B443-1)</f>
        <v>#NAME?</v>
      </c>
      <c r="J446" s="6" t="e">
        <f ca="1">IF('Log_working_3-way'!$D446="","",'True_Odds_Calculator_3-way'!#REF!/'True_Odds_Calculator_3-way'!C443-1)</f>
        <v>#NAME?</v>
      </c>
      <c r="K446" s="6" t="e">
        <f ca="1">IF('Log_working_3-way'!$D446="","",1/'True_Odds_Calculator_3-way'!A443+1/'True_Odds_Calculator_3-way'!B443+1/'True_Odds_Calculator_3-way'!C443-1)</f>
        <v>#NAME?</v>
      </c>
    </row>
    <row r="447" spans="4:11" x14ac:dyDescent="0.25">
      <c r="D447" t="e">
        <f ca="1">solve_for_c('True_Odds_Calculator_3-way'!A444,'True_Odds_Calculator_3-way'!B444,'True_Odds_Calculator_3-way'!C444,'Log_working_3-way'!B$1,'Log_working_3-way'!B$2)</f>
        <v>#NAME?</v>
      </c>
      <c r="F447" s="6" t="e">
        <f ca="1">IF('Log_working_3-way'!D447="","",1/'True_Odds_Calculator_3-way'!N444+1/'True_Odds_Calculator_3-way'!O444+1/'True_Odds_Calculator_3-way'!#REF!-1)</f>
        <v>#NAME?</v>
      </c>
      <c r="H447" s="6" t="e">
        <f ca="1">IF('Log_working_3-way'!$D447="","",'True_Odds_Calculator_3-way'!N444/'True_Odds_Calculator_3-way'!A444-1)</f>
        <v>#NAME?</v>
      </c>
      <c r="I447" s="6" t="e">
        <f ca="1">IF('Log_working_3-way'!$D447="","",'True_Odds_Calculator_3-way'!O444/'True_Odds_Calculator_3-way'!B444-1)</f>
        <v>#NAME?</v>
      </c>
      <c r="J447" s="6" t="e">
        <f ca="1">IF('Log_working_3-way'!$D447="","",'True_Odds_Calculator_3-way'!#REF!/'True_Odds_Calculator_3-way'!C444-1)</f>
        <v>#NAME?</v>
      </c>
      <c r="K447" s="6" t="e">
        <f ca="1">IF('Log_working_3-way'!$D447="","",1/'True_Odds_Calculator_3-way'!A444+1/'True_Odds_Calculator_3-way'!B444+1/'True_Odds_Calculator_3-way'!C444-1)</f>
        <v>#NAME?</v>
      </c>
    </row>
    <row r="448" spans="4:11" x14ac:dyDescent="0.25">
      <c r="D448" t="e">
        <f ca="1">solve_for_c('True_Odds_Calculator_3-way'!A445,'True_Odds_Calculator_3-way'!B445,'True_Odds_Calculator_3-way'!C445,'Log_working_3-way'!B$1,'Log_working_3-way'!B$2)</f>
        <v>#NAME?</v>
      </c>
      <c r="F448" s="6" t="e">
        <f ca="1">IF('Log_working_3-way'!D448="","",1/'True_Odds_Calculator_3-way'!N445+1/'True_Odds_Calculator_3-way'!O445+1/'True_Odds_Calculator_3-way'!#REF!-1)</f>
        <v>#NAME?</v>
      </c>
      <c r="H448" s="6" t="e">
        <f ca="1">IF('Log_working_3-way'!$D448="","",'True_Odds_Calculator_3-way'!N445/'True_Odds_Calculator_3-way'!A445-1)</f>
        <v>#NAME?</v>
      </c>
      <c r="I448" s="6" t="e">
        <f ca="1">IF('Log_working_3-way'!$D448="","",'True_Odds_Calculator_3-way'!O445/'True_Odds_Calculator_3-way'!B445-1)</f>
        <v>#NAME?</v>
      </c>
      <c r="J448" s="6" t="e">
        <f ca="1">IF('Log_working_3-way'!$D448="","",'True_Odds_Calculator_3-way'!#REF!/'True_Odds_Calculator_3-way'!C445-1)</f>
        <v>#NAME?</v>
      </c>
      <c r="K448" s="6" t="e">
        <f ca="1">IF('Log_working_3-way'!$D448="","",1/'True_Odds_Calculator_3-way'!A445+1/'True_Odds_Calculator_3-way'!B445+1/'True_Odds_Calculator_3-way'!C445-1)</f>
        <v>#NAME?</v>
      </c>
    </row>
    <row r="449" spans="4:11" x14ac:dyDescent="0.25">
      <c r="D449" t="e">
        <f ca="1">solve_for_c('True_Odds_Calculator_3-way'!A446,'True_Odds_Calculator_3-way'!B446,'True_Odds_Calculator_3-way'!C446,'Log_working_3-way'!B$1,'Log_working_3-way'!B$2)</f>
        <v>#NAME?</v>
      </c>
      <c r="F449" s="6" t="e">
        <f ca="1">IF('Log_working_3-way'!D449="","",1/'True_Odds_Calculator_3-way'!N446+1/'True_Odds_Calculator_3-way'!O446+1/'True_Odds_Calculator_3-way'!#REF!-1)</f>
        <v>#NAME?</v>
      </c>
      <c r="H449" s="6" t="e">
        <f ca="1">IF('Log_working_3-way'!$D449="","",'True_Odds_Calculator_3-way'!N446/'True_Odds_Calculator_3-way'!A446-1)</f>
        <v>#NAME?</v>
      </c>
      <c r="I449" s="6" t="e">
        <f ca="1">IF('Log_working_3-way'!$D449="","",'True_Odds_Calculator_3-way'!O446/'True_Odds_Calculator_3-way'!B446-1)</f>
        <v>#NAME?</v>
      </c>
      <c r="J449" s="6" t="e">
        <f ca="1">IF('Log_working_3-way'!$D449="","",'True_Odds_Calculator_3-way'!#REF!/'True_Odds_Calculator_3-way'!C446-1)</f>
        <v>#NAME?</v>
      </c>
      <c r="K449" s="6" t="e">
        <f ca="1">IF('Log_working_3-way'!$D449="","",1/'True_Odds_Calculator_3-way'!A446+1/'True_Odds_Calculator_3-way'!B446+1/'True_Odds_Calculator_3-way'!C446-1)</f>
        <v>#NAME?</v>
      </c>
    </row>
    <row r="450" spans="4:11" x14ac:dyDescent="0.25">
      <c r="D450" t="e">
        <f ca="1">solve_for_c('True_Odds_Calculator_3-way'!A447,'True_Odds_Calculator_3-way'!B447,'True_Odds_Calculator_3-way'!C447,'Log_working_3-way'!B$1,'Log_working_3-way'!B$2)</f>
        <v>#NAME?</v>
      </c>
      <c r="F450" s="6" t="e">
        <f ca="1">IF('Log_working_3-way'!D450="","",1/'True_Odds_Calculator_3-way'!N447+1/'True_Odds_Calculator_3-way'!O447+1/'True_Odds_Calculator_3-way'!#REF!-1)</f>
        <v>#NAME?</v>
      </c>
      <c r="H450" s="6" t="e">
        <f ca="1">IF('Log_working_3-way'!$D450="","",'True_Odds_Calculator_3-way'!N447/'True_Odds_Calculator_3-way'!A447-1)</f>
        <v>#NAME?</v>
      </c>
      <c r="I450" s="6" t="e">
        <f ca="1">IF('Log_working_3-way'!$D450="","",'True_Odds_Calculator_3-way'!O447/'True_Odds_Calculator_3-way'!B447-1)</f>
        <v>#NAME?</v>
      </c>
      <c r="J450" s="6" t="e">
        <f ca="1">IF('Log_working_3-way'!$D450="","",'True_Odds_Calculator_3-way'!#REF!/'True_Odds_Calculator_3-way'!C447-1)</f>
        <v>#NAME?</v>
      </c>
      <c r="K450" s="6" t="e">
        <f ca="1">IF('Log_working_3-way'!$D450="","",1/'True_Odds_Calculator_3-way'!A447+1/'True_Odds_Calculator_3-way'!B447+1/'True_Odds_Calculator_3-way'!C447-1)</f>
        <v>#NAME?</v>
      </c>
    </row>
    <row r="451" spans="4:11" x14ac:dyDescent="0.25">
      <c r="D451" t="e">
        <f ca="1">solve_for_c('True_Odds_Calculator_3-way'!A448,'True_Odds_Calculator_3-way'!B448,'True_Odds_Calculator_3-way'!C448,'Log_working_3-way'!B$1,'Log_working_3-way'!B$2)</f>
        <v>#NAME?</v>
      </c>
      <c r="F451" s="6" t="e">
        <f ca="1">IF('Log_working_3-way'!D451="","",1/'True_Odds_Calculator_3-way'!N448+1/'True_Odds_Calculator_3-way'!O448+1/'True_Odds_Calculator_3-way'!#REF!-1)</f>
        <v>#NAME?</v>
      </c>
      <c r="H451" s="6" t="e">
        <f ca="1">IF('Log_working_3-way'!$D451="","",'True_Odds_Calculator_3-way'!N448/'True_Odds_Calculator_3-way'!A448-1)</f>
        <v>#NAME?</v>
      </c>
      <c r="I451" s="6" t="e">
        <f ca="1">IF('Log_working_3-way'!$D451="","",'True_Odds_Calculator_3-way'!O448/'True_Odds_Calculator_3-way'!B448-1)</f>
        <v>#NAME?</v>
      </c>
      <c r="J451" s="6" t="e">
        <f ca="1">IF('Log_working_3-way'!$D451="","",'True_Odds_Calculator_3-way'!#REF!/'True_Odds_Calculator_3-way'!C448-1)</f>
        <v>#NAME?</v>
      </c>
      <c r="K451" s="6" t="e">
        <f ca="1">IF('Log_working_3-way'!$D451="","",1/'True_Odds_Calculator_3-way'!A448+1/'True_Odds_Calculator_3-way'!B448+1/'True_Odds_Calculator_3-way'!C448-1)</f>
        <v>#NAME?</v>
      </c>
    </row>
    <row r="452" spans="4:11" x14ac:dyDescent="0.25">
      <c r="D452" t="e">
        <f ca="1">solve_for_c('True_Odds_Calculator_3-way'!A449,'True_Odds_Calculator_3-way'!B449,'True_Odds_Calculator_3-way'!C449,'Log_working_3-way'!B$1,'Log_working_3-way'!B$2)</f>
        <v>#NAME?</v>
      </c>
      <c r="F452" s="6" t="e">
        <f ca="1">IF('Log_working_3-way'!D452="","",1/'True_Odds_Calculator_3-way'!N449+1/'True_Odds_Calculator_3-way'!O449+1/'True_Odds_Calculator_3-way'!#REF!-1)</f>
        <v>#NAME?</v>
      </c>
      <c r="H452" s="6" t="e">
        <f ca="1">IF('Log_working_3-way'!$D452="","",'True_Odds_Calculator_3-way'!N449/'True_Odds_Calculator_3-way'!A449-1)</f>
        <v>#NAME?</v>
      </c>
      <c r="I452" s="6" t="e">
        <f ca="1">IF('Log_working_3-way'!$D452="","",'True_Odds_Calculator_3-way'!O449/'True_Odds_Calculator_3-way'!B449-1)</f>
        <v>#NAME?</v>
      </c>
      <c r="J452" s="6" t="e">
        <f ca="1">IF('Log_working_3-way'!$D452="","",'True_Odds_Calculator_3-way'!#REF!/'True_Odds_Calculator_3-way'!C449-1)</f>
        <v>#NAME?</v>
      </c>
      <c r="K452" s="6" t="e">
        <f ca="1">IF('Log_working_3-way'!$D452="","",1/'True_Odds_Calculator_3-way'!A449+1/'True_Odds_Calculator_3-way'!B449+1/'True_Odds_Calculator_3-way'!C449-1)</f>
        <v>#NAME?</v>
      </c>
    </row>
    <row r="453" spans="4:11" x14ac:dyDescent="0.25">
      <c r="D453" t="e">
        <f ca="1">solve_for_c('True_Odds_Calculator_3-way'!A450,'True_Odds_Calculator_3-way'!B450,'True_Odds_Calculator_3-way'!C450,'Log_working_3-way'!B$1,'Log_working_3-way'!B$2)</f>
        <v>#NAME?</v>
      </c>
      <c r="F453" s="6" t="e">
        <f ca="1">IF('Log_working_3-way'!D453="","",1/'True_Odds_Calculator_3-way'!N450+1/'True_Odds_Calculator_3-way'!O450+1/'True_Odds_Calculator_3-way'!#REF!-1)</f>
        <v>#NAME?</v>
      </c>
      <c r="H453" s="6" t="e">
        <f ca="1">IF('Log_working_3-way'!$D453="","",'True_Odds_Calculator_3-way'!N450/'True_Odds_Calculator_3-way'!A450-1)</f>
        <v>#NAME?</v>
      </c>
      <c r="I453" s="6" t="e">
        <f ca="1">IF('Log_working_3-way'!$D453="","",'True_Odds_Calculator_3-way'!O450/'True_Odds_Calculator_3-way'!B450-1)</f>
        <v>#NAME?</v>
      </c>
      <c r="J453" s="6" t="e">
        <f ca="1">IF('Log_working_3-way'!$D453="","",'True_Odds_Calculator_3-way'!#REF!/'True_Odds_Calculator_3-way'!C450-1)</f>
        <v>#NAME?</v>
      </c>
      <c r="K453" s="6" t="e">
        <f ca="1">IF('Log_working_3-way'!$D453="","",1/'True_Odds_Calculator_3-way'!A450+1/'True_Odds_Calculator_3-way'!B450+1/'True_Odds_Calculator_3-way'!C450-1)</f>
        <v>#NAME?</v>
      </c>
    </row>
    <row r="454" spans="4:11" x14ac:dyDescent="0.25">
      <c r="D454" t="e">
        <f ca="1">solve_for_c('True_Odds_Calculator_3-way'!A451,'True_Odds_Calculator_3-way'!B451,'True_Odds_Calculator_3-way'!C451,'Log_working_3-way'!B$1,'Log_working_3-way'!B$2)</f>
        <v>#NAME?</v>
      </c>
      <c r="F454" s="6" t="e">
        <f ca="1">IF('Log_working_3-way'!D454="","",1/'True_Odds_Calculator_3-way'!N451+1/'True_Odds_Calculator_3-way'!O451+1/'True_Odds_Calculator_3-way'!#REF!-1)</f>
        <v>#NAME?</v>
      </c>
      <c r="H454" s="6" t="e">
        <f ca="1">IF('Log_working_3-way'!$D454="","",'True_Odds_Calculator_3-way'!N451/'True_Odds_Calculator_3-way'!A451-1)</f>
        <v>#NAME?</v>
      </c>
      <c r="I454" s="6" t="e">
        <f ca="1">IF('Log_working_3-way'!$D454="","",'True_Odds_Calculator_3-way'!O451/'True_Odds_Calculator_3-way'!B451-1)</f>
        <v>#NAME?</v>
      </c>
      <c r="J454" s="6" t="e">
        <f ca="1">IF('Log_working_3-way'!$D454="","",'True_Odds_Calculator_3-way'!#REF!/'True_Odds_Calculator_3-way'!C451-1)</f>
        <v>#NAME?</v>
      </c>
      <c r="K454" s="6" t="e">
        <f ca="1">IF('Log_working_3-way'!$D454="","",1/'True_Odds_Calculator_3-way'!A451+1/'True_Odds_Calculator_3-way'!B451+1/'True_Odds_Calculator_3-way'!C451-1)</f>
        <v>#NAME?</v>
      </c>
    </row>
    <row r="455" spans="4:11" x14ac:dyDescent="0.25">
      <c r="D455" t="e">
        <f ca="1">solve_for_c('True_Odds_Calculator_3-way'!A452,'True_Odds_Calculator_3-way'!B452,'True_Odds_Calculator_3-way'!C452,'Log_working_3-way'!B$1,'Log_working_3-way'!B$2)</f>
        <v>#NAME?</v>
      </c>
      <c r="F455" s="6" t="e">
        <f ca="1">IF('Log_working_3-way'!D455="","",1/'True_Odds_Calculator_3-way'!N452+1/'True_Odds_Calculator_3-way'!O452+1/'True_Odds_Calculator_3-way'!#REF!-1)</f>
        <v>#NAME?</v>
      </c>
      <c r="H455" s="6" t="e">
        <f ca="1">IF('Log_working_3-way'!$D455="","",'True_Odds_Calculator_3-way'!N452/'True_Odds_Calculator_3-way'!A452-1)</f>
        <v>#NAME?</v>
      </c>
      <c r="I455" s="6" t="e">
        <f ca="1">IF('Log_working_3-way'!$D455="","",'True_Odds_Calculator_3-way'!O452/'True_Odds_Calculator_3-way'!B452-1)</f>
        <v>#NAME?</v>
      </c>
      <c r="J455" s="6" t="e">
        <f ca="1">IF('Log_working_3-way'!$D455="","",'True_Odds_Calculator_3-way'!#REF!/'True_Odds_Calculator_3-way'!C452-1)</f>
        <v>#NAME?</v>
      </c>
      <c r="K455" s="6" t="e">
        <f ca="1">IF('Log_working_3-way'!$D455="","",1/'True_Odds_Calculator_3-way'!A452+1/'True_Odds_Calculator_3-way'!B452+1/'True_Odds_Calculator_3-way'!C452-1)</f>
        <v>#NAME?</v>
      </c>
    </row>
    <row r="456" spans="4:11" x14ac:dyDescent="0.25">
      <c r="D456" t="e">
        <f ca="1">solve_for_c('True_Odds_Calculator_3-way'!A453,'True_Odds_Calculator_3-way'!B453,'True_Odds_Calculator_3-way'!C453,'Log_working_3-way'!B$1,'Log_working_3-way'!B$2)</f>
        <v>#NAME?</v>
      </c>
      <c r="F456" s="6" t="e">
        <f ca="1">IF('Log_working_3-way'!D456="","",1/'True_Odds_Calculator_3-way'!N453+1/'True_Odds_Calculator_3-way'!O453+1/'True_Odds_Calculator_3-way'!#REF!-1)</f>
        <v>#NAME?</v>
      </c>
      <c r="H456" s="6" t="e">
        <f ca="1">IF('Log_working_3-way'!$D456="","",'True_Odds_Calculator_3-way'!N453/'True_Odds_Calculator_3-way'!A453-1)</f>
        <v>#NAME?</v>
      </c>
      <c r="I456" s="6" t="e">
        <f ca="1">IF('Log_working_3-way'!$D456="","",'True_Odds_Calculator_3-way'!O453/'True_Odds_Calculator_3-way'!B453-1)</f>
        <v>#NAME?</v>
      </c>
      <c r="J456" s="6" t="e">
        <f ca="1">IF('Log_working_3-way'!$D456="","",'True_Odds_Calculator_3-way'!#REF!/'True_Odds_Calculator_3-way'!C453-1)</f>
        <v>#NAME?</v>
      </c>
      <c r="K456" s="6" t="e">
        <f ca="1">IF('Log_working_3-way'!$D456="","",1/'True_Odds_Calculator_3-way'!A453+1/'True_Odds_Calculator_3-way'!B453+1/'True_Odds_Calculator_3-way'!C453-1)</f>
        <v>#NAME?</v>
      </c>
    </row>
    <row r="457" spans="4:11" x14ac:dyDescent="0.25">
      <c r="D457" t="e">
        <f ca="1">solve_for_c('True_Odds_Calculator_3-way'!A454,'True_Odds_Calculator_3-way'!B454,'True_Odds_Calculator_3-way'!C454,'Log_working_3-way'!B$1,'Log_working_3-way'!B$2)</f>
        <v>#NAME?</v>
      </c>
      <c r="F457" s="6" t="e">
        <f ca="1">IF('Log_working_3-way'!D457="","",1/'True_Odds_Calculator_3-way'!N454+1/'True_Odds_Calculator_3-way'!O454+1/'True_Odds_Calculator_3-way'!#REF!-1)</f>
        <v>#NAME?</v>
      </c>
      <c r="H457" s="6" t="e">
        <f ca="1">IF('Log_working_3-way'!$D457="","",'True_Odds_Calculator_3-way'!N454/'True_Odds_Calculator_3-way'!A454-1)</f>
        <v>#NAME?</v>
      </c>
      <c r="I457" s="6" t="e">
        <f ca="1">IF('Log_working_3-way'!$D457="","",'True_Odds_Calculator_3-way'!O454/'True_Odds_Calculator_3-way'!B454-1)</f>
        <v>#NAME?</v>
      </c>
      <c r="J457" s="6" t="e">
        <f ca="1">IF('Log_working_3-way'!$D457="","",'True_Odds_Calculator_3-way'!#REF!/'True_Odds_Calculator_3-way'!C454-1)</f>
        <v>#NAME?</v>
      </c>
      <c r="K457" s="6" t="e">
        <f ca="1">IF('Log_working_3-way'!$D457="","",1/'True_Odds_Calculator_3-way'!A454+1/'True_Odds_Calculator_3-way'!B454+1/'True_Odds_Calculator_3-way'!C454-1)</f>
        <v>#NAME?</v>
      </c>
    </row>
    <row r="458" spans="4:11" x14ac:dyDescent="0.25">
      <c r="D458" t="e">
        <f ca="1">solve_for_c('True_Odds_Calculator_3-way'!A455,'True_Odds_Calculator_3-way'!B455,'True_Odds_Calculator_3-way'!C455,'Log_working_3-way'!B$1,'Log_working_3-way'!B$2)</f>
        <v>#NAME?</v>
      </c>
      <c r="F458" s="6" t="e">
        <f ca="1">IF('Log_working_3-way'!D458="","",1/'True_Odds_Calculator_3-way'!N455+1/'True_Odds_Calculator_3-way'!O455+1/'True_Odds_Calculator_3-way'!#REF!-1)</f>
        <v>#NAME?</v>
      </c>
      <c r="H458" s="6" t="e">
        <f ca="1">IF('Log_working_3-way'!$D458="","",'True_Odds_Calculator_3-way'!N455/'True_Odds_Calculator_3-way'!A455-1)</f>
        <v>#NAME?</v>
      </c>
      <c r="I458" s="6" t="e">
        <f ca="1">IF('Log_working_3-way'!$D458="","",'True_Odds_Calculator_3-way'!O455/'True_Odds_Calculator_3-way'!B455-1)</f>
        <v>#NAME?</v>
      </c>
      <c r="J458" s="6" t="e">
        <f ca="1">IF('Log_working_3-way'!$D458="","",'True_Odds_Calculator_3-way'!#REF!/'True_Odds_Calculator_3-way'!C455-1)</f>
        <v>#NAME?</v>
      </c>
      <c r="K458" s="6" t="e">
        <f ca="1">IF('Log_working_3-way'!$D458="","",1/'True_Odds_Calculator_3-way'!A455+1/'True_Odds_Calculator_3-way'!B455+1/'True_Odds_Calculator_3-way'!C455-1)</f>
        <v>#NAME?</v>
      </c>
    </row>
    <row r="459" spans="4:11" x14ac:dyDescent="0.25">
      <c r="D459" t="e">
        <f ca="1">solve_for_c('True_Odds_Calculator_3-way'!A456,'True_Odds_Calculator_3-way'!B456,'True_Odds_Calculator_3-way'!C456,'Log_working_3-way'!B$1,'Log_working_3-way'!B$2)</f>
        <v>#NAME?</v>
      </c>
      <c r="F459" s="6" t="e">
        <f ca="1">IF('Log_working_3-way'!D459="","",1/'True_Odds_Calculator_3-way'!N456+1/'True_Odds_Calculator_3-way'!O456+1/'True_Odds_Calculator_3-way'!#REF!-1)</f>
        <v>#NAME?</v>
      </c>
      <c r="H459" s="6" t="e">
        <f ca="1">IF('Log_working_3-way'!$D459="","",'True_Odds_Calculator_3-way'!N456/'True_Odds_Calculator_3-way'!A456-1)</f>
        <v>#NAME?</v>
      </c>
      <c r="I459" s="6" t="e">
        <f ca="1">IF('Log_working_3-way'!$D459="","",'True_Odds_Calculator_3-way'!O456/'True_Odds_Calculator_3-way'!B456-1)</f>
        <v>#NAME?</v>
      </c>
      <c r="J459" s="6" t="e">
        <f ca="1">IF('Log_working_3-way'!$D459="","",'True_Odds_Calculator_3-way'!#REF!/'True_Odds_Calculator_3-way'!C456-1)</f>
        <v>#NAME?</v>
      </c>
      <c r="K459" s="6" t="e">
        <f ca="1">IF('Log_working_3-way'!$D459="","",1/'True_Odds_Calculator_3-way'!A456+1/'True_Odds_Calculator_3-way'!B456+1/'True_Odds_Calculator_3-way'!C456-1)</f>
        <v>#NAME?</v>
      </c>
    </row>
    <row r="460" spans="4:11" x14ac:dyDescent="0.25">
      <c r="D460" t="e">
        <f ca="1">solve_for_c('True_Odds_Calculator_3-way'!A457,'True_Odds_Calculator_3-way'!B457,'True_Odds_Calculator_3-way'!C457,'Log_working_3-way'!B$1,'Log_working_3-way'!B$2)</f>
        <v>#NAME?</v>
      </c>
      <c r="F460" s="6" t="e">
        <f ca="1">IF('Log_working_3-way'!D460="","",1/'True_Odds_Calculator_3-way'!N457+1/'True_Odds_Calculator_3-way'!O457+1/'True_Odds_Calculator_3-way'!#REF!-1)</f>
        <v>#NAME?</v>
      </c>
      <c r="H460" s="6" t="e">
        <f ca="1">IF('Log_working_3-way'!$D460="","",'True_Odds_Calculator_3-way'!N457/'True_Odds_Calculator_3-way'!A457-1)</f>
        <v>#NAME?</v>
      </c>
      <c r="I460" s="6" t="e">
        <f ca="1">IF('Log_working_3-way'!$D460="","",'True_Odds_Calculator_3-way'!O457/'True_Odds_Calculator_3-way'!B457-1)</f>
        <v>#NAME?</v>
      </c>
      <c r="J460" s="6" t="e">
        <f ca="1">IF('Log_working_3-way'!$D460="","",'True_Odds_Calculator_3-way'!#REF!/'True_Odds_Calculator_3-way'!C457-1)</f>
        <v>#NAME?</v>
      </c>
      <c r="K460" s="6" t="e">
        <f ca="1">IF('Log_working_3-way'!$D460="","",1/'True_Odds_Calculator_3-way'!A457+1/'True_Odds_Calculator_3-way'!B457+1/'True_Odds_Calculator_3-way'!C457-1)</f>
        <v>#NAME?</v>
      </c>
    </row>
    <row r="461" spans="4:11" x14ac:dyDescent="0.25">
      <c r="D461" t="e">
        <f ca="1">solve_for_c('True_Odds_Calculator_3-way'!A458,'True_Odds_Calculator_3-way'!B458,'True_Odds_Calculator_3-way'!C458,'Log_working_3-way'!B$1,'Log_working_3-way'!B$2)</f>
        <v>#NAME?</v>
      </c>
      <c r="F461" s="6" t="e">
        <f ca="1">IF('Log_working_3-way'!D461="","",1/'True_Odds_Calculator_3-way'!N458+1/'True_Odds_Calculator_3-way'!O458+1/'True_Odds_Calculator_3-way'!#REF!-1)</f>
        <v>#NAME?</v>
      </c>
      <c r="H461" s="6" t="e">
        <f ca="1">IF('Log_working_3-way'!$D461="","",'True_Odds_Calculator_3-way'!N458/'True_Odds_Calculator_3-way'!A458-1)</f>
        <v>#NAME?</v>
      </c>
      <c r="I461" s="6" t="e">
        <f ca="1">IF('Log_working_3-way'!$D461="","",'True_Odds_Calculator_3-way'!O458/'True_Odds_Calculator_3-way'!B458-1)</f>
        <v>#NAME?</v>
      </c>
      <c r="J461" s="6" t="e">
        <f ca="1">IF('Log_working_3-way'!$D461="","",'True_Odds_Calculator_3-way'!#REF!/'True_Odds_Calculator_3-way'!C458-1)</f>
        <v>#NAME?</v>
      </c>
      <c r="K461" s="6" t="e">
        <f ca="1">IF('Log_working_3-way'!$D461="","",1/'True_Odds_Calculator_3-way'!A458+1/'True_Odds_Calculator_3-way'!B458+1/'True_Odds_Calculator_3-way'!C458-1)</f>
        <v>#NAME?</v>
      </c>
    </row>
    <row r="462" spans="4:11" x14ac:dyDescent="0.25">
      <c r="D462" t="e">
        <f ca="1">solve_for_c('True_Odds_Calculator_3-way'!A459,'True_Odds_Calculator_3-way'!B459,'True_Odds_Calculator_3-way'!C459,'Log_working_3-way'!B$1,'Log_working_3-way'!B$2)</f>
        <v>#NAME?</v>
      </c>
      <c r="F462" s="6" t="e">
        <f ca="1">IF('Log_working_3-way'!D462="","",1/'True_Odds_Calculator_3-way'!N459+1/'True_Odds_Calculator_3-way'!O459+1/'True_Odds_Calculator_3-way'!#REF!-1)</f>
        <v>#NAME?</v>
      </c>
      <c r="H462" s="6" t="e">
        <f ca="1">IF('Log_working_3-way'!$D462="","",'True_Odds_Calculator_3-way'!N459/'True_Odds_Calculator_3-way'!A459-1)</f>
        <v>#NAME?</v>
      </c>
      <c r="I462" s="6" t="e">
        <f ca="1">IF('Log_working_3-way'!$D462="","",'True_Odds_Calculator_3-way'!O459/'True_Odds_Calculator_3-way'!B459-1)</f>
        <v>#NAME?</v>
      </c>
      <c r="J462" s="6" t="e">
        <f ca="1">IF('Log_working_3-way'!$D462="","",'True_Odds_Calculator_3-way'!#REF!/'True_Odds_Calculator_3-way'!C459-1)</f>
        <v>#NAME?</v>
      </c>
      <c r="K462" s="6" t="e">
        <f ca="1">IF('Log_working_3-way'!$D462="","",1/'True_Odds_Calculator_3-way'!A459+1/'True_Odds_Calculator_3-way'!B459+1/'True_Odds_Calculator_3-way'!C459-1)</f>
        <v>#NAME?</v>
      </c>
    </row>
    <row r="463" spans="4:11" x14ac:dyDescent="0.25">
      <c r="D463" t="e">
        <f ca="1">solve_for_c('True_Odds_Calculator_3-way'!A460,'True_Odds_Calculator_3-way'!B460,'True_Odds_Calculator_3-way'!C460,'Log_working_3-way'!B$1,'Log_working_3-way'!B$2)</f>
        <v>#NAME?</v>
      </c>
      <c r="F463" s="6" t="e">
        <f ca="1">IF('Log_working_3-way'!D463="","",1/'True_Odds_Calculator_3-way'!N460+1/'True_Odds_Calculator_3-way'!O460+1/'True_Odds_Calculator_3-way'!#REF!-1)</f>
        <v>#NAME?</v>
      </c>
      <c r="H463" s="6" t="e">
        <f ca="1">IF('Log_working_3-way'!$D463="","",'True_Odds_Calculator_3-way'!N460/'True_Odds_Calculator_3-way'!A460-1)</f>
        <v>#NAME?</v>
      </c>
      <c r="I463" s="6" t="e">
        <f ca="1">IF('Log_working_3-way'!$D463="","",'True_Odds_Calculator_3-way'!O460/'True_Odds_Calculator_3-way'!B460-1)</f>
        <v>#NAME?</v>
      </c>
      <c r="J463" s="6" t="e">
        <f ca="1">IF('Log_working_3-way'!$D463="","",'True_Odds_Calculator_3-way'!#REF!/'True_Odds_Calculator_3-way'!C460-1)</f>
        <v>#NAME?</v>
      </c>
      <c r="K463" s="6" t="e">
        <f ca="1">IF('Log_working_3-way'!$D463="","",1/'True_Odds_Calculator_3-way'!A460+1/'True_Odds_Calculator_3-way'!B460+1/'True_Odds_Calculator_3-way'!C460-1)</f>
        <v>#NAME?</v>
      </c>
    </row>
    <row r="464" spans="4:11" x14ac:dyDescent="0.25">
      <c r="D464" t="e">
        <f ca="1">solve_for_c('True_Odds_Calculator_3-way'!A461,'True_Odds_Calculator_3-way'!B461,'True_Odds_Calculator_3-way'!C461,'Log_working_3-way'!B$1,'Log_working_3-way'!B$2)</f>
        <v>#NAME?</v>
      </c>
      <c r="F464" s="6" t="e">
        <f ca="1">IF('Log_working_3-way'!D464="","",1/'True_Odds_Calculator_3-way'!N461+1/'True_Odds_Calculator_3-way'!O461+1/'True_Odds_Calculator_3-way'!#REF!-1)</f>
        <v>#NAME?</v>
      </c>
      <c r="H464" s="6" t="e">
        <f ca="1">IF('Log_working_3-way'!$D464="","",'True_Odds_Calculator_3-way'!N461/'True_Odds_Calculator_3-way'!A461-1)</f>
        <v>#NAME?</v>
      </c>
      <c r="I464" s="6" t="e">
        <f ca="1">IF('Log_working_3-way'!$D464="","",'True_Odds_Calculator_3-way'!O461/'True_Odds_Calculator_3-way'!B461-1)</f>
        <v>#NAME?</v>
      </c>
      <c r="J464" s="6" t="e">
        <f ca="1">IF('Log_working_3-way'!$D464="","",'True_Odds_Calculator_3-way'!#REF!/'True_Odds_Calculator_3-way'!C461-1)</f>
        <v>#NAME?</v>
      </c>
      <c r="K464" s="6" t="e">
        <f ca="1">IF('Log_working_3-way'!$D464="","",1/'True_Odds_Calculator_3-way'!A461+1/'True_Odds_Calculator_3-way'!B461+1/'True_Odds_Calculator_3-way'!C461-1)</f>
        <v>#NAME?</v>
      </c>
    </row>
    <row r="465" spans="4:11" x14ac:dyDescent="0.25">
      <c r="D465" t="e">
        <f ca="1">solve_for_c('True_Odds_Calculator_3-way'!A462,'True_Odds_Calculator_3-way'!B462,'True_Odds_Calculator_3-way'!C462,'Log_working_3-way'!B$1,'Log_working_3-way'!B$2)</f>
        <v>#NAME?</v>
      </c>
      <c r="F465" s="6" t="e">
        <f ca="1">IF('Log_working_3-way'!D465="","",1/'True_Odds_Calculator_3-way'!N462+1/'True_Odds_Calculator_3-way'!O462+1/'True_Odds_Calculator_3-way'!#REF!-1)</f>
        <v>#NAME?</v>
      </c>
      <c r="H465" s="6" t="e">
        <f ca="1">IF('Log_working_3-way'!$D465="","",'True_Odds_Calculator_3-way'!N462/'True_Odds_Calculator_3-way'!A462-1)</f>
        <v>#NAME?</v>
      </c>
      <c r="I465" s="6" t="e">
        <f ca="1">IF('Log_working_3-way'!$D465="","",'True_Odds_Calculator_3-way'!O462/'True_Odds_Calculator_3-way'!B462-1)</f>
        <v>#NAME?</v>
      </c>
      <c r="J465" s="6" t="e">
        <f ca="1">IF('Log_working_3-way'!$D465="","",'True_Odds_Calculator_3-way'!#REF!/'True_Odds_Calculator_3-way'!C462-1)</f>
        <v>#NAME?</v>
      </c>
      <c r="K465" s="6" t="e">
        <f ca="1">IF('Log_working_3-way'!$D465="","",1/'True_Odds_Calculator_3-way'!A462+1/'True_Odds_Calculator_3-way'!B462+1/'True_Odds_Calculator_3-way'!C462-1)</f>
        <v>#NAME?</v>
      </c>
    </row>
    <row r="466" spans="4:11" x14ac:dyDescent="0.25">
      <c r="D466" t="e">
        <f ca="1">solve_for_c('True_Odds_Calculator_3-way'!A463,'True_Odds_Calculator_3-way'!B463,'True_Odds_Calculator_3-way'!C463,'Log_working_3-way'!B$1,'Log_working_3-way'!B$2)</f>
        <v>#NAME?</v>
      </c>
      <c r="F466" s="6" t="e">
        <f ca="1">IF('Log_working_3-way'!D466="","",1/'True_Odds_Calculator_3-way'!N463+1/'True_Odds_Calculator_3-way'!O463+1/'True_Odds_Calculator_3-way'!#REF!-1)</f>
        <v>#NAME?</v>
      </c>
      <c r="H466" s="6" t="e">
        <f ca="1">IF('Log_working_3-way'!$D466="","",'True_Odds_Calculator_3-way'!N463/'True_Odds_Calculator_3-way'!A463-1)</f>
        <v>#NAME?</v>
      </c>
      <c r="I466" s="6" t="e">
        <f ca="1">IF('Log_working_3-way'!$D466="","",'True_Odds_Calculator_3-way'!O463/'True_Odds_Calculator_3-way'!B463-1)</f>
        <v>#NAME?</v>
      </c>
      <c r="J466" s="6" t="e">
        <f ca="1">IF('Log_working_3-way'!$D466="","",'True_Odds_Calculator_3-way'!#REF!/'True_Odds_Calculator_3-way'!C463-1)</f>
        <v>#NAME?</v>
      </c>
      <c r="K466" s="6" t="e">
        <f ca="1">IF('Log_working_3-way'!$D466="","",1/'True_Odds_Calculator_3-way'!A463+1/'True_Odds_Calculator_3-way'!B463+1/'True_Odds_Calculator_3-way'!C463-1)</f>
        <v>#NAME?</v>
      </c>
    </row>
    <row r="467" spans="4:11" x14ac:dyDescent="0.25">
      <c r="D467" t="e">
        <f ca="1">solve_for_c('True_Odds_Calculator_3-way'!A464,'True_Odds_Calculator_3-way'!B464,'True_Odds_Calculator_3-way'!C464,'Log_working_3-way'!B$1,'Log_working_3-way'!B$2)</f>
        <v>#NAME?</v>
      </c>
      <c r="F467" s="6" t="e">
        <f ca="1">IF('Log_working_3-way'!D467="","",1/'True_Odds_Calculator_3-way'!N464+1/'True_Odds_Calculator_3-way'!O464+1/'True_Odds_Calculator_3-way'!#REF!-1)</f>
        <v>#NAME?</v>
      </c>
      <c r="H467" s="6" t="e">
        <f ca="1">IF('Log_working_3-way'!$D467="","",'True_Odds_Calculator_3-way'!N464/'True_Odds_Calculator_3-way'!A464-1)</f>
        <v>#NAME?</v>
      </c>
      <c r="I467" s="6" t="e">
        <f ca="1">IF('Log_working_3-way'!$D467="","",'True_Odds_Calculator_3-way'!O464/'True_Odds_Calculator_3-way'!B464-1)</f>
        <v>#NAME?</v>
      </c>
      <c r="J467" s="6" t="e">
        <f ca="1">IF('Log_working_3-way'!$D467="","",'True_Odds_Calculator_3-way'!#REF!/'True_Odds_Calculator_3-way'!C464-1)</f>
        <v>#NAME?</v>
      </c>
      <c r="K467" s="6" t="e">
        <f ca="1">IF('Log_working_3-way'!$D467="","",1/'True_Odds_Calculator_3-way'!A464+1/'True_Odds_Calculator_3-way'!B464+1/'True_Odds_Calculator_3-way'!C464-1)</f>
        <v>#NAME?</v>
      </c>
    </row>
    <row r="468" spans="4:11" x14ac:dyDescent="0.25">
      <c r="D468" t="e">
        <f ca="1">solve_for_c('True_Odds_Calculator_3-way'!A465,'True_Odds_Calculator_3-way'!B465,'True_Odds_Calculator_3-way'!C465,'Log_working_3-way'!B$1,'Log_working_3-way'!B$2)</f>
        <v>#NAME?</v>
      </c>
      <c r="F468" s="6" t="e">
        <f ca="1">IF('Log_working_3-way'!D468="","",1/'True_Odds_Calculator_3-way'!N465+1/'True_Odds_Calculator_3-way'!O465+1/'True_Odds_Calculator_3-way'!#REF!-1)</f>
        <v>#NAME?</v>
      </c>
      <c r="H468" s="6" t="e">
        <f ca="1">IF('Log_working_3-way'!$D468="","",'True_Odds_Calculator_3-way'!N465/'True_Odds_Calculator_3-way'!A465-1)</f>
        <v>#NAME?</v>
      </c>
      <c r="I468" s="6" t="e">
        <f ca="1">IF('Log_working_3-way'!$D468="","",'True_Odds_Calculator_3-way'!O465/'True_Odds_Calculator_3-way'!B465-1)</f>
        <v>#NAME?</v>
      </c>
      <c r="J468" s="6" t="e">
        <f ca="1">IF('Log_working_3-way'!$D468="","",'True_Odds_Calculator_3-way'!#REF!/'True_Odds_Calculator_3-way'!C465-1)</f>
        <v>#NAME?</v>
      </c>
      <c r="K468" s="6" t="e">
        <f ca="1">IF('Log_working_3-way'!$D468="","",1/'True_Odds_Calculator_3-way'!A465+1/'True_Odds_Calculator_3-way'!B465+1/'True_Odds_Calculator_3-way'!C465-1)</f>
        <v>#NAME?</v>
      </c>
    </row>
    <row r="469" spans="4:11" x14ac:dyDescent="0.25">
      <c r="D469" t="e">
        <f ca="1">solve_for_c('True_Odds_Calculator_3-way'!A466,'True_Odds_Calculator_3-way'!B466,'True_Odds_Calculator_3-way'!C466,'Log_working_3-way'!B$1,'Log_working_3-way'!B$2)</f>
        <v>#NAME?</v>
      </c>
      <c r="F469" s="6" t="e">
        <f ca="1">IF('Log_working_3-way'!D469="","",1/'True_Odds_Calculator_3-way'!N466+1/'True_Odds_Calculator_3-way'!O466+1/'True_Odds_Calculator_3-way'!#REF!-1)</f>
        <v>#NAME?</v>
      </c>
      <c r="H469" s="6" t="e">
        <f ca="1">IF('Log_working_3-way'!$D469="","",'True_Odds_Calculator_3-way'!N466/'True_Odds_Calculator_3-way'!A466-1)</f>
        <v>#NAME?</v>
      </c>
      <c r="I469" s="6" t="e">
        <f ca="1">IF('Log_working_3-way'!$D469="","",'True_Odds_Calculator_3-way'!O466/'True_Odds_Calculator_3-way'!B466-1)</f>
        <v>#NAME?</v>
      </c>
      <c r="J469" s="6" t="e">
        <f ca="1">IF('Log_working_3-way'!$D469="","",'True_Odds_Calculator_3-way'!#REF!/'True_Odds_Calculator_3-way'!C466-1)</f>
        <v>#NAME?</v>
      </c>
      <c r="K469" s="6" t="e">
        <f ca="1">IF('Log_working_3-way'!$D469="","",1/'True_Odds_Calculator_3-way'!A466+1/'True_Odds_Calculator_3-way'!B466+1/'True_Odds_Calculator_3-way'!C466-1)</f>
        <v>#NAME?</v>
      </c>
    </row>
    <row r="470" spans="4:11" x14ac:dyDescent="0.25">
      <c r="D470" t="e">
        <f ca="1">solve_for_c('True_Odds_Calculator_3-way'!A467,'True_Odds_Calculator_3-way'!B467,'True_Odds_Calculator_3-way'!C467,'Log_working_3-way'!B$1,'Log_working_3-way'!B$2)</f>
        <v>#NAME?</v>
      </c>
      <c r="F470" s="6" t="e">
        <f ca="1">IF('Log_working_3-way'!D470="","",1/'True_Odds_Calculator_3-way'!N467+1/'True_Odds_Calculator_3-way'!O467+1/'True_Odds_Calculator_3-way'!#REF!-1)</f>
        <v>#NAME?</v>
      </c>
      <c r="H470" s="6" t="e">
        <f ca="1">IF('Log_working_3-way'!$D470="","",'True_Odds_Calculator_3-way'!N467/'True_Odds_Calculator_3-way'!A467-1)</f>
        <v>#NAME?</v>
      </c>
      <c r="I470" s="6" t="e">
        <f ca="1">IF('Log_working_3-way'!$D470="","",'True_Odds_Calculator_3-way'!O467/'True_Odds_Calculator_3-way'!B467-1)</f>
        <v>#NAME?</v>
      </c>
      <c r="J470" s="6" t="e">
        <f ca="1">IF('Log_working_3-way'!$D470="","",'True_Odds_Calculator_3-way'!#REF!/'True_Odds_Calculator_3-way'!C467-1)</f>
        <v>#NAME?</v>
      </c>
      <c r="K470" s="6" t="e">
        <f ca="1">IF('Log_working_3-way'!$D470="","",1/'True_Odds_Calculator_3-way'!A467+1/'True_Odds_Calculator_3-way'!B467+1/'True_Odds_Calculator_3-way'!C467-1)</f>
        <v>#NAME?</v>
      </c>
    </row>
    <row r="471" spans="4:11" x14ac:dyDescent="0.25">
      <c r="D471" t="e">
        <f ca="1">solve_for_c('True_Odds_Calculator_3-way'!A468,'True_Odds_Calculator_3-way'!B468,'True_Odds_Calculator_3-way'!C468,'Log_working_3-way'!B$1,'Log_working_3-way'!B$2)</f>
        <v>#NAME?</v>
      </c>
      <c r="F471" s="6" t="e">
        <f ca="1">IF('Log_working_3-way'!D471="","",1/'True_Odds_Calculator_3-way'!N468+1/'True_Odds_Calculator_3-way'!O468+1/'True_Odds_Calculator_3-way'!#REF!-1)</f>
        <v>#NAME?</v>
      </c>
      <c r="H471" s="6" t="e">
        <f ca="1">IF('Log_working_3-way'!$D471="","",'True_Odds_Calculator_3-way'!N468/'True_Odds_Calculator_3-way'!A468-1)</f>
        <v>#NAME?</v>
      </c>
      <c r="I471" s="6" t="e">
        <f ca="1">IF('Log_working_3-way'!$D471="","",'True_Odds_Calculator_3-way'!O468/'True_Odds_Calculator_3-way'!B468-1)</f>
        <v>#NAME?</v>
      </c>
      <c r="J471" s="6" t="e">
        <f ca="1">IF('Log_working_3-way'!$D471="","",'True_Odds_Calculator_3-way'!#REF!/'True_Odds_Calculator_3-way'!C468-1)</f>
        <v>#NAME?</v>
      </c>
      <c r="K471" s="6" t="e">
        <f ca="1">IF('Log_working_3-way'!$D471="","",1/'True_Odds_Calculator_3-way'!A468+1/'True_Odds_Calculator_3-way'!B468+1/'True_Odds_Calculator_3-way'!C468-1)</f>
        <v>#NAME?</v>
      </c>
    </row>
    <row r="472" spans="4:11" x14ac:dyDescent="0.25">
      <c r="D472" t="e">
        <f ca="1">solve_for_c('True_Odds_Calculator_3-way'!A469,'True_Odds_Calculator_3-way'!B469,'True_Odds_Calculator_3-way'!C469,'Log_working_3-way'!B$1,'Log_working_3-way'!B$2)</f>
        <v>#NAME?</v>
      </c>
      <c r="F472" s="6" t="e">
        <f ca="1">IF('Log_working_3-way'!D472="","",1/'True_Odds_Calculator_3-way'!N469+1/'True_Odds_Calculator_3-way'!O469+1/'True_Odds_Calculator_3-way'!#REF!-1)</f>
        <v>#NAME?</v>
      </c>
      <c r="H472" s="6" t="e">
        <f ca="1">IF('Log_working_3-way'!$D472="","",'True_Odds_Calculator_3-way'!N469/'True_Odds_Calculator_3-way'!A469-1)</f>
        <v>#NAME?</v>
      </c>
      <c r="I472" s="6" t="e">
        <f ca="1">IF('Log_working_3-way'!$D472="","",'True_Odds_Calculator_3-way'!O469/'True_Odds_Calculator_3-way'!B469-1)</f>
        <v>#NAME?</v>
      </c>
      <c r="J472" s="6" t="e">
        <f ca="1">IF('Log_working_3-way'!$D472="","",'True_Odds_Calculator_3-way'!#REF!/'True_Odds_Calculator_3-way'!C469-1)</f>
        <v>#NAME?</v>
      </c>
      <c r="K472" s="6" t="e">
        <f ca="1">IF('Log_working_3-way'!$D472="","",1/'True_Odds_Calculator_3-way'!A469+1/'True_Odds_Calculator_3-way'!B469+1/'True_Odds_Calculator_3-way'!C469-1)</f>
        <v>#NAME?</v>
      </c>
    </row>
    <row r="473" spans="4:11" x14ac:dyDescent="0.25">
      <c r="D473" t="e">
        <f ca="1">solve_for_c('True_Odds_Calculator_3-way'!A470,'True_Odds_Calculator_3-way'!B470,'True_Odds_Calculator_3-way'!C470,'Log_working_3-way'!B$1,'Log_working_3-way'!B$2)</f>
        <v>#NAME?</v>
      </c>
      <c r="F473" s="6" t="e">
        <f ca="1">IF('Log_working_3-way'!D473="","",1/'True_Odds_Calculator_3-way'!N470+1/'True_Odds_Calculator_3-way'!O470+1/'True_Odds_Calculator_3-way'!#REF!-1)</f>
        <v>#NAME?</v>
      </c>
      <c r="H473" s="6" t="e">
        <f ca="1">IF('Log_working_3-way'!$D473="","",'True_Odds_Calculator_3-way'!N470/'True_Odds_Calculator_3-way'!A470-1)</f>
        <v>#NAME?</v>
      </c>
      <c r="I473" s="6" t="e">
        <f ca="1">IF('Log_working_3-way'!$D473="","",'True_Odds_Calculator_3-way'!O470/'True_Odds_Calculator_3-way'!B470-1)</f>
        <v>#NAME?</v>
      </c>
      <c r="J473" s="6" t="e">
        <f ca="1">IF('Log_working_3-way'!$D473="","",'True_Odds_Calculator_3-way'!#REF!/'True_Odds_Calculator_3-way'!C470-1)</f>
        <v>#NAME?</v>
      </c>
      <c r="K473" s="6" t="e">
        <f ca="1">IF('Log_working_3-way'!$D473="","",1/'True_Odds_Calculator_3-way'!A470+1/'True_Odds_Calculator_3-way'!B470+1/'True_Odds_Calculator_3-way'!C470-1)</f>
        <v>#NAME?</v>
      </c>
    </row>
    <row r="474" spans="4:11" x14ac:dyDescent="0.25">
      <c r="D474" t="e">
        <f ca="1">solve_for_c('True_Odds_Calculator_3-way'!A471,'True_Odds_Calculator_3-way'!B471,'True_Odds_Calculator_3-way'!C471,'Log_working_3-way'!B$1,'Log_working_3-way'!B$2)</f>
        <v>#NAME?</v>
      </c>
      <c r="F474" s="6" t="e">
        <f ca="1">IF('Log_working_3-way'!D474="","",1/'True_Odds_Calculator_3-way'!N471+1/'True_Odds_Calculator_3-way'!O471+1/'True_Odds_Calculator_3-way'!#REF!-1)</f>
        <v>#NAME?</v>
      </c>
      <c r="H474" s="6" t="e">
        <f ca="1">IF('Log_working_3-way'!$D474="","",'True_Odds_Calculator_3-way'!N471/'True_Odds_Calculator_3-way'!A471-1)</f>
        <v>#NAME?</v>
      </c>
      <c r="I474" s="6" t="e">
        <f ca="1">IF('Log_working_3-way'!$D474="","",'True_Odds_Calculator_3-way'!O471/'True_Odds_Calculator_3-way'!B471-1)</f>
        <v>#NAME?</v>
      </c>
      <c r="J474" s="6" t="e">
        <f ca="1">IF('Log_working_3-way'!$D474="","",'True_Odds_Calculator_3-way'!#REF!/'True_Odds_Calculator_3-way'!C471-1)</f>
        <v>#NAME?</v>
      </c>
      <c r="K474" s="6" t="e">
        <f ca="1">IF('Log_working_3-way'!$D474="","",1/'True_Odds_Calculator_3-way'!A471+1/'True_Odds_Calculator_3-way'!B471+1/'True_Odds_Calculator_3-way'!C471-1)</f>
        <v>#NAME?</v>
      </c>
    </row>
    <row r="475" spans="4:11" x14ac:dyDescent="0.25">
      <c r="D475" t="e">
        <f ca="1">solve_for_c('True_Odds_Calculator_3-way'!A472,'True_Odds_Calculator_3-way'!B472,'True_Odds_Calculator_3-way'!C472,'Log_working_3-way'!B$1,'Log_working_3-way'!B$2)</f>
        <v>#NAME?</v>
      </c>
      <c r="F475" s="6" t="e">
        <f ca="1">IF('Log_working_3-way'!D475="","",1/'True_Odds_Calculator_3-way'!N472+1/'True_Odds_Calculator_3-way'!O472+1/'True_Odds_Calculator_3-way'!#REF!-1)</f>
        <v>#NAME?</v>
      </c>
      <c r="H475" s="6" t="e">
        <f ca="1">IF('Log_working_3-way'!$D475="","",'True_Odds_Calculator_3-way'!N472/'True_Odds_Calculator_3-way'!A472-1)</f>
        <v>#NAME?</v>
      </c>
      <c r="I475" s="6" t="e">
        <f ca="1">IF('Log_working_3-way'!$D475="","",'True_Odds_Calculator_3-way'!O472/'True_Odds_Calculator_3-way'!B472-1)</f>
        <v>#NAME?</v>
      </c>
      <c r="J475" s="6" t="e">
        <f ca="1">IF('Log_working_3-way'!$D475="","",'True_Odds_Calculator_3-way'!#REF!/'True_Odds_Calculator_3-way'!C472-1)</f>
        <v>#NAME?</v>
      </c>
      <c r="K475" s="6" t="e">
        <f ca="1">IF('Log_working_3-way'!$D475="","",1/'True_Odds_Calculator_3-way'!A472+1/'True_Odds_Calculator_3-way'!B472+1/'True_Odds_Calculator_3-way'!C472-1)</f>
        <v>#NAME?</v>
      </c>
    </row>
    <row r="476" spans="4:11" x14ac:dyDescent="0.25">
      <c r="D476" t="e">
        <f ca="1">solve_for_c('True_Odds_Calculator_3-way'!A473,'True_Odds_Calculator_3-way'!B473,'True_Odds_Calculator_3-way'!C473,'Log_working_3-way'!B$1,'Log_working_3-way'!B$2)</f>
        <v>#NAME?</v>
      </c>
      <c r="F476" s="6" t="e">
        <f ca="1">IF('Log_working_3-way'!D476="","",1/'True_Odds_Calculator_3-way'!N473+1/'True_Odds_Calculator_3-way'!O473+1/'True_Odds_Calculator_3-way'!#REF!-1)</f>
        <v>#NAME?</v>
      </c>
      <c r="H476" s="6" t="e">
        <f ca="1">IF('Log_working_3-way'!$D476="","",'True_Odds_Calculator_3-way'!N473/'True_Odds_Calculator_3-way'!A473-1)</f>
        <v>#NAME?</v>
      </c>
      <c r="I476" s="6" t="e">
        <f ca="1">IF('Log_working_3-way'!$D476="","",'True_Odds_Calculator_3-way'!O473/'True_Odds_Calculator_3-way'!B473-1)</f>
        <v>#NAME?</v>
      </c>
      <c r="J476" s="6" t="e">
        <f ca="1">IF('Log_working_3-way'!$D476="","",'True_Odds_Calculator_3-way'!#REF!/'True_Odds_Calculator_3-way'!C473-1)</f>
        <v>#NAME?</v>
      </c>
      <c r="K476" s="6" t="e">
        <f ca="1">IF('Log_working_3-way'!$D476="","",1/'True_Odds_Calculator_3-way'!A473+1/'True_Odds_Calculator_3-way'!B473+1/'True_Odds_Calculator_3-way'!C473-1)</f>
        <v>#NAME?</v>
      </c>
    </row>
    <row r="477" spans="4:11" x14ac:dyDescent="0.25">
      <c r="D477" t="e">
        <f ca="1">solve_for_c('True_Odds_Calculator_3-way'!A474,'True_Odds_Calculator_3-way'!B474,'True_Odds_Calculator_3-way'!C474,'Log_working_3-way'!B$1,'Log_working_3-way'!B$2)</f>
        <v>#NAME?</v>
      </c>
      <c r="F477" s="6" t="e">
        <f ca="1">IF('Log_working_3-way'!D477="","",1/'True_Odds_Calculator_3-way'!N474+1/'True_Odds_Calculator_3-way'!O474+1/'True_Odds_Calculator_3-way'!#REF!-1)</f>
        <v>#NAME?</v>
      </c>
      <c r="H477" s="6" t="e">
        <f ca="1">IF('Log_working_3-way'!$D477="","",'True_Odds_Calculator_3-way'!N474/'True_Odds_Calculator_3-way'!A474-1)</f>
        <v>#NAME?</v>
      </c>
      <c r="I477" s="6" t="e">
        <f ca="1">IF('Log_working_3-way'!$D477="","",'True_Odds_Calculator_3-way'!O474/'True_Odds_Calculator_3-way'!B474-1)</f>
        <v>#NAME?</v>
      </c>
      <c r="J477" s="6" t="e">
        <f ca="1">IF('Log_working_3-way'!$D477="","",'True_Odds_Calculator_3-way'!#REF!/'True_Odds_Calculator_3-way'!C474-1)</f>
        <v>#NAME?</v>
      </c>
      <c r="K477" s="6" t="e">
        <f ca="1">IF('Log_working_3-way'!$D477="","",1/'True_Odds_Calculator_3-way'!A474+1/'True_Odds_Calculator_3-way'!B474+1/'True_Odds_Calculator_3-way'!C474-1)</f>
        <v>#NAME?</v>
      </c>
    </row>
    <row r="478" spans="4:11" x14ac:dyDescent="0.25">
      <c r="D478" t="e">
        <f ca="1">solve_for_c('True_Odds_Calculator_3-way'!A475,'True_Odds_Calculator_3-way'!B475,'True_Odds_Calculator_3-way'!C475,'Log_working_3-way'!B$1,'Log_working_3-way'!B$2)</f>
        <v>#NAME?</v>
      </c>
      <c r="F478" s="6" t="e">
        <f ca="1">IF('Log_working_3-way'!D478="","",1/'True_Odds_Calculator_3-way'!N475+1/'True_Odds_Calculator_3-way'!O475+1/'True_Odds_Calculator_3-way'!#REF!-1)</f>
        <v>#NAME?</v>
      </c>
      <c r="H478" s="6" t="e">
        <f ca="1">IF('Log_working_3-way'!$D478="","",'True_Odds_Calculator_3-way'!N475/'True_Odds_Calculator_3-way'!A475-1)</f>
        <v>#NAME?</v>
      </c>
      <c r="I478" s="6" t="e">
        <f ca="1">IF('Log_working_3-way'!$D478="","",'True_Odds_Calculator_3-way'!O475/'True_Odds_Calculator_3-way'!B475-1)</f>
        <v>#NAME?</v>
      </c>
      <c r="J478" s="6" t="e">
        <f ca="1">IF('Log_working_3-way'!$D478="","",'True_Odds_Calculator_3-way'!#REF!/'True_Odds_Calculator_3-way'!C475-1)</f>
        <v>#NAME?</v>
      </c>
      <c r="K478" s="6" t="e">
        <f ca="1">IF('Log_working_3-way'!$D478="","",1/'True_Odds_Calculator_3-way'!A475+1/'True_Odds_Calculator_3-way'!B475+1/'True_Odds_Calculator_3-way'!C475-1)</f>
        <v>#NAME?</v>
      </c>
    </row>
    <row r="479" spans="4:11" x14ac:dyDescent="0.25">
      <c r="D479" t="e">
        <f ca="1">solve_for_c('True_Odds_Calculator_3-way'!A476,'True_Odds_Calculator_3-way'!B476,'True_Odds_Calculator_3-way'!C476,'Log_working_3-way'!B$1,'Log_working_3-way'!B$2)</f>
        <v>#NAME?</v>
      </c>
      <c r="F479" s="6" t="e">
        <f ca="1">IF('Log_working_3-way'!D479="","",1/'True_Odds_Calculator_3-way'!N476+1/'True_Odds_Calculator_3-way'!O476+1/'True_Odds_Calculator_3-way'!#REF!-1)</f>
        <v>#NAME?</v>
      </c>
      <c r="H479" s="6" t="e">
        <f ca="1">IF('Log_working_3-way'!$D479="","",'True_Odds_Calculator_3-way'!N476/'True_Odds_Calculator_3-way'!A476-1)</f>
        <v>#NAME?</v>
      </c>
      <c r="I479" s="6" t="e">
        <f ca="1">IF('Log_working_3-way'!$D479="","",'True_Odds_Calculator_3-way'!O476/'True_Odds_Calculator_3-way'!B476-1)</f>
        <v>#NAME?</v>
      </c>
      <c r="J479" s="6" t="e">
        <f ca="1">IF('Log_working_3-way'!$D479="","",'True_Odds_Calculator_3-way'!#REF!/'True_Odds_Calculator_3-way'!C476-1)</f>
        <v>#NAME?</v>
      </c>
      <c r="K479" s="6" t="e">
        <f ca="1">IF('Log_working_3-way'!$D479="","",1/'True_Odds_Calculator_3-way'!A476+1/'True_Odds_Calculator_3-way'!B476+1/'True_Odds_Calculator_3-way'!C476-1)</f>
        <v>#NAME?</v>
      </c>
    </row>
    <row r="480" spans="4:11" x14ac:dyDescent="0.25">
      <c r="D480" t="e">
        <f ca="1">solve_for_c('True_Odds_Calculator_3-way'!A477,'True_Odds_Calculator_3-way'!B477,'True_Odds_Calculator_3-way'!C477,'Log_working_3-way'!B$1,'Log_working_3-way'!B$2)</f>
        <v>#NAME?</v>
      </c>
      <c r="F480" s="6" t="e">
        <f ca="1">IF('Log_working_3-way'!D480="","",1/'True_Odds_Calculator_3-way'!N477+1/'True_Odds_Calculator_3-way'!O477+1/'True_Odds_Calculator_3-way'!#REF!-1)</f>
        <v>#NAME?</v>
      </c>
      <c r="H480" s="6" t="e">
        <f ca="1">IF('Log_working_3-way'!$D480="","",'True_Odds_Calculator_3-way'!N477/'True_Odds_Calculator_3-way'!A477-1)</f>
        <v>#NAME?</v>
      </c>
      <c r="I480" s="6" t="e">
        <f ca="1">IF('Log_working_3-way'!$D480="","",'True_Odds_Calculator_3-way'!O477/'True_Odds_Calculator_3-way'!B477-1)</f>
        <v>#NAME?</v>
      </c>
      <c r="J480" s="6" t="e">
        <f ca="1">IF('Log_working_3-way'!$D480="","",'True_Odds_Calculator_3-way'!#REF!/'True_Odds_Calculator_3-way'!C477-1)</f>
        <v>#NAME?</v>
      </c>
      <c r="K480" s="6" t="e">
        <f ca="1">IF('Log_working_3-way'!$D480="","",1/'True_Odds_Calculator_3-way'!A477+1/'True_Odds_Calculator_3-way'!B477+1/'True_Odds_Calculator_3-way'!C477-1)</f>
        <v>#NAME?</v>
      </c>
    </row>
    <row r="481" spans="4:11" x14ac:dyDescent="0.25">
      <c r="D481" t="e">
        <f ca="1">solve_for_c('True_Odds_Calculator_3-way'!A478,'True_Odds_Calculator_3-way'!B478,'True_Odds_Calculator_3-way'!C478,'Log_working_3-way'!B$1,'Log_working_3-way'!B$2)</f>
        <v>#NAME?</v>
      </c>
      <c r="F481" s="6" t="e">
        <f ca="1">IF('Log_working_3-way'!D481="","",1/'True_Odds_Calculator_3-way'!N478+1/'True_Odds_Calculator_3-way'!O478+1/'True_Odds_Calculator_3-way'!#REF!-1)</f>
        <v>#NAME?</v>
      </c>
      <c r="H481" s="6" t="e">
        <f ca="1">IF('Log_working_3-way'!$D481="","",'True_Odds_Calculator_3-way'!N478/'True_Odds_Calculator_3-way'!A478-1)</f>
        <v>#NAME?</v>
      </c>
      <c r="I481" s="6" t="e">
        <f ca="1">IF('Log_working_3-way'!$D481="","",'True_Odds_Calculator_3-way'!O478/'True_Odds_Calculator_3-way'!B478-1)</f>
        <v>#NAME?</v>
      </c>
      <c r="J481" s="6" t="e">
        <f ca="1">IF('Log_working_3-way'!$D481="","",'True_Odds_Calculator_3-way'!#REF!/'True_Odds_Calculator_3-way'!C478-1)</f>
        <v>#NAME?</v>
      </c>
      <c r="K481" s="6" t="e">
        <f ca="1">IF('Log_working_3-way'!$D481="","",1/'True_Odds_Calculator_3-way'!A478+1/'True_Odds_Calculator_3-way'!B478+1/'True_Odds_Calculator_3-way'!C478-1)</f>
        <v>#NAME?</v>
      </c>
    </row>
    <row r="482" spans="4:11" x14ac:dyDescent="0.25">
      <c r="D482" t="e">
        <f ca="1">solve_for_c('True_Odds_Calculator_3-way'!A479,'True_Odds_Calculator_3-way'!B479,'True_Odds_Calculator_3-way'!C479,'Log_working_3-way'!B$1,'Log_working_3-way'!B$2)</f>
        <v>#NAME?</v>
      </c>
      <c r="F482" s="6" t="e">
        <f ca="1">IF('Log_working_3-way'!D482="","",1/'True_Odds_Calculator_3-way'!N479+1/'True_Odds_Calculator_3-way'!O479+1/'True_Odds_Calculator_3-way'!#REF!-1)</f>
        <v>#NAME?</v>
      </c>
      <c r="H482" s="6" t="e">
        <f ca="1">IF('Log_working_3-way'!$D482="","",'True_Odds_Calculator_3-way'!N479/'True_Odds_Calculator_3-way'!A479-1)</f>
        <v>#NAME?</v>
      </c>
      <c r="I482" s="6" t="e">
        <f ca="1">IF('Log_working_3-way'!$D482="","",'True_Odds_Calculator_3-way'!O479/'True_Odds_Calculator_3-way'!B479-1)</f>
        <v>#NAME?</v>
      </c>
      <c r="J482" s="6" t="e">
        <f ca="1">IF('Log_working_3-way'!$D482="","",'True_Odds_Calculator_3-way'!#REF!/'True_Odds_Calculator_3-way'!C479-1)</f>
        <v>#NAME?</v>
      </c>
      <c r="K482" s="6" t="e">
        <f ca="1">IF('Log_working_3-way'!$D482="","",1/'True_Odds_Calculator_3-way'!A479+1/'True_Odds_Calculator_3-way'!B479+1/'True_Odds_Calculator_3-way'!C479-1)</f>
        <v>#NAME?</v>
      </c>
    </row>
    <row r="483" spans="4:11" x14ac:dyDescent="0.25">
      <c r="D483" t="e">
        <f ca="1">solve_for_c('True_Odds_Calculator_3-way'!A480,'True_Odds_Calculator_3-way'!B480,'True_Odds_Calculator_3-way'!C480,'Log_working_3-way'!B$1,'Log_working_3-way'!B$2)</f>
        <v>#NAME?</v>
      </c>
      <c r="F483" s="6" t="e">
        <f ca="1">IF('Log_working_3-way'!D483="","",1/'True_Odds_Calculator_3-way'!N480+1/'True_Odds_Calculator_3-way'!O480+1/'True_Odds_Calculator_3-way'!#REF!-1)</f>
        <v>#NAME?</v>
      </c>
      <c r="H483" s="6" t="e">
        <f ca="1">IF('Log_working_3-way'!$D483="","",'True_Odds_Calculator_3-way'!N480/'True_Odds_Calculator_3-way'!A480-1)</f>
        <v>#NAME?</v>
      </c>
      <c r="I483" s="6" t="e">
        <f ca="1">IF('Log_working_3-way'!$D483="","",'True_Odds_Calculator_3-way'!O480/'True_Odds_Calculator_3-way'!B480-1)</f>
        <v>#NAME?</v>
      </c>
      <c r="J483" s="6" t="e">
        <f ca="1">IF('Log_working_3-way'!$D483="","",'True_Odds_Calculator_3-way'!#REF!/'True_Odds_Calculator_3-way'!C480-1)</f>
        <v>#NAME?</v>
      </c>
      <c r="K483" s="6" t="e">
        <f ca="1">IF('Log_working_3-way'!$D483="","",1/'True_Odds_Calculator_3-way'!A480+1/'True_Odds_Calculator_3-way'!B480+1/'True_Odds_Calculator_3-way'!C480-1)</f>
        <v>#NAME?</v>
      </c>
    </row>
    <row r="484" spans="4:11" x14ac:dyDescent="0.25">
      <c r="D484" t="e">
        <f ca="1">solve_for_c('True_Odds_Calculator_3-way'!A481,'True_Odds_Calculator_3-way'!B481,'True_Odds_Calculator_3-way'!C481,'Log_working_3-way'!B$1,'Log_working_3-way'!B$2)</f>
        <v>#NAME?</v>
      </c>
      <c r="F484" s="6" t="e">
        <f ca="1">IF('Log_working_3-way'!D484="","",1/'True_Odds_Calculator_3-way'!N481+1/'True_Odds_Calculator_3-way'!O481+1/'True_Odds_Calculator_3-way'!#REF!-1)</f>
        <v>#NAME?</v>
      </c>
      <c r="H484" s="6" t="e">
        <f ca="1">IF('Log_working_3-way'!$D484="","",'True_Odds_Calculator_3-way'!N481/'True_Odds_Calculator_3-way'!A481-1)</f>
        <v>#NAME?</v>
      </c>
      <c r="I484" s="6" t="e">
        <f ca="1">IF('Log_working_3-way'!$D484="","",'True_Odds_Calculator_3-way'!O481/'True_Odds_Calculator_3-way'!B481-1)</f>
        <v>#NAME?</v>
      </c>
      <c r="J484" s="6" t="e">
        <f ca="1">IF('Log_working_3-way'!$D484="","",'True_Odds_Calculator_3-way'!#REF!/'True_Odds_Calculator_3-way'!C481-1)</f>
        <v>#NAME?</v>
      </c>
      <c r="K484" s="6" t="e">
        <f ca="1">IF('Log_working_3-way'!$D484="","",1/'True_Odds_Calculator_3-way'!A481+1/'True_Odds_Calculator_3-way'!B481+1/'True_Odds_Calculator_3-way'!C481-1)</f>
        <v>#NAME?</v>
      </c>
    </row>
    <row r="485" spans="4:11" x14ac:dyDescent="0.25">
      <c r="D485" t="e">
        <f ca="1">solve_for_c('True_Odds_Calculator_3-way'!A482,'True_Odds_Calculator_3-way'!B482,'True_Odds_Calculator_3-way'!C482,'Log_working_3-way'!B$1,'Log_working_3-way'!B$2)</f>
        <v>#NAME?</v>
      </c>
      <c r="F485" s="6" t="e">
        <f ca="1">IF('Log_working_3-way'!D485="","",1/'True_Odds_Calculator_3-way'!N482+1/'True_Odds_Calculator_3-way'!O482+1/'True_Odds_Calculator_3-way'!#REF!-1)</f>
        <v>#NAME?</v>
      </c>
      <c r="H485" s="6" t="e">
        <f ca="1">IF('Log_working_3-way'!$D485="","",'True_Odds_Calculator_3-way'!N482/'True_Odds_Calculator_3-way'!A482-1)</f>
        <v>#NAME?</v>
      </c>
      <c r="I485" s="6" t="e">
        <f ca="1">IF('Log_working_3-way'!$D485="","",'True_Odds_Calculator_3-way'!O482/'True_Odds_Calculator_3-way'!B482-1)</f>
        <v>#NAME?</v>
      </c>
      <c r="J485" s="6" t="e">
        <f ca="1">IF('Log_working_3-way'!$D485="","",'True_Odds_Calculator_3-way'!#REF!/'True_Odds_Calculator_3-way'!C482-1)</f>
        <v>#NAME?</v>
      </c>
      <c r="K485" s="6" t="e">
        <f ca="1">IF('Log_working_3-way'!$D485="","",1/'True_Odds_Calculator_3-way'!A482+1/'True_Odds_Calculator_3-way'!B482+1/'True_Odds_Calculator_3-way'!C482-1)</f>
        <v>#NAME?</v>
      </c>
    </row>
    <row r="486" spans="4:11" x14ac:dyDescent="0.25">
      <c r="D486" t="e">
        <f ca="1">solve_for_c('True_Odds_Calculator_3-way'!A483,'True_Odds_Calculator_3-way'!B483,'True_Odds_Calculator_3-way'!C483,'Log_working_3-way'!B$1,'Log_working_3-way'!B$2)</f>
        <v>#NAME?</v>
      </c>
      <c r="F486" s="6" t="e">
        <f ca="1">IF('Log_working_3-way'!D486="","",1/'True_Odds_Calculator_3-way'!N483+1/'True_Odds_Calculator_3-way'!O483+1/'True_Odds_Calculator_3-way'!#REF!-1)</f>
        <v>#NAME?</v>
      </c>
      <c r="H486" s="6" t="e">
        <f ca="1">IF('Log_working_3-way'!$D486="","",'True_Odds_Calculator_3-way'!N483/'True_Odds_Calculator_3-way'!A483-1)</f>
        <v>#NAME?</v>
      </c>
      <c r="I486" s="6" t="e">
        <f ca="1">IF('Log_working_3-way'!$D486="","",'True_Odds_Calculator_3-way'!O483/'True_Odds_Calculator_3-way'!B483-1)</f>
        <v>#NAME?</v>
      </c>
      <c r="J486" s="6" t="e">
        <f ca="1">IF('Log_working_3-way'!$D486="","",'True_Odds_Calculator_3-way'!#REF!/'True_Odds_Calculator_3-way'!C483-1)</f>
        <v>#NAME?</v>
      </c>
      <c r="K486" s="6" t="e">
        <f ca="1">IF('Log_working_3-way'!$D486="","",1/'True_Odds_Calculator_3-way'!A483+1/'True_Odds_Calculator_3-way'!B483+1/'True_Odds_Calculator_3-way'!C483-1)</f>
        <v>#NAME?</v>
      </c>
    </row>
    <row r="487" spans="4:11" x14ac:dyDescent="0.25">
      <c r="D487" t="e">
        <f ca="1">solve_for_c('True_Odds_Calculator_3-way'!A484,'True_Odds_Calculator_3-way'!B484,'True_Odds_Calculator_3-way'!C484,'Log_working_3-way'!B$1,'Log_working_3-way'!B$2)</f>
        <v>#NAME?</v>
      </c>
      <c r="F487" s="6" t="e">
        <f ca="1">IF('Log_working_3-way'!D487="","",1/'True_Odds_Calculator_3-way'!N484+1/'True_Odds_Calculator_3-way'!O484+1/'True_Odds_Calculator_3-way'!#REF!-1)</f>
        <v>#NAME?</v>
      </c>
      <c r="H487" s="6" t="e">
        <f ca="1">IF('Log_working_3-way'!$D487="","",'True_Odds_Calculator_3-way'!N484/'True_Odds_Calculator_3-way'!A484-1)</f>
        <v>#NAME?</v>
      </c>
      <c r="I487" s="6" t="e">
        <f ca="1">IF('Log_working_3-way'!$D487="","",'True_Odds_Calculator_3-way'!O484/'True_Odds_Calculator_3-way'!B484-1)</f>
        <v>#NAME?</v>
      </c>
      <c r="J487" s="6" t="e">
        <f ca="1">IF('Log_working_3-way'!$D487="","",'True_Odds_Calculator_3-way'!#REF!/'True_Odds_Calculator_3-way'!C484-1)</f>
        <v>#NAME?</v>
      </c>
      <c r="K487" s="6" t="e">
        <f ca="1">IF('Log_working_3-way'!$D487="","",1/'True_Odds_Calculator_3-way'!A484+1/'True_Odds_Calculator_3-way'!B484+1/'True_Odds_Calculator_3-way'!C484-1)</f>
        <v>#NAME?</v>
      </c>
    </row>
    <row r="488" spans="4:11" x14ac:dyDescent="0.25">
      <c r="D488" t="e">
        <f ca="1">solve_for_c('True_Odds_Calculator_3-way'!A485,'True_Odds_Calculator_3-way'!B485,'True_Odds_Calculator_3-way'!C485,'Log_working_3-way'!B$1,'Log_working_3-way'!B$2)</f>
        <v>#NAME?</v>
      </c>
      <c r="F488" s="6" t="e">
        <f ca="1">IF('Log_working_3-way'!D488="","",1/'True_Odds_Calculator_3-way'!N485+1/'True_Odds_Calculator_3-way'!O485+1/'True_Odds_Calculator_3-way'!#REF!-1)</f>
        <v>#NAME?</v>
      </c>
      <c r="H488" s="6" t="e">
        <f ca="1">IF('Log_working_3-way'!$D488="","",'True_Odds_Calculator_3-way'!N485/'True_Odds_Calculator_3-way'!A485-1)</f>
        <v>#NAME?</v>
      </c>
      <c r="I488" s="6" t="e">
        <f ca="1">IF('Log_working_3-way'!$D488="","",'True_Odds_Calculator_3-way'!O485/'True_Odds_Calculator_3-way'!B485-1)</f>
        <v>#NAME?</v>
      </c>
      <c r="J488" s="6" t="e">
        <f ca="1">IF('Log_working_3-way'!$D488="","",'True_Odds_Calculator_3-way'!#REF!/'True_Odds_Calculator_3-way'!C485-1)</f>
        <v>#NAME?</v>
      </c>
      <c r="K488" s="6" t="e">
        <f ca="1">IF('Log_working_3-way'!$D488="","",1/'True_Odds_Calculator_3-way'!A485+1/'True_Odds_Calculator_3-way'!B485+1/'True_Odds_Calculator_3-way'!C485-1)</f>
        <v>#NAME?</v>
      </c>
    </row>
    <row r="489" spans="4:11" x14ac:dyDescent="0.25">
      <c r="D489" t="e">
        <f ca="1">solve_for_c('True_Odds_Calculator_3-way'!A486,'True_Odds_Calculator_3-way'!B486,'True_Odds_Calculator_3-way'!C486,'Log_working_3-way'!B$1,'Log_working_3-way'!B$2)</f>
        <v>#NAME?</v>
      </c>
      <c r="F489" s="6" t="e">
        <f ca="1">IF('Log_working_3-way'!D489="","",1/'True_Odds_Calculator_3-way'!N486+1/'True_Odds_Calculator_3-way'!O486+1/'True_Odds_Calculator_3-way'!#REF!-1)</f>
        <v>#NAME?</v>
      </c>
      <c r="H489" s="6" t="e">
        <f ca="1">IF('Log_working_3-way'!$D489="","",'True_Odds_Calculator_3-way'!N486/'True_Odds_Calculator_3-way'!A486-1)</f>
        <v>#NAME?</v>
      </c>
      <c r="I489" s="6" t="e">
        <f ca="1">IF('Log_working_3-way'!$D489="","",'True_Odds_Calculator_3-way'!O486/'True_Odds_Calculator_3-way'!B486-1)</f>
        <v>#NAME?</v>
      </c>
      <c r="J489" s="6" t="e">
        <f ca="1">IF('Log_working_3-way'!$D489="","",'True_Odds_Calculator_3-way'!#REF!/'True_Odds_Calculator_3-way'!C486-1)</f>
        <v>#NAME?</v>
      </c>
      <c r="K489" s="6" t="e">
        <f ca="1">IF('Log_working_3-way'!$D489="","",1/'True_Odds_Calculator_3-way'!A486+1/'True_Odds_Calculator_3-way'!B486+1/'True_Odds_Calculator_3-way'!C486-1)</f>
        <v>#NAME?</v>
      </c>
    </row>
    <row r="490" spans="4:11" x14ac:dyDescent="0.25">
      <c r="D490" t="e">
        <f ca="1">solve_for_c('True_Odds_Calculator_3-way'!A487,'True_Odds_Calculator_3-way'!B487,'True_Odds_Calculator_3-way'!C487,'Log_working_3-way'!B$1,'Log_working_3-way'!B$2)</f>
        <v>#NAME?</v>
      </c>
      <c r="F490" s="6" t="e">
        <f ca="1">IF('Log_working_3-way'!D490="","",1/'True_Odds_Calculator_3-way'!N487+1/'True_Odds_Calculator_3-way'!O487+1/'True_Odds_Calculator_3-way'!#REF!-1)</f>
        <v>#NAME?</v>
      </c>
      <c r="H490" s="6" t="e">
        <f ca="1">IF('Log_working_3-way'!$D490="","",'True_Odds_Calculator_3-way'!N487/'True_Odds_Calculator_3-way'!A487-1)</f>
        <v>#NAME?</v>
      </c>
      <c r="I490" s="6" t="e">
        <f ca="1">IF('Log_working_3-way'!$D490="","",'True_Odds_Calculator_3-way'!O487/'True_Odds_Calculator_3-way'!B487-1)</f>
        <v>#NAME?</v>
      </c>
      <c r="J490" s="6" t="e">
        <f ca="1">IF('Log_working_3-way'!$D490="","",'True_Odds_Calculator_3-way'!#REF!/'True_Odds_Calculator_3-way'!C487-1)</f>
        <v>#NAME?</v>
      </c>
      <c r="K490" s="6" t="e">
        <f ca="1">IF('Log_working_3-way'!$D490="","",1/'True_Odds_Calculator_3-way'!A487+1/'True_Odds_Calculator_3-way'!B487+1/'True_Odds_Calculator_3-way'!C487-1)</f>
        <v>#NAME?</v>
      </c>
    </row>
    <row r="491" spans="4:11" x14ac:dyDescent="0.25">
      <c r="D491" t="e">
        <f ca="1">solve_for_c('True_Odds_Calculator_3-way'!A488,'True_Odds_Calculator_3-way'!B488,'True_Odds_Calculator_3-way'!C488,'Log_working_3-way'!B$1,'Log_working_3-way'!B$2)</f>
        <v>#NAME?</v>
      </c>
      <c r="F491" s="6" t="e">
        <f ca="1">IF('Log_working_3-way'!D491="","",1/'True_Odds_Calculator_3-way'!N488+1/'True_Odds_Calculator_3-way'!O488+1/'True_Odds_Calculator_3-way'!#REF!-1)</f>
        <v>#NAME?</v>
      </c>
      <c r="H491" s="6" t="e">
        <f ca="1">IF('Log_working_3-way'!$D491="","",'True_Odds_Calculator_3-way'!N488/'True_Odds_Calculator_3-way'!A488-1)</f>
        <v>#NAME?</v>
      </c>
      <c r="I491" s="6" t="e">
        <f ca="1">IF('Log_working_3-way'!$D491="","",'True_Odds_Calculator_3-way'!O488/'True_Odds_Calculator_3-way'!B488-1)</f>
        <v>#NAME?</v>
      </c>
      <c r="J491" s="6" t="e">
        <f ca="1">IF('Log_working_3-way'!$D491="","",'True_Odds_Calculator_3-way'!#REF!/'True_Odds_Calculator_3-way'!C488-1)</f>
        <v>#NAME?</v>
      </c>
      <c r="K491" s="6" t="e">
        <f ca="1">IF('Log_working_3-way'!$D491="","",1/'True_Odds_Calculator_3-way'!A488+1/'True_Odds_Calculator_3-way'!B488+1/'True_Odds_Calculator_3-way'!C488-1)</f>
        <v>#NAME?</v>
      </c>
    </row>
    <row r="492" spans="4:11" x14ac:dyDescent="0.25">
      <c r="D492" t="e">
        <f ca="1">solve_for_c('True_Odds_Calculator_3-way'!A489,'True_Odds_Calculator_3-way'!B489,'True_Odds_Calculator_3-way'!C489,'Log_working_3-way'!B$1,'Log_working_3-way'!B$2)</f>
        <v>#NAME?</v>
      </c>
      <c r="F492" s="6" t="e">
        <f ca="1">IF('Log_working_3-way'!D492="","",1/'True_Odds_Calculator_3-way'!N489+1/'True_Odds_Calculator_3-way'!O489+1/'True_Odds_Calculator_3-way'!#REF!-1)</f>
        <v>#NAME?</v>
      </c>
      <c r="H492" s="6" t="e">
        <f ca="1">IF('Log_working_3-way'!$D492="","",'True_Odds_Calculator_3-way'!N489/'True_Odds_Calculator_3-way'!A489-1)</f>
        <v>#NAME?</v>
      </c>
      <c r="I492" s="6" t="e">
        <f ca="1">IF('Log_working_3-way'!$D492="","",'True_Odds_Calculator_3-way'!O489/'True_Odds_Calculator_3-way'!B489-1)</f>
        <v>#NAME?</v>
      </c>
      <c r="J492" s="6" t="e">
        <f ca="1">IF('Log_working_3-way'!$D492="","",'True_Odds_Calculator_3-way'!#REF!/'True_Odds_Calculator_3-way'!C489-1)</f>
        <v>#NAME?</v>
      </c>
      <c r="K492" s="6" t="e">
        <f ca="1">IF('Log_working_3-way'!$D492="","",1/'True_Odds_Calculator_3-way'!A489+1/'True_Odds_Calculator_3-way'!B489+1/'True_Odds_Calculator_3-way'!C489-1)</f>
        <v>#NAME?</v>
      </c>
    </row>
    <row r="493" spans="4:11" x14ac:dyDescent="0.25">
      <c r="D493" t="e">
        <f ca="1">solve_for_c('True_Odds_Calculator_3-way'!A490,'True_Odds_Calculator_3-way'!B490,'True_Odds_Calculator_3-way'!C490,'Log_working_3-way'!B$1,'Log_working_3-way'!B$2)</f>
        <v>#NAME?</v>
      </c>
      <c r="F493" s="6" t="e">
        <f ca="1">IF('Log_working_3-way'!D493="","",1/'True_Odds_Calculator_3-way'!N490+1/'True_Odds_Calculator_3-way'!O490+1/'True_Odds_Calculator_3-way'!#REF!-1)</f>
        <v>#NAME?</v>
      </c>
      <c r="H493" s="6" t="e">
        <f ca="1">IF('Log_working_3-way'!$D493="","",'True_Odds_Calculator_3-way'!N490/'True_Odds_Calculator_3-way'!A490-1)</f>
        <v>#NAME?</v>
      </c>
      <c r="I493" s="6" t="e">
        <f ca="1">IF('Log_working_3-way'!$D493="","",'True_Odds_Calculator_3-way'!O490/'True_Odds_Calculator_3-way'!B490-1)</f>
        <v>#NAME?</v>
      </c>
      <c r="J493" s="6" t="e">
        <f ca="1">IF('Log_working_3-way'!$D493="","",'True_Odds_Calculator_3-way'!#REF!/'True_Odds_Calculator_3-way'!C490-1)</f>
        <v>#NAME?</v>
      </c>
      <c r="K493" s="6" t="e">
        <f ca="1">IF('Log_working_3-way'!$D493="","",1/'True_Odds_Calculator_3-way'!A490+1/'True_Odds_Calculator_3-way'!B490+1/'True_Odds_Calculator_3-way'!C490-1)</f>
        <v>#NAME?</v>
      </c>
    </row>
    <row r="494" spans="4:11" x14ac:dyDescent="0.25">
      <c r="D494" t="e">
        <f ca="1">solve_for_c('True_Odds_Calculator_3-way'!A491,'True_Odds_Calculator_3-way'!B491,'True_Odds_Calculator_3-way'!C491,'Log_working_3-way'!B$1,'Log_working_3-way'!B$2)</f>
        <v>#NAME?</v>
      </c>
      <c r="F494" s="6" t="e">
        <f ca="1">IF('Log_working_3-way'!D494="","",1/'True_Odds_Calculator_3-way'!N491+1/'True_Odds_Calculator_3-way'!O491+1/'True_Odds_Calculator_3-way'!#REF!-1)</f>
        <v>#NAME?</v>
      </c>
      <c r="H494" s="6" t="e">
        <f ca="1">IF('Log_working_3-way'!$D494="","",'True_Odds_Calculator_3-way'!N491/'True_Odds_Calculator_3-way'!A491-1)</f>
        <v>#NAME?</v>
      </c>
      <c r="I494" s="6" t="e">
        <f ca="1">IF('Log_working_3-way'!$D494="","",'True_Odds_Calculator_3-way'!O491/'True_Odds_Calculator_3-way'!B491-1)</f>
        <v>#NAME?</v>
      </c>
      <c r="J494" s="6" t="e">
        <f ca="1">IF('Log_working_3-way'!$D494="","",'True_Odds_Calculator_3-way'!#REF!/'True_Odds_Calculator_3-way'!C491-1)</f>
        <v>#NAME?</v>
      </c>
      <c r="K494" s="6" t="e">
        <f ca="1">IF('Log_working_3-way'!$D494="","",1/'True_Odds_Calculator_3-way'!A491+1/'True_Odds_Calculator_3-way'!B491+1/'True_Odds_Calculator_3-way'!C491-1)</f>
        <v>#NAME?</v>
      </c>
    </row>
    <row r="495" spans="4:11" x14ac:dyDescent="0.25">
      <c r="D495" t="e">
        <f ca="1">solve_for_c('True_Odds_Calculator_3-way'!A492,'True_Odds_Calculator_3-way'!B492,'True_Odds_Calculator_3-way'!C492,'Log_working_3-way'!B$1,'Log_working_3-way'!B$2)</f>
        <v>#NAME?</v>
      </c>
      <c r="F495" s="6" t="e">
        <f ca="1">IF('Log_working_3-way'!D495="","",1/'True_Odds_Calculator_3-way'!N492+1/'True_Odds_Calculator_3-way'!O492+1/'True_Odds_Calculator_3-way'!#REF!-1)</f>
        <v>#NAME?</v>
      </c>
      <c r="H495" s="6" t="e">
        <f ca="1">IF('Log_working_3-way'!$D495="","",'True_Odds_Calculator_3-way'!N492/'True_Odds_Calculator_3-way'!A492-1)</f>
        <v>#NAME?</v>
      </c>
      <c r="I495" s="6" t="e">
        <f ca="1">IF('Log_working_3-way'!$D495="","",'True_Odds_Calculator_3-way'!O492/'True_Odds_Calculator_3-way'!B492-1)</f>
        <v>#NAME?</v>
      </c>
      <c r="J495" s="6" t="e">
        <f ca="1">IF('Log_working_3-way'!$D495="","",'True_Odds_Calculator_3-way'!#REF!/'True_Odds_Calculator_3-way'!C492-1)</f>
        <v>#NAME?</v>
      </c>
      <c r="K495" s="6" t="e">
        <f ca="1">IF('Log_working_3-way'!$D495="","",1/'True_Odds_Calculator_3-way'!A492+1/'True_Odds_Calculator_3-way'!B492+1/'True_Odds_Calculator_3-way'!C492-1)</f>
        <v>#NAME?</v>
      </c>
    </row>
    <row r="496" spans="4:11" x14ac:dyDescent="0.25">
      <c r="D496" t="e">
        <f ca="1">solve_for_c('True_Odds_Calculator_3-way'!A493,'True_Odds_Calculator_3-way'!B493,'True_Odds_Calculator_3-way'!C493,'Log_working_3-way'!B$1,'Log_working_3-way'!B$2)</f>
        <v>#NAME?</v>
      </c>
      <c r="F496" s="6" t="e">
        <f ca="1">IF('Log_working_3-way'!D496="","",1/'True_Odds_Calculator_3-way'!N493+1/'True_Odds_Calculator_3-way'!O493+1/'True_Odds_Calculator_3-way'!#REF!-1)</f>
        <v>#NAME?</v>
      </c>
      <c r="H496" s="6" t="e">
        <f ca="1">IF('Log_working_3-way'!$D496="","",'True_Odds_Calculator_3-way'!N493/'True_Odds_Calculator_3-way'!A493-1)</f>
        <v>#NAME?</v>
      </c>
      <c r="I496" s="6" t="e">
        <f ca="1">IF('Log_working_3-way'!$D496="","",'True_Odds_Calculator_3-way'!O493/'True_Odds_Calculator_3-way'!B493-1)</f>
        <v>#NAME?</v>
      </c>
      <c r="J496" s="6" t="e">
        <f ca="1">IF('Log_working_3-way'!$D496="","",'True_Odds_Calculator_3-way'!#REF!/'True_Odds_Calculator_3-way'!C493-1)</f>
        <v>#NAME?</v>
      </c>
      <c r="K496" s="6" t="e">
        <f ca="1">IF('Log_working_3-way'!$D496="","",1/'True_Odds_Calculator_3-way'!A493+1/'True_Odds_Calculator_3-way'!B493+1/'True_Odds_Calculator_3-way'!C493-1)</f>
        <v>#NAME?</v>
      </c>
    </row>
    <row r="497" spans="4:11" x14ac:dyDescent="0.25">
      <c r="D497" t="e">
        <f ca="1">solve_for_c('True_Odds_Calculator_3-way'!A494,'True_Odds_Calculator_3-way'!B494,'True_Odds_Calculator_3-way'!C494,'Log_working_3-way'!B$1,'Log_working_3-way'!B$2)</f>
        <v>#NAME?</v>
      </c>
      <c r="F497" s="6" t="e">
        <f ca="1">IF('Log_working_3-way'!D497="","",1/'True_Odds_Calculator_3-way'!N494+1/'True_Odds_Calculator_3-way'!O494+1/'True_Odds_Calculator_3-way'!#REF!-1)</f>
        <v>#NAME?</v>
      </c>
      <c r="H497" s="6" t="e">
        <f ca="1">IF('Log_working_3-way'!$D497="","",'True_Odds_Calculator_3-way'!N494/'True_Odds_Calculator_3-way'!A494-1)</f>
        <v>#NAME?</v>
      </c>
      <c r="I497" s="6" t="e">
        <f ca="1">IF('Log_working_3-way'!$D497="","",'True_Odds_Calculator_3-way'!O494/'True_Odds_Calculator_3-way'!B494-1)</f>
        <v>#NAME?</v>
      </c>
      <c r="J497" s="6" t="e">
        <f ca="1">IF('Log_working_3-way'!$D497="","",'True_Odds_Calculator_3-way'!#REF!/'True_Odds_Calculator_3-way'!C494-1)</f>
        <v>#NAME?</v>
      </c>
      <c r="K497" s="6" t="e">
        <f ca="1">IF('Log_working_3-way'!$D497="","",1/'True_Odds_Calculator_3-way'!A494+1/'True_Odds_Calculator_3-way'!B494+1/'True_Odds_Calculator_3-way'!C494-1)</f>
        <v>#NAME?</v>
      </c>
    </row>
    <row r="498" spans="4:11" x14ac:dyDescent="0.25">
      <c r="D498" t="e">
        <f ca="1">solve_for_c('True_Odds_Calculator_3-way'!A495,'True_Odds_Calculator_3-way'!B495,'True_Odds_Calculator_3-way'!C495,'Log_working_3-way'!B$1,'Log_working_3-way'!B$2)</f>
        <v>#NAME?</v>
      </c>
      <c r="F498" s="6" t="e">
        <f ca="1">IF('Log_working_3-way'!D498="","",1/'True_Odds_Calculator_3-way'!N495+1/'True_Odds_Calculator_3-way'!O495+1/'True_Odds_Calculator_3-way'!#REF!-1)</f>
        <v>#NAME?</v>
      </c>
      <c r="H498" s="6" t="e">
        <f ca="1">IF('Log_working_3-way'!$D498="","",'True_Odds_Calculator_3-way'!N495/'True_Odds_Calculator_3-way'!A495-1)</f>
        <v>#NAME?</v>
      </c>
      <c r="I498" s="6" t="e">
        <f ca="1">IF('Log_working_3-way'!$D498="","",'True_Odds_Calculator_3-way'!O495/'True_Odds_Calculator_3-way'!B495-1)</f>
        <v>#NAME?</v>
      </c>
      <c r="J498" s="6" t="e">
        <f ca="1">IF('Log_working_3-way'!$D498="","",'True_Odds_Calculator_3-way'!#REF!/'True_Odds_Calculator_3-way'!C495-1)</f>
        <v>#NAME?</v>
      </c>
      <c r="K498" s="6" t="e">
        <f ca="1">IF('Log_working_3-way'!$D498="","",1/'True_Odds_Calculator_3-way'!A495+1/'True_Odds_Calculator_3-way'!B495+1/'True_Odds_Calculator_3-way'!C495-1)</f>
        <v>#NAME?</v>
      </c>
    </row>
    <row r="499" spans="4:11" x14ac:dyDescent="0.25">
      <c r="D499" t="e">
        <f ca="1">solve_for_c('True_Odds_Calculator_3-way'!A496,'True_Odds_Calculator_3-way'!B496,'True_Odds_Calculator_3-way'!C496,'Log_working_3-way'!B$1,'Log_working_3-way'!B$2)</f>
        <v>#NAME?</v>
      </c>
      <c r="F499" s="6" t="e">
        <f ca="1">IF('Log_working_3-way'!D499="","",1/'True_Odds_Calculator_3-way'!N496+1/'True_Odds_Calculator_3-way'!O496+1/'True_Odds_Calculator_3-way'!#REF!-1)</f>
        <v>#NAME?</v>
      </c>
      <c r="H499" s="6" t="e">
        <f ca="1">IF('Log_working_3-way'!$D499="","",'True_Odds_Calculator_3-way'!N496/'True_Odds_Calculator_3-way'!A496-1)</f>
        <v>#NAME?</v>
      </c>
      <c r="I499" s="6" t="e">
        <f ca="1">IF('Log_working_3-way'!$D499="","",'True_Odds_Calculator_3-way'!O496/'True_Odds_Calculator_3-way'!B496-1)</f>
        <v>#NAME?</v>
      </c>
      <c r="J499" s="6" t="e">
        <f ca="1">IF('Log_working_3-way'!$D499="","",'True_Odds_Calculator_3-way'!#REF!/'True_Odds_Calculator_3-way'!C496-1)</f>
        <v>#NAME?</v>
      </c>
      <c r="K499" s="6" t="e">
        <f ca="1">IF('Log_working_3-way'!$D499="","",1/'True_Odds_Calculator_3-way'!A496+1/'True_Odds_Calculator_3-way'!B496+1/'True_Odds_Calculator_3-way'!C496-1)</f>
        <v>#NAME?</v>
      </c>
    </row>
    <row r="500" spans="4:11" x14ac:dyDescent="0.25">
      <c r="D500" t="e">
        <f ca="1">solve_for_c('True_Odds_Calculator_3-way'!A497,'True_Odds_Calculator_3-way'!B497,'True_Odds_Calculator_3-way'!C497,'Log_working_3-way'!B$1,'Log_working_3-way'!B$2)</f>
        <v>#NAME?</v>
      </c>
      <c r="F500" s="6" t="e">
        <f ca="1">IF('Log_working_3-way'!D500="","",1/'True_Odds_Calculator_3-way'!N497+1/'True_Odds_Calculator_3-way'!O497+1/'True_Odds_Calculator_3-way'!#REF!-1)</f>
        <v>#NAME?</v>
      </c>
      <c r="H500" s="6" t="e">
        <f ca="1">IF('Log_working_3-way'!$D500="","",'True_Odds_Calculator_3-way'!N497/'True_Odds_Calculator_3-way'!A497-1)</f>
        <v>#NAME?</v>
      </c>
      <c r="I500" s="6" t="e">
        <f ca="1">IF('Log_working_3-way'!$D500="","",'True_Odds_Calculator_3-way'!O497/'True_Odds_Calculator_3-way'!B497-1)</f>
        <v>#NAME?</v>
      </c>
      <c r="J500" s="6" t="e">
        <f ca="1">IF('Log_working_3-way'!$D500="","",'True_Odds_Calculator_3-way'!#REF!/'True_Odds_Calculator_3-way'!C497-1)</f>
        <v>#NAME?</v>
      </c>
      <c r="K500" s="6" t="e">
        <f ca="1">IF('Log_working_3-way'!$D500="","",1/'True_Odds_Calculator_3-way'!A497+1/'True_Odds_Calculator_3-way'!B497+1/'True_Odds_Calculator_3-way'!C497-1)</f>
        <v>#NAME?</v>
      </c>
    </row>
    <row r="501" spans="4:11" x14ac:dyDescent="0.25">
      <c r="D501" t="e">
        <f ca="1">solve_for_c('True_Odds_Calculator_3-way'!A498,'True_Odds_Calculator_3-way'!B498,'True_Odds_Calculator_3-way'!C498,'Log_working_3-way'!B$1,'Log_working_3-way'!B$2)</f>
        <v>#NAME?</v>
      </c>
      <c r="F501" s="6" t="e">
        <f ca="1">IF('Log_working_3-way'!D501="","",1/'True_Odds_Calculator_3-way'!N498+1/'True_Odds_Calculator_3-way'!O498+1/'True_Odds_Calculator_3-way'!#REF!-1)</f>
        <v>#NAME?</v>
      </c>
      <c r="H501" s="6" t="e">
        <f ca="1">IF('Log_working_3-way'!$D501="","",'True_Odds_Calculator_3-way'!N498/'True_Odds_Calculator_3-way'!A498-1)</f>
        <v>#NAME?</v>
      </c>
      <c r="I501" s="6" t="e">
        <f ca="1">IF('Log_working_3-way'!$D501="","",'True_Odds_Calculator_3-way'!O498/'True_Odds_Calculator_3-way'!B498-1)</f>
        <v>#NAME?</v>
      </c>
      <c r="J501" s="6" t="e">
        <f ca="1">IF('Log_working_3-way'!$D501="","",'True_Odds_Calculator_3-way'!#REF!/'True_Odds_Calculator_3-way'!C498-1)</f>
        <v>#NAME?</v>
      </c>
      <c r="K501" s="6" t="e">
        <f ca="1">IF('Log_working_3-way'!$D501="","",1/'True_Odds_Calculator_3-way'!A498+1/'True_Odds_Calculator_3-way'!B498+1/'True_Odds_Calculator_3-way'!C498-1)</f>
        <v>#NAME?</v>
      </c>
    </row>
    <row r="502" spans="4:11" x14ac:dyDescent="0.25">
      <c r="D502" t="e">
        <f ca="1">solve_for_c('True_Odds_Calculator_3-way'!A499,'True_Odds_Calculator_3-way'!B499,'True_Odds_Calculator_3-way'!C499,'Log_working_3-way'!B$1,'Log_working_3-way'!B$2)</f>
        <v>#NAME?</v>
      </c>
      <c r="F502" s="6" t="e">
        <f ca="1">IF('Log_working_3-way'!D502="","",1/'True_Odds_Calculator_3-way'!N499+1/'True_Odds_Calculator_3-way'!O499+1/'True_Odds_Calculator_3-way'!#REF!-1)</f>
        <v>#NAME?</v>
      </c>
      <c r="H502" s="6" t="e">
        <f ca="1">IF('Log_working_3-way'!$D502="","",'True_Odds_Calculator_3-way'!N499/'True_Odds_Calculator_3-way'!A499-1)</f>
        <v>#NAME?</v>
      </c>
      <c r="I502" s="6" t="e">
        <f ca="1">IF('Log_working_3-way'!$D502="","",'True_Odds_Calculator_3-way'!O499/'True_Odds_Calculator_3-way'!B499-1)</f>
        <v>#NAME?</v>
      </c>
      <c r="J502" s="6" t="e">
        <f ca="1">IF('Log_working_3-way'!$D502="","",'True_Odds_Calculator_3-way'!#REF!/'True_Odds_Calculator_3-way'!C499-1)</f>
        <v>#NAME?</v>
      </c>
      <c r="K502" s="6" t="e">
        <f ca="1">IF('Log_working_3-way'!$D502="","",1/'True_Odds_Calculator_3-way'!A499+1/'True_Odds_Calculator_3-way'!B499+1/'True_Odds_Calculator_3-way'!C499-1)</f>
        <v>#NAME?</v>
      </c>
    </row>
    <row r="503" spans="4:11" x14ac:dyDescent="0.25">
      <c r="D503" t="e">
        <f ca="1">solve_for_c('True_Odds_Calculator_3-way'!A500,'True_Odds_Calculator_3-way'!B500,'True_Odds_Calculator_3-way'!C500,'Log_working_3-way'!B$1,'Log_working_3-way'!B$2)</f>
        <v>#NAME?</v>
      </c>
      <c r="F503" s="6" t="e">
        <f ca="1">IF('Log_working_3-way'!D503="","",1/'True_Odds_Calculator_3-way'!N500+1/'True_Odds_Calculator_3-way'!O500+1/'True_Odds_Calculator_3-way'!#REF!-1)</f>
        <v>#NAME?</v>
      </c>
      <c r="H503" s="6" t="e">
        <f ca="1">IF('Log_working_3-way'!$D503="","",'True_Odds_Calculator_3-way'!N500/'True_Odds_Calculator_3-way'!A500-1)</f>
        <v>#NAME?</v>
      </c>
      <c r="I503" s="6" t="e">
        <f ca="1">IF('Log_working_3-way'!$D503="","",'True_Odds_Calculator_3-way'!O500/'True_Odds_Calculator_3-way'!B500-1)</f>
        <v>#NAME?</v>
      </c>
      <c r="J503" s="6" t="e">
        <f ca="1">IF('Log_working_3-way'!$D503="","",'True_Odds_Calculator_3-way'!#REF!/'True_Odds_Calculator_3-way'!C500-1)</f>
        <v>#NAME?</v>
      </c>
      <c r="K503" s="6" t="e">
        <f ca="1">IF('Log_working_3-way'!$D503="","",1/'True_Odds_Calculator_3-way'!A500+1/'True_Odds_Calculator_3-way'!B500+1/'True_Odds_Calculator_3-way'!C500-1)</f>
        <v>#NAME?</v>
      </c>
    </row>
    <row r="504" spans="4:11" x14ac:dyDescent="0.25">
      <c r="D504" t="e">
        <f ca="1">solve_for_c('True_Odds_Calculator_3-way'!A501,'True_Odds_Calculator_3-way'!B501,'True_Odds_Calculator_3-way'!C501,'Log_working_3-way'!B$1,'Log_working_3-way'!B$2)</f>
        <v>#NAME?</v>
      </c>
      <c r="F504" s="6" t="e">
        <f ca="1">IF('Log_working_3-way'!D504="","",1/'True_Odds_Calculator_3-way'!N501+1/'True_Odds_Calculator_3-way'!O501+1/'True_Odds_Calculator_3-way'!#REF!-1)</f>
        <v>#NAME?</v>
      </c>
      <c r="H504" s="6" t="e">
        <f ca="1">IF('Log_working_3-way'!$D504="","",'True_Odds_Calculator_3-way'!N501/'True_Odds_Calculator_3-way'!A501-1)</f>
        <v>#NAME?</v>
      </c>
      <c r="I504" s="6" t="e">
        <f ca="1">IF('Log_working_3-way'!$D504="","",'True_Odds_Calculator_3-way'!O501/'True_Odds_Calculator_3-way'!B501-1)</f>
        <v>#NAME?</v>
      </c>
      <c r="J504" s="6" t="e">
        <f ca="1">IF('Log_working_3-way'!$D504="","",'True_Odds_Calculator_3-way'!#REF!/'True_Odds_Calculator_3-way'!C501-1)</f>
        <v>#NAME?</v>
      </c>
      <c r="K504" s="6" t="e">
        <f ca="1">IF('Log_working_3-way'!$D504="","",1/'True_Odds_Calculator_3-way'!A501+1/'True_Odds_Calculator_3-way'!B501+1/'True_Odds_Calculator_3-way'!C501-1)</f>
        <v>#NAME?</v>
      </c>
    </row>
    <row r="505" spans="4:11" x14ac:dyDescent="0.25">
      <c r="D505" t="e">
        <f ca="1">solve_for_c('True_Odds_Calculator_3-way'!A502,'True_Odds_Calculator_3-way'!B502,'True_Odds_Calculator_3-way'!C502,'Log_working_3-way'!B$1,'Log_working_3-way'!B$2)</f>
        <v>#NAME?</v>
      </c>
      <c r="F505" s="6" t="e">
        <f ca="1">IF('Log_working_3-way'!D505="","",1/'True_Odds_Calculator_3-way'!N502+1/'True_Odds_Calculator_3-way'!O502+1/'True_Odds_Calculator_3-way'!#REF!-1)</f>
        <v>#NAME?</v>
      </c>
      <c r="H505" s="6" t="e">
        <f ca="1">IF('Log_working_3-way'!$D505="","",'True_Odds_Calculator_3-way'!N502/'True_Odds_Calculator_3-way'!A502-1)</f>
        <v>#NAME?</v>
      </c>
      <c r="I505" s="6" t="e">
        <f ca="1">IF('Log_working_3-way'!$D505="","",'True_Odds_Calculator_3-way'!O502/'True_Odds_Calculator_3-way'!B502-1)</f>
        <v>#NAME?</v>
      </c>
      <c r="J505" s="6" t="e">
        <f ca="1">IF('Log_working_3-way'!$D505="","",'True_Odds_Calculator_3-way'!#REF!/'True_Odds_Calculator_3-way'!C502-1)</f>
        <v>#NAME?</v>
      </c>
      <c r="K505" s="6" t="e">
        <f ca="1">IF('Log_working_3-way'!$D505="","",1/'True_Odds_Calculator_3-way'!A502+1/'True_Odds_Calculator_3-way'!B502+1/'True_Odds_Calculator_3-way'!C502-1)</f>
        <v>#NAME?</v>
      </c>
    </row>
    <row r="506" spans="4:11" x14ac:dyDescent="0.25">
      <c r="D506" t="e">
        <f ca="1">solve_for_c('True_Odds_Calculator_3-way'!A503,'True_Odds_Calculator_3-way'!B503,'True_Odds_Calculator_3-way'!C503,'Log_working_3-way'!B$1,'Log_working_3-way'!B$2)</f>
        <v>#NAME?</v>
      </c>
      <c r="F506" s="6" t="e">
        <f ca="1">IF('Log_working_3-way'!D506="","",1/'True_Odds_Calculator_3-way'!N503+1/'True_Odds_Calculator_3-way'!O503+1/'True_Odds_Calculator_3-way'!#REF!-1)</f>
        <v>#NAME?</v>
      </c>
      <c r="H506" s="6" t="e">
        <f ca="1">IF('Log_working_3-way'!$D506="","",'True_Odds_Calculator_3-way'!N503/'True_Odds_Calculator_3-way'!A503-1)</f>
        <v>#NAME?</v>
      </c>
      <c r="I506" s="6" t="e">
        <f ca="1">IF('Log_working_3-way'!$D506="","",'True_Odds_Calculator_3-way'!O503/'True_Odds_Calculator_3-way'!B503-1)</f>
        <v>#NAME?</v>
      </c>
      <c r="J506" s="6" t="e">
        <f ca="1">IF('Log_working_3-way'!$D506="","",'True_Odds_Calculator_3-way'!#REF!/'True_Odds_Calculator_3-way'!C503-1)</f>
        <v>#NAME?</v>
      </c>
      <c r="K506" s="6" t="e">
        <f ca="1">IF('Log_working_3-way'!$D506="","",1/'True_Odds_Calculator_3-way'!A503+1/'True_Odds_Calculator_3-way'!B503+1/'True_Odds_Calculator_3-way'!C503-1)</f>
        <v>#NAME?</v>
      </c>
    </row>
    <row r="507" spans="4:11" x14ac:dyDescent="0.25">
      <c r="D507" t="e">
        <f ca="1">solve_for_c('True_Odds_Calculator_3-way'!A504,'True_Odds_Calculator_3-way'!B504,'True_Odds_Calculator_3-way'!C504,'Log_working_3-way'!B$1,'Log_working_3-way'!B$2)</f>
        <v>#NAME?</v>
      </c>
      <c r="F507" s="6" t="e">
        <f ca="1">IF('Log_working_3-way'!D507="","",1/'True_Odds_Calculator_3-way'!N504+1/'True_Odds_Calculator_3-way'!O504+1/'True_Odds_Calculator_3-way'!#REF!-1)</f>
        <v>#NAME?</v>
      </c>
      <c r="H507" s="6" t="e">
        <f ca="1">IF('Log_working_3-way'!$D507="","",'True_Odds_Calculator_3-way'!N504/'True_Odds_Calculator_3-way'!A504-1)</f>
        <v>#NAME?</v>
      </c>
      <c r="I507" s="6" t="e">
        <f ca="1">IF('Log_working_3-way'!$D507="","",'True_Odds_Calculator_3-way'!O504/'True_Odds_Calculator_3-way'!B504-1)</f>
        <v>#NAME?</v>
      </c>
      <c r="J507" s="6" t="e">
        <f ca="1">IF('Log_working_3-way'!$D507="","",'True_Odds_Calculator_3-way'!#REF!/'True_Odds_Calculator_3-way'!C504-1)</f>
        <v>#NAME?</v>
      </c>
      <c r="K507" s="6" t="e">
        <f ca="1">IF('Log_working_3-way'!$D507="","",1/'True_Odds_Calculator_3-way'!A504+1/'True_Odds_Calculator_3-way'!B504+1/'True_Odds_Calculator_3-way'!C504-1)</f>
        <v>#NAME?</v>
      </c>
    </row>
    <row r="508" spans="4:11" x14ac:dyDescent="0.25">
      <c r="D508" t="e">
        <f ca="1">solve_for_c('True_Odds_Calculator_3-way'!A505,'True_Odds_Calculator_3-way'!B505,'True_Odds_Calculator_3-way'!C505,'Log_working_3-way'!B$1,'Log_working_3-way'!B$2)</f>
        <v>#NAME?</v>
      </c>
      <c r="F508" s="6" t="e">
        <f ca="1">IF('Log_working_3-way'!D508="","",1/'True_Odds_Calculator_3-way'!N505+1/'True_Odds_Calculator_3-way'!O505+1/'True_Odds_Calculator_3-way'!#REF!-1)</f>
        <v>#NAME?</v>
      </c>
      <c r="H508" s="6" t="e">
        <f ca="1">IF('Log_working_3-way'!$D508="","",'True_Odds_Calculator_3-way'!N505/'True_Odds_Calculator_3-way'!A505-1)</f>
        <v>#NAME?</v>
      </c>
      <c r="I508" s="6" t="e">
        <f ca="1">IF('Log_working_3-way'!$D508="","",'True_Odds_Calculator_3-way'!O505/'True_Odds_Calculator_3-way'!B505-1)</f>
        <v>#NAME?</v>
      </c>
      <c r="J508" s="6" t="e">
        <f ca="1">IF('Log_working_3-way'!$D508="","",'True_Odds_Calculator_3-way'!#REF!/'True_Odds_Calculator_3-way'!C505-1)</f>
        <v>#NAME?</v>
      </c>
      <c r="K508" s="6" t="e">
        <f ca="1">IF('Log_working_3-way'!$D508="","",1/'True_Odds_Calculator_3-way'!A505+1/'True_Odds_Calculator_3-way'!B505+1/'True_Odds_Calculator_3-way'!C505-1)</f>
        <v>#NAME?</v>
      </c>
    </row>
    <row r="509" spans="4:11" x14ac:dyDescent="0.25">
      <c r="D509" t="e">
        <f ca="1">solve_for_c('True_Odds_Calculator_3-way'!A506,'True_Odds_Calculator_3-way'!B506,'True_Odds_Calculator_3-way'!C506,'Log_working_3-way'!B$1,'Log_working_3-way'!B$2)</f>
        <v>#NAME?</v>
      </c>
      <c r="F509" s="6" t="e">
        <f ca="1">IF('Log_working_3-way'!D509="","",1/'True_Odds_Calculator_3-way'!N506+1/'True_Odds_Calculator_3-way'!O506+1/'True_Odds_Calculator_3-way'!#REF!-1)</f>
        <v>#NAME?</v>
      </c>
      <c r="H509" s="6" t="e">
        <f ca="1">IF('Log_working_3-way'!$D509="","",'True_Odds_Calculator_3-way'!N506/'True_Odds_Calculator_3-way'!A506-1)</f>
        <v>#NAME?</v>
      </c>
      <c r="I509" s="6" t="e">
        <f ca="1">IF('Log_working_3-way'!$D509="","",'True_Odds_Calculator_3-way'!O506/'True_Odds_Calculator_3-way'!B506-1)</f>
        <v>#NAME?</v>
      </c>
      <c r="J509" s="6" t="e">
        <f ca="1">IF('Log_working_3-way'!$D509="","",'True_Odds_Calculator_3-way'!#REF!/'True_Odds_Calculator_3-way'!C506-1)</f>
        <v>#NAME?</v>
      </c>
      <c r="K509" s="6" t="e">
        <f ca="1">IF('Log_working_3-way'!$D509="","",1/'True_Odds_Calculator_3-way'!A506+1/'True_Odds_Calculator_3-way'!B506+1/'True_Odds_Calculator_3-way'!C506-1)</f>
        <v>#NAME?</v>
      </c>
    </row>
    <row r="510" spans="4:11" x14ac:dyDescent="0.25">
      <c r="D510" t="e">
        <f ca="1">solve_for_c('True_Odds_Calculator_3-way'!A507,'True_Odds_Calculator_3-way'!B507,'True_Odds_Calculator_3-way'!C507,'Log_working_3-way'!B$1,'Log_working_3-way'!B$2)</f>
        <v>#NAME?</v>
      </c>
      <c r="F510" s="6" t="e">
        <f ca="1">IF('Log_working_3-way'!D510="","",1/'True_Odds_Calculator_3-way'!N507+1/'True_Odds_Calculator_3-way'!O507+1/'True_Odds_Calculator_3-way'!#REF!-1)</f>
        <v>#NAME?</v>
      </c>
      <c r="H510" s="6" t="e">
        <f ca="1">IF('Log_working_3-way'!$D510="","",'True_Odds_Calculator_3-way'!N507/'True_Odds_Calculator_3-way'!A507-1)</f>
        <v>#NAME?</v>
      </c>
      <c r="I510" s="6" t="e">
        <f ca="1">IF('Log_working_3-way'!$D510="","",'True_Odds_Calculator_3-way'!O507/'True_Odds_Calculator_3-way'!B507-1)</f>
        <v>#NAME?</v>
      </c>
      <c r="J510" s="6" t="e">
        <f ca="1">IF('Log_working_3-way'!$D510="","",'True_Odds_Calculator_3-way'!#REF!/'True_Odds_Calculator_3-way'!C507-1)</f>
        <v>#NAME?</v>
      </c>
      <c r="K510" s="6" t="e">
        <f ca="1">IF('Log_working_3-way'!$D510="","",1/'True_Odds_Calculator_3-way'!A507+1/'True_Odds_Calculator_3-way'!B507+1/'True_Odds_Calculator_3-way'!C507-1)</f>
        <v>#NAME?</v>
      </c>
    </row>
    <row r="511" spans="4:11" x14ac:dyDescent="0.25">
      <c r="D511" t="e">
        <f ca="1">solve_for_c('True_Odds_Calculator_3-way'!A508,'True_Odds_Calculator_3-way'!B508,'True_Odds_Calculator_3-way'!C508,'Log_working_3-way'!B$1,'Log_working_3-way'!B$2)</f>
        <v>#NAME?</v>
      </c>
      <c r="F511" s="6" t="e">
        <f ca="1">IF('Log_working_3-way'!D511="","",1/'True_Odds_Calculator_3-way'!N508+1/'True_Odds_Calculator_3-way'!O508+1/'True_Odds_Calculator_3-way'!#REF!-1)</f>
        <v>#NAME?</v>
      </c>
      <c r="H511" s="6" t="e">
        <f ca="1">IF('Log_working_3-way'!$D511="","",'True_Odds_Calculator_3-way'!N508/'True_Odds_Calculator_3-way'!A508-1)</f>
        <v>#NAME?</v>
      </c>
      <c r="I511" s="6" t="e">
        <f ca="1">IF('Log_working_3-way'!$D511="","",'True_Odds_Calculator_3-way'!O508/'True_Odds_Calculator_3-way'!B508-1)</f>
        <v>#NAME?</v>
      </c>
      <c r="J511" s="6" t="e">
        <f ca="1">IF('Log_working_3-way'!$D511="","",'True_Odds_Calculator_3-way'!#REF!/'True_Odds_Calculator_3-way'!C508-1)</f>
        <v>#NAME?</v>
      </c>
      <c r="K511" s="6" t="e">
        <f ca="1">IF('Log_working_3-way'!$D511="","",1/'True_Odds_Calculator_3-way'!A508+1/'True_Odds_Calculator_3-way'!B508+1/'True_Odds_Calculator_3-way'!C508-1)</f>
        <v>#NAME?</v>
      </c>
    </row>
    <row r="512" spans="4:11" x14ac:dyDescent="0.25">
      <c r="D512" t="e">
        <f ca="1">solve_for_c('True_Odds_Calculator_3-way'!A509,'True_Odds_Calculator_3-way'!B509,'True_Odds_Calculator_3-way'!C509,'Log_working_3-way'!B$1,'Log_working_3-way'!B$2)</f>
        <v>#NAME?</v>
      </c>
      <c r="F512" s="6" t="e">
        <f ca="1">IF('Log_working_3-way'!D512="","",1/'True_Odds_Calculator_3-way'!N509+1/'True_Odds_Calculator_3-way'!O509+1/'True_Odds_Calculator_3-way'!#REF!-1)</f>
        <v>#NAME?</v>
      </c>
      <c r="H512" s="6" t="e">
        <f ca="1">IF('Log_working_3-way'!$D512="","",'True_Odds_Calculator_3-way'!N509/'True_Odds_Calculator_3-way'!A509-1)</f>
        <v>#NAME?</v>
      </c>
      <c r="I512" s="6" t="e">
        <f ca="1">IF('Log_working_3-way'!$D512="","",'True_Odds_Calculator_3-way'!O509/'True_Odds_Calculator_3-way'!B509-1)</f>
        <v>#NAME?</v>
      </c>
      <c r="J512" s="6" t="e">
        <f ca="1">IF('Log_working_3-way'!$D512="","",'True_Odds_Calculator_3-way'!#REF!/'True_Odds_Calculator_3-way'!C509-1)</f>
        <v>#NAME?</v>
      </c>
      <c r="K512" s="6" t="e">
        <f ca="1">IF('Log_working_3-way'!$D512="","",1/'True_Odds_Calculator_3-way'!A509+1/'True_Odds_Calculator_3-way'!B509+1/'True_Odds_Calculator_3-way'!C509-1)</f>
        <v>#NAME?</v>
      </c>
    </row>
    <row r="513" spans="4:11" x14ac:dyDescent="0.25">
      <c r="D513" t="e">
        <f ca="1">solve_for_c('True_Odds_Calculator_3-way'!A510,'True_Odds_Calculator_3-way'!B510,'True_Odds_Calculator_3-way'!C510,'Log_working_3-way'!B$1,'Log_working_3-way'!B$2)</f>
        <v>#NAME?</v>
      </c>
      <c r="F513" s="6" t="e">
        <f ca="1">IF('Log_working_3-way'!D513="","",1/'True_Odds_Calculator_3-way'!N510+1/'True_Odds_Calculator_3-way'!O510+1/'True_Odds_Calculator_3-way'!#REF!-1)</f>
        <v>#NAME?</v>
      </c>
      <c r="H513" s="6" t="e">
        <f ca="1">IF('Log_working_3-way'!$D513="","",'True_Odds_Calculator_3-way'!N510/'True_Odds_Calculator_3-way'!A510-1)</f>
        <v>#NAME?</v>
      </c>
      <c r="I513" s="6" t="e">
        <f ca="1">IF('Log_working_3-way'!$D513="","",'True_Odds_Calculator_3-way'!O510/'True_Odds_Calculator_3-way'!B510-1)</f>
        <v>#NAME?</v>
      </c>
      <c r="J513" s="6" t="e">
        <f ca="1">IF('Log_working_3-way'!$D513="","",'True_Odds_Calculator_3-way'!#REF!/'True_Odds_Calculator_3-way'!C510-1)</f>
        <v>#NAME?</v>
      </c>
      <c r="K513" s="6" t="e">
        <f ca="1">IF('Log_working_3-way'!$D513="","",1/'True_Odds_Calculator_3-way'!A510+1/'True_Odds_Calculator_3-way'!B510+1/'True_Odds_Calculator_3-way'!C510-1)</f>
        <v>#NAME?</v>
      </c>
    </row>
    <row r="514" spans="4:11" x14ac:dyDescent="0.25">
      <c r="D514" t="e">
        <f ca="1">solve_for_c('True_Odds_Calculator_3-way'!A511,'True_Odds_Calculator_3-way'!B511,'True_Odds_Calculator_3-way'!C511,'Log_working_3-way'!B$1,'Log_working_3-way'!B$2)</f>
        <v>#NAME?</v>
      </c>
      <c r="F514" s="6" t="e">
        <f ca="1">IF('Log_working_3-way'!D514="","",1/'True_Odds_Calculator_3-way'!N511+1/'True_Odds_Calculator_3-way'!O511+1/'True_Odds_Calculator_3-way'!#REF!-1)</f>
        <v>#NAME?</v>
      </c>
      <c r="H514" s="6" t="e">
        <f ca="1">IF('Log_working_3-way'!$D514="","",'True_Odds_Calculator_3-way'!N511/'True_Odds_Calculator_3-way'!A511-1)</f>
        <v>#NAME?</v>
      </c>
      <c r="I514" s="6" t="e">
        <f ca="1">IF('Log_working_3-way'!$D514="","",'True_Odds_Calculator_3-way'!O511/'True_Odds_Calculator_3-way'!B511-1)</f>
        <v>#NAME?</v>
      </c>
      <c r="J514" s="6" t="e">
        <f ca="1">IF('Log_working_3-way'!$D514="","",'True_Odds_Calculator_3-way'!#REF!/'True_Odds_Calculator_3-way'!C511-1)</f>
        <v>#NAME?</v>
      </c>
      <c r="K514" s="6" t="e">
        <f ca="1">IF('Log_working_3-way'!$D514="","",1/'True_Odds_Calculator_3-way'!A511+1/'True_Odds_Calculator_3-way'!B511+1/'True_Odds_Calculator_3-way'!C511-1)</f>
        <v>#NAME?</v>
      </c>
    </row>
    <row r="515" spans="4:11" x14ac:dyDescent="0.25">
      <c r="D515" t="e">
        <f ca="1">solve_for_c('True_Odds_Calculator_3-way'!A512,'True_Odds_Calculator_3-way'!B512,'True_Odds_Calculator_3-way'!C512,'Log_working_3-way'!B$1,'Log_working_3-way'!B$2)</f>
        <v>#NAME?</v>
      </c>
      <c r="F515" s="6" t="e">
        <f ca="1">IF('Log_working_3-way'!D515="","",1/'True_Odds_Calculator_3-way'!N512+1/'True_Odds_Calculator_3-way'!O512+1/'True_Odds_Calculator_3-way'!#REF!-1)</f>
        <v>#NAME?</v>
      </c>
      <c r="H515" s="6" t="e">
        <f ca="1">IF('Log_working_3-way'!$D515="","",'True_Odds_Calculator_3-way'!N512/'True_Odds_Calculator_3-way'!A512-1)</f>
        <v>#NAME?</v>
      </c>
      <c r="I515" s="6" t="e">
        <f ca="1">IF('Log_working_3-way'!$D515="","",'True_Odds_Calculator_3-way'!O512/'True_Odds_Calculator_3-way'!B512-1)</f>
        <v>#NAME?</v>
      </c>
      <c r="J515" s="6" t="e">
        <f ca="1">IF('Log_working_3-way'!$D515="","",'True_Odds_Calculator_3-way'!#REF!/'True_Odds_Calculator_3-way'!C512-1)</f>
        <v>#NAME?</v>
      </c>
      <c r="K515" s="6" t="e">
        <f ca="1">IF('Log_working_3-way'!$D515="","",1/'True_Odds_Calculator_3-way'!A512+1/'True_Odds_Calculator_3-way'!B512+1/'True_Odds_Calculator_3-way'!C512-1)</f>
        <v>#NAME?</v>
      </c>
    </row>
    <row r="516" spans="4:11" x14ac:dyDescent="0.25">
      <c r="D516" t="e">
        <f ca="1">solve_for_c('True_Odds_Calculator_3-way'!A513,'True_Odds_Calculator_3-way'!B513,'True_Odds_Calculator_3-way'!C513,'Log_working_3-way'!B$1,'Log_working_3-way'!B$2)</f>
        <v>#NAME?</v>
      </c>
      <c r="F516" s="6" t="e">
        <f ca="1">IF('Log_working_3-way'!D516="","",1/'True_Odds_Calculator_3-way'!N513+1/'True_Odds_Calculator_3-way'!O513+1/'True_Odds_Calculator_3-way'!#REF!-1)</f>
        <v>#NAME?</v>
      </c>
      <c r="H516" s="6" t="e">
        <f ca="1">IF('Log_working_3-way'!$D516="","",'True_Odds_Calculator_3-way'!N513/'True_Odds_Calculator_3-way'!A513-1)</f>
        <v>#NAME?</v>
      </c>
      <c r="I516" s="6" t="e">
        <f ca="1">IF('Log_working_3-way'!$D516="","",'True_Odds_Calculator_3-way'!O513/'True_Odds_Calculator_3-way'!B513-1)</f>
        <v>#NAME?</v>
      </c>
      <c r="J516" s="6" t="e">
        <f ca="1">IF('Log_working_3-way'!$D516="","",'True_Odds_Calculator_3-way'!#REF!/'True_Odds_Calculator_3-way'!C513-1)</f>
        <v>#NAME?</v>
      </c>
      <c r="K516" s="6" t="e">
        <f ca="1">IF('Log_working_3-way'!$D516="","",1/'True_Odds_Calculator_3-way'!A513+1/'True_Odds_Calculator_3-way'!B513+1/'True_Odds_Calculator_3-way'!C513-1)</f>
        <v>#NAME?</v>
      </c>
    </row>
    <row r="517" spans="4:11" x14ac:dyDescent="0.25">
      <c r="D517" t="e">
        <f ca="1">solve_for_c('True_Odds_Calculator_3-way'!A514,'True_Odds_Calculator_3-way'!B514,'True_Odds_Calculator_3-way'!C514,'Log_working_3-way'!B$1,'Log_working_3-way'!B$2)</f>
        <v>#NAME?</v>
      </c>
      <c r="F517" s="6" t="e">
        <f ca="1">IF('Log_working_3-way'!D517="","",1/'True_Odds_Calculator_3-way'!N514+1/'True_Odds_Calculator_3-way'!O514+1/'True_Odds_Calculator_3-way'!#REF!-1)</f>
        <v>#NAME?</v>
      </c>
      <c r="H517" s="6" t="e">
        <f ca="1">IF('Log_working_3-way'!$D517="","",'True_Odds_Calculator_3-way'!N514/'True_Odds_Calculator_3-way'!A514-1)</f>
        <v>#NAME?</v>
      </c>
      <c r="I517" s="6" t="e">
        <f ca="1">IF('Log_working_3-way'!$D517="","",'True_Odds_Calculator_3-way'!O514/'True_Odds_Calculator_3-way'!B514-1)</f>
        <v>#NAME?</v>
      </c>
      <c r="J517" s="6" t="e">
        <f ca="1">IF('Log_working_3-way'!$D517="","",'True_Odds_Calculator_3-way'!#REF!/'True_Odds_Calculator_3-way'!C514-1)</f>
        <v>#NAME?</v>
      </c>
      <c r="K517" s="6" t="e">
        <f ca="1">IF('Log_working_3-way'!$D517="","",1/'True_Odds_Calculator_3-way'!A514+1/'True_Odds_Calculator_3-way'!B514+1/'True_Odds_Calculator_3-way'!C514-1)</f>
        <v>#NAME?</v>
      </c>
    </row>
    <row r="518" spans="4:11" x14ac:dyDescent="0.25">
      <c r="D518" t="e">
        <f ca="1">solve_for_c('True_Odds_Calculator_3-way'!A515,'True_Odds_Calculator_3-way'!B515,'True_Odds_Calculator_3-way'!C515,'Log_working_3-way'!B$1,'Log_working_3-way'!B$2)</f>
        <v>#NAME?</v>
      </c>
      <c r="F518" s="6" t="e">
        <f ca="1">IF('Log_working_3-way'!D518="","",1/'True_Odds_Calculator_3-way'!N515+1/'True_Odds_Calculator_3-way'!O515+1/'True_Odds_Calculator_3-way'!#REF!-1)</f>
        <v>#NAME?</v>
      </c>
      <c r="H518" s="6" t="e">
        <f ca="1">IF('Log_working_3-way'!$D518="","",'True_Odds_Calculator_3-way'!N515/'True_Odds_Calculator_3-way'!A515-1)</f>
        <v>#NAME?</v>
      </c>
      <c r="I518" s="6" t="e">
        <f ca="1">IF('Log_working_3-way'!$D518="","",'True_Odds_Calculator_3-way'!O515/'True_Odds_Calculator_3-way'!B515-1)</f>
        <v>#NAME?</v>
      </c>
      <c r="J518" s="6" t="e">
        <f ca="1">IF('Log_working_3-way'!$D518="","",'True_Odds_Calculator_3-way'!#REF!/'True_Odds_Calculator_3-way'!C515-1)</f>
        <v>#NAME?</v>
      </c>
      <c r="K518" s="6" t="e">
        <f ca="1">IF('Log_working_3-way'!$D518="","",1/'True_Odds_Calculator_3-way'!A515+1/'True_Odds_Calculator_3-way'!B515+1/'True_Odds_Calculator_3-way'!C515-1)</f>
        <v>#NAME?</v>
      </c>
    </row>
    <row r="519" spans="4:11" x14ac:dyDescent="0.25">
      <c r="D519" t="e">
        <f ca="1">solve_for_c('True_Odds_Calculator_3-way'!A516,'True_Odds_Calculator_3-way'!B516,'True_Odds_Calculator_3-way'!C516,'Log_working_3-way'!B$1,'Log_working_3-way'!B$2)</f>
        <v>#NAME?</v>
      </c>
      <c r="F519" s="6" t="e">
        <f ca="1">IF('Log_working_3-way'!D519="","",1/'True_Odds_Calculator_3-way'!N516+1/'True_Odds_Calculator_3-way'!O516+1/'True_Odds_Calculator_3-way'!#REF!-1)</f>
        <v>#NAME?</v>
      </c>
      <c r="H519" s="6" t="e">
        <f ca="1">IF('Log_working_3-way'!$D519="","",'True_Odds_Calculator_3-way'!N516/'True_Odds_Calculator_3-way'!A516-1)</f>
        <v>#NAME?</v>
      </c>
      <c r="I519" s="6" t="e">
        <f ca="1">IF('Log_working_3-way'!$D519="","",'True_Odds_Calculator_3-way'!O516/'True_Odds_Calculator_3-way'!B516-1)</f>
        <v>#NAME?</v>
      </c>
      <c r="J519" s="6" t="e">
        <f ca="1">IF('Log_working_3-way'!$D519="","",'True_Odds_Calculator_3-way'!#REF!/'True_Odds_Calculator_3-way'!C516-1)</f>
        <v>#NAME?</v>
      </c>
      <c r="K519" s="6" t="e">
        <f ca="1">IF('Log_working_3-way'!$D519="","",1/'True_Odds_Calculator_3-way'!A516+1/'True_Odds_Calculator_3-way'!B516+1/'True_Odds_Calculator_3-way'!C516-1)</f>
        <v>#NAME?</v>
      </c>
    </row>
    <row r="520" spans="4:11" x14ac:dyDescent="0.25">
      <c r="D520" t="e">
        <f ca="1">solve_for_c('True_Odds_Calculator_3-way'!A517,'True_Odds_Calculator_3-way'!B517,'True_Odds_Calculator_3-way'!C517,'Log_working_3-way'!B$1,'Log_working_3-way'!B$2)</f>
        <v>#NAME?</v>
      </c>
      <c r="F520" s="6" t="e">
        <f ca="1">IF('Log_working_3-way'!D520="","",1/'True_Odds_Calculator_3-way'!N517+1/'True_Odds_Calculator_3-way'!O517+1/'True_Odds_Calculator_3-way'!#REF!-1)</f>
        <v>#NAME?</v>
      </c>
      <c r="H520" s="6" t="e">
        <f ca="1">IF('Log_working_3-way'!$D520="","",'True_Odds_Calculator_3-way'!N517/'True_Odds_Calculator_3-way'!A517-1)</f>
        <v>#NAME?</v>
      </c>
      <c r="I520" s="6" t="e">
        <f ca="1">IF('Log_working_3-way'!$D520="","",'True_Odds_Calculator_3-way'!O517/'True_Odds_Calculator_3-way'!B517-1)</f>
        <v>#NAME?</v>
      </c>
      <c r="J520" s="6" t="e">
        <f ca="1">IF('Log_working_3-way'!$D520="","",'True_Odds_Calculator_3-way'!#REF!/'True_Odds_Calculator_3-way'!C517-1)</f>
        <v>#NAME?</v>
      </c>
      <c r="K520" s="6" t="e">
        <f ca="1">IF('Log_working_3-way'!$D520="","",1/'True_Odds_Calculator_3-way'!A517+1/'True_Odds_Calculator_3-way'!B517+1/'True_Odds_Calculator_3-way'!C517-1)</f>
        <v>#NAME?</v>
      </c>
    </row>
    <row r="521" spans="4:11" x14ac:dyDescent="0.25">
      <c r="D521" t="e">
        <f ca="1">solve_for_c('True_Odds_Calculator_3-way'!A518,'True_Odds_Calculator_3-way'!B518,'True_Odds_Calculator_3-way'!C518,'Log_working_3-way'!B$1,'Log_working_3-way'!B$2)</f>
        <v>#NAME?</v>
      </c>
      <c r="F521" s="6" t="e">
        <f ca="1">IF('Log_working_3-way'!D521="","",1/'True_Odds_Calculator_3-way'!N518+1/'True_Odds_Calculator_3-way'!O518+1/'True_Odds_Calculator_3-way'!#REF!-1)</f>
        <v>#NAME?</v>
      </c>
      <c r="H521" s="6" t="e">
        <f ca="1">IF('Log_working_3-way'!$D521="","",'True_Odds_Calculator_3-way'!N518/'True_Odds_Calculator_3-way'!A518-1)</f>
        <v>#NAME?</v>
      </c>
      <c r="I521" s="6" t="e">
        <f ca="1">IF('Log_working_3-way'!$D521="","",'True_Odds_Calculator_3-way'!O518/'True_Odds_Calculator_3-way'!B518-1)</f>
        <v>#NAME?</v>
      </c>
      <c r="J521" s="6" t="e">
        <f ca="1">IF('Log_working_3-way'!$D521="","",'True_Odds_Calculator_3-way'!#REF!/'True_Odds_Calculator_3-way'!C518-1)</f>
        <v>#NAME?</v>
      </c>
      <c r="K521" s="6" t="e">
        <f ca="1">IF('Log_working_3-way'!$D521="","",1/'True_Odds_Calculator_3-way'!A518+1/'True_Odds_Calculator_3-way'!B518+1/'True_Odds_Calculator_3-way'!C518-1)</f>
        <v>#NAME?</v>
      </c>
    </row>
    <row r="522" spans="4:11" x14ac:dyDescent="0.25">
      <c r="D522" t="e">
        <f ca="1">solve_for_c('True_Odds_Calculator_3-way'!A519,'True_Odds_Calculator_3-way'!B519,'True_Odds_Calculator_3-way'!C519,'Log_working_3-way'!B$1,'Log_working_3-way'!B$2)</f>
        <v>#NAME?</v>
      </c>
      <c r="F522" s="6" t="e">
        <f ca="1">IF('Log_working_3-way'!D522="","",1/'True_Odds_Calculator_3-way'!N519+1/'True_Odds_Calculator_3-way'!O519+1/'True_Odds_Calculator_3-way'!#REF!-1)</f>
        <v>#NAME?</v>
      </c>
      <c r="H522" s="6" t="e">
        <f ca="1">IF('Log_working_3-way'!$D522="","",'True_Odds_Calculator_3-way'!N519/'True_Odds_Calculator_3-way'!A519-1)</f>
        <v>#NAME?</v>
      </c>
      <c r="I522" s="6" t="e">
        <f ca="1">IF('Log_working_3-way'!$D522="","",'True_Odds_Calculator_3-way'!O519/'True_Odds_Calculator_3-way'!B519-1)</f>
        <v>#NAME?</v>
      </c>
      <c r="J522" s="6" t="e">
        <f ca="1">IF('Log_working_3-way'!$D522="","",'True_Odds_Calculator_3-way'!#REF!/'True_Odds_Calculator_3-way'!C519-1)</f>
        <v>#NAME?</v>
      </c>
      <c r="K522" s="6" t="e">
        <f ca="1">IF('Log_working_3-way'!$D522="","",1/'True_Odds_Calculator_3-way'!A519+1/'True_Odds_Calculator_3-way'!B519+1/'True_Odds_Calculator_3-way'!C519-1)</f>
        <v>#NAME?</v>
      </c>
    </row>
    <row r="523" spans="4:11" x14ac:dyDescent="0.25">
      <c r="D523" t="e">
        <f ca="1">solve_for_c('True_Odds_Calculator_3-way'!A520,'True_Odds_Calculator_3-way'!B520,'True_Odds_Calculator_3-way'!C520,'Log_working_3-way'!B$1,'Log_working_3-way'!B$2)</f>
        <v>#NAME?</v>
      </c>
      <c r="F523" s="6" t="e">
        <f ca="1">IF('Log_working_3-way'!D523="","",1/'True_Odds_Calculator_3-way'!N520+1/'True_Odds_Calculator_3-way'!O520+1/'True_Odds_Calculator_3-way'!#REF!-1)</f>
        <v>#NAME?</v>
      </c>
      <c r="H523" s="6" t="e">
        <f ca="1">IF('Log_working_3-way'!$D523="","",'True_Odds_Calculator_3-way'!N520/'True_Odds_Calculator_3-way'!A520-1)</f>
        <v>#NAME?</v>
      </c>
      <c r="I523" s="6" t="e">
        <f ca="1">IF('Log_working_3-way'!$D523="","",'True_Odds_Calculator_3-way'!O520/'True_Odds_Calculator_3-way'!B520-1)</f>
        <v>#NAME?</v>
      </c>
      <c r="J523" s="6" t="e">
        <f ca="1">IF('Log_working_3-way'!$D523="","",'True_Odds_Calculator_3-way'!#REF!/'True_Odds_Calculator_3-way'!C520-1)</f>
        <v>#NAME?</v>
      </c>
      <c r="K523" s="6" t="e">
        <f ca="1">IF('Log_working_3-way'!$D523="","",1/'True_Odds_Calculator_3-way'!A520+1/'True_Odds_Calculator_3-way'!B520+1/'True_Odds_Calculator_3-way'!C520-1)</f>
        <v>#NAME?</v>
      </c>
    </row>
    <row r="524" spans="4:11" x14ac:dyDescent="0.25">
      <c r="D524" t="e">
        <f ca="1">solve_for_c('True_Odds_Calculator_3-way'!A521,'True_Odds_Calculator_3-way'!B521,'True_Odds_Calculator_3-way'!C521,'Log_working_3-way'!B$1,'Log_working_3-way'!B$2)</f>
        <v>#NAME?</v>
      </c>
      <c r="F524" s="6" t="e">
        <f ca="1">IF('Log_working_3-way'!D524="","",1/'True_Odds_Calculator_3-way'!N521+1/'True_Odds_Calculator_3-way'!O521+1/'True_Odds_Calculator_3-way'!#REF!-1)</f>
        <v>#NAME?</v>
      </c>
      <c r="H524" s="6" t="e">
        <f ca="1">IF('Log_working_3-way'!$D524="","",'True_Odds_Calculator_3-way'!N521/'True_Odds_Calculator_3-way'!A521-1)</f>
        <v>#NAME?</v>
      </c>
      <c r="I524" s="6" t="e">
        <f ca="1">IF('Log_working_3-way'!$D524="","",'True_Odds_Calculator_3-way'!O521/'True_Odds_Calculator_3-way'!B521-1)</f>
        <v>#NAME?</v>
      </c>
      <c r="J524" s="6" t="e">
        <f ca="1">IF('Log_working_3-way'!$D524="","",'True_Odds_Calculator_3-way'!#REF!/'True_Odds_Calculator_3-way'!C521-1)</f>
        <v>#NAME?</v>
      </c>
      <c r="K524" s="6" t="e">
        <f ca="1">IF('Log_working_3-way'!$D524="","",1/'True_Odds_Calculator_3-way'!A521+1/'True_Odds_Calculator_3-way'!B521+1/'True_Odds_Calculator_3-way'!C521-1)</f>
        <v>#NAME?</v>
      </c>
    </row>
    <row r="525" spans="4:11" x14ac:dyDescent="0.25">
      <c r="D525" t="e">
        <f ca="1">solve_for_c('True_Odds_Calculator_3-way'!A522,'True_Odds_Calculator_3-way'!B522,'True_Odds_Calculator_3-way'!C522,'Log_working_3-way'!B$1,'Log_working_3-way'!B$2)</f>
        <v>#NAME?</v>
      </c>
      <c r="F525" s="6" t="e">
        <f ca="1">IF('Log_working_3-way'!D525="","",1/'True_Odds_Calculator_3-way'!N522+1/'True_Odds_Calculator_3-way'!O522+1/'True_Odds_Calculator_3-way'!#REF!-1)</f>
        <v>#NAME?</v>
      </c>
      <c r="H525" s="6" t="e">
        <f ca="1">IF('Log_working_3-way'!$D525="","",'True_Odds_Calculator_3-way'!N522/'True_Odds_Calculator_3-way'!A522-1)</f>
        <v>#NAME?</v>
      </c>
      <c r="I525" s="6" t="e">
        <f ca="1">IF('Log_working_3-way'!$D525="","",'True_Odds_Calculator_3-way'!O522/'True_Odds_Calculator_3-way'!B522-1)</f>
        <v>#NAME?</v>
      </c>
      <c r="J525" s="6" t="e">
        <f ca="1">IF('Log_working_3-way'!$D525="","",'True_Odds_Calculator_3-way'!#REF!/'True_Odds_Calculator_3-way'!C522-1)</f>
        <v>#NAME?</v>
      </c>
      <c r="K525" s="6" t="e">
        <f ca="1">IF('Log_working_3-way'!$D525="","",1/'True_Odds_Calculator_3-way'!A522+1/'True_Odds_Calculator_3-way'!B522+1/'True_Odds_Calculator_3-way'!C522-1)</f>
        <v>#NAME?</v>
      </c>
    </row>
    <row r="526" spans="4:11" x14ac:dyDescent="0.25">
      <c r="D526" t="e">
        <f ca="1">solve_for_c('True_Odds_Calculator_3-way'!A523,'True_Odds_Calculator_3-way'!B523,'True_Odds_Calculator_3-way'!C523,'Log_working_3-way'!B$1,'Log_working_3-way'!B$2)</f>
        <v>#NAME?</v>
      </c>
      <c r="F526" s="6" t="e">
        <f ca="1">IF('Log_working_3-way'!D526="","",1/'True_Odds_Calculator_3-way'!N523+1/'True_Odds_Calculator_3-way'!O523+1/'True_Odds_Calculator_3-way'!#REF!-1)</f>
        <v>#NAME?</v>
      </c>
      <c r="H526" s="6" t="e">
        <f ca="1">IF('Log_working_3-way'!$D526="","",'True_Odds_Calculator_3-way'!N523/'True_Odds_Calculator_3-way'!A523-1)</f>
        <v>#NAME?</v>
      </c>
      <c r="I526" s="6" t="e">
        <f ca="1">IF('Log_working_3-way'!$D526="","",'True_Odds_Calculator_3-way'!O523/'True_Odds_Calculator_3-way'!B523-1)</f>
        <v>#NAME?</v>
      </c>
      <c r="J526" s="6" t="e">
        <f ca="1">IF('Log_working_3-way'!$D526="","",'True_Odds_Calculator_3-way'!#REF!/'True_Odds_Calculator_3-way'!C523-1)</f>
        <v>#NAME?</v>
      </c>
      <c r="K526" s="6" t="e">
        <f ca="1">IF('Log_working_3-way'!$D526="","",1/'True_Odds_Calculator_3-way'!A523+1/'True_Odds_Calculator_3-way'!B523+1/'True_Odds_Calculator_3-way'!C523-1)</f>
        <v>#NAME?</v>
      </c>
    </row>
    <row r="527" spans="4:11" x14ac:dyDescent="0.25">
      <c r="D527" t="e">
        <f ca="1">solve_for_c('True_Odds_Calculator_3-way'!A524,'True_Odds_Calculator_3-way'!B524,'True_Odds_Calculator_3-way'!C524,'Log_working_3-way'!B$1,'Log_working_3-way'!B$2)</f>
        <v>#NAME?</v>
      </c>
      <c r="F527" s="6" t="e">
        <f ca="1">IF('Log_working_3-way'!D527="","",1/'True_Odds_Calculator_3-way'!N524+1/'True_Odds_Calculator_3-way'!O524+1/'True_Odds_Calculator_3-way'!#REF!-1)</f>
        <v>#NAME?</v>
      </c>
      <c r="H527" s="6" t="e">
        <f ca="1">IF('Log_working_3-way'!$D527="","",'True_Odds_Calculator_3-way'!N524/'True_Odds_Calculator_3-way'!A524-1)</f>
        <v>#NAME?</v>
      </c>
      <c r="I527" s="6" t="e">
        <f ca="1">IF('Log_working_3-way'!$D527="","",'True_Odds_Calculator_3-way'!O524/'True_Odds_Calculator_3-way'!B524-1)</f>
        <v>#NAME?</v>
      </c>
      <c r="J527" s="6" t="e">
        <f ca="1">IF('Log_working_3-way'!$D527="","",'True_Odds_Calculator_3-way'!#REF!/'True_Odds_Calculator_3-way'!C524-1)</f>
        <v>#NAME?</v>
      </c>
      <c r="K527" s="6" t="e">
        <f ca="1">IF('Log_working_3-way'!$D527="","",1/'True_Odds_Calculator_3-way'!A524+1/'True_Odds_Calculator_3-way'!B524+1/'True_Odds_Calculator_3-way'!C524-1)</f>
        <v>#NAME?</v>
      </c>
    </row>
    <row r="528" spans="4:11" x14ac:dyDescent="0.25">
      <c r="D528" t="e">
        <f ca="1">solve_for_c('True_Odds_Calculator_3-way'!A525,'True_Odds_Calculator_3-way'!B525,'True_Odds_Calculator_3-way'!C525,'Log_working_3-way'!B$1,'Log_working_3-way'!B$2)</f>
        <v>#NAME?</v>
      </c>
      <c r="F528" s="6" t="e">
        <f ca="1">IF('Log_working_3-way'!D528="","",1/'True_Odds_Calculator_3-way'!N525+1/'True_Odds_Calculator_3-way'!O525+1/'True_Odds_Calculator_3-way'!#REF!-1)</f>
        <v>#NAME?</v>
      </c>
      <c r="H528" s="6" t="e">
        <f ca="1">IF('Log_working_3-way'!$D528="","",'True_Odds_Calculator_3-way'!N525/'True_Odds_Calculator_3-way'!A525-1)</f>
        <v>#NAME?</v>
      </c>
      <c r="I528" s="6" t="e">
        <f ca="1">IF('Log_working_3-way'!$D528="","",'True_Odds_Calculator_3-way'!O525/'True_Odds_Calculator_3-way'!B525-1)</f>
        <v>#NAME?</v>
      </c>
      <c r="J528" s="6" t="e">
        <f ca="1">IF('Log_working_3-way'!$D528="","",'True_Odds_Calculator_3-way'!#REF!/'True_Odds_Calculator_3-way'!C525-1)</f>
        <v>#NAME?</v>
      </c>
      <c r="K528" s="6" t="e">
        <f ca="1">IF('Log_working_3-way'!$D528="","",1/'True_Odds_Calculator_3-way'!A525+1/'True_Odds_Calculator_3-way'!B525+1/'True_Odds_Calculator_3-way'!C525-1)</f>
        <v>#NAME?</v>
      </c>
    </row>
    <row r="529" spans="4:11" x14ac:dyDescent="0.25">
      <c r="D529" t="e">
        <f ca="1">solve_for_c('True_Odds_Calculator_3-way'!A526,'True_Odds_Calculator_3-way'!B526,'True_Odds_Calculator_3-way'!C526,'Log_working_3-way'!B$1,'Log_working_3-way'!B$2)</f>
        <v>#NAME?</v>
      </c>
      <c r="F529" s="6" t="e">
        <f ca="1">IF('Log_working_3-way'!D529="","",1/'True_Odds_Calculator_3-way'!N526+1/'True_Odds_Calculator_3-way'!O526+1/'True_Odds_Calculator_3-way'!#REF!-1)</f>
        <v>#NAME?</v>
      </c>
      <c r="H529" s="6" t="e">
        <f ca="1">IF('Log_working_3-way'!$D529="","",'True_Odds_Calculator_3-way'!N526/'True_Odds_Calculator_3-way'!A526-1)</f>
        <v>#NAME?</v>
      </c>
      <c r="I529" s="6" t="e">
        <f ca="1">IF('Log_working_3-way'!$D529="","",'True_Odds_Calculator_3-way'!O526/'True_Odds_Calculator_3-way'!B526-1)</f>
        <v>#NAME?</v>
      </c>
      <c r="J529" s="6" t="e">
        <f ca="1">IF('Log_working_3-way'!$D529="","",'True_Odds_Calculator_3-way'!#REF!/'True_Odds_Calculator_3-way'!C526-1)</f>
        <v>#NAME?</v>
      </c>
      <c r="K529" s="6" t="e">
        <f ca="1">IF('Log_working_3-way'!$D529="","",1/'True_Odds_Calculator_3-way'!A526+1/'True_Odds_Calculator_3-way'!B526+1/'True_Odds_Calculator_3-way'!C526-1)</f>
        <v>#NAME?</v>
      </c>
    </row>
    <row r="530" spans="4:11" x14ac:dyDescent="0.25">
      <c r="D530" t="e">
        <f ca="1">solve_for_c('True_Odds_Calculator_3-way'!A527,'True_Odds_Calculator_3-way'!B527,'True_Odds_Calculator_3-way'!C527,'Log_working_3-way'!B$1,'Log_working_3-way'!B$2)</f>
        <v>#NAME?</v>
      </c>
      <c r="F530" s="6" t="e">
        <f ca="1">IF('Log_working_3-way'!D530="","",1/'True_Odds_Calculator_3-way'!N527+1/'True_Odds_Calculator_3-way'!O527+1/'True_Odds_Calculator_3-way'!#REF!-1)</f>
        <v>#NAME?</v>
      </c>
      <c r="H530" s="6" t="e">
        <f ca="1">IF('Log_working_3-way'!$D530="","",'True_Odds_Calculator_3-way'!N527/'True_Odds_Calculator_3-way'!A527-1)</f>
        <v>#NAME?</v>
      </c>
      <c r="I530" s="6" t="e">
        <f ca="1">IF('Log_working_3-way'!$D530="","",'True_Odds_Calculator_3-way'!O527/'True_Odds_Calculator_3-way'!B527-1)</f>
        <v>#NAME?</v>
      </c>
      <c r="J530" s="6" t="e">
        <f ca="1">IF('Log_working_3-way'!$D530="","",'True_Odds_Calculator_3-way'!#REF!/'True_Odds_Calculator_3-way'!C527-1)</f>
        <v>#NAME?</v>
      </c>
      <c r="K530" s="6" t="e">
        <f ca="1">IF('Log_working_3-way'!$D530="","",1/'True_Odds_Calculator_3-way'!A527+1/'True_Odds_Calculator_3-way'!B527+1/'True_Odds_Calculator_3-way'!C527-1)</f>
        <v>#NAME?</v>
      </c>
    </row>
    <row r="531" spans="4:11" x14ac:dyDescent="0.25">
      <c r="D531" t="e">
        <f ca="1">solve_for_c('True_Odds_Calculator_3-way'!A528,'True_Odds_Calculator_3-way'!B528,'True_Odds_Calculator_3-way'!C528,'Log_working_3-way'!B$1,'Log_working_3-way'!B$2)</f>
        <v>#NAME?</v>
      </c>
      <c r="F531" s="6" t="e">
        <f ca="1">IF('Log_working_3-way'!D531="","",1/'True_Odds_Calculator_3-way'!N528+1/'True_Odds_Calculator_3-way'!O528+1/'True_Odds_Calculator_3-way'!#REF!-1)</f>
        <v>#NAME?</v>
      </c>
      <c r="H531" s="6" t="e">
        <f ca="1">IF('Log_working_3-way'!$D531="","",'True_Odds_Calculator_3-way'!N528/'True_Odds_Calculator_3-way'!A528-1)</f>
        <v>#NAME?</v>
      </c>
      <c r="I531" s="6" t="e">
        <f ca="1">IF('Log_working_3-way'!$D531="","",'True_Odds_Calculator_3-way'!O528/'True_Odds_Calculator_3-way'!B528-1)</f>
        <v>#NAME?</v>
      </c>
      <c r="J531" s="6" t="e">
        <f ca="1">IF('Log_working_3-way'!$D531="","",'True_Odds_Calculator_3-way'!#REF!/'True_Odds_Calculator_3-way'!C528-1)</f>
        <v>#NAME?</v>
      </c>
      <c r="K531" s="6" t="e">
        <f ca="1">IF('Log_working_3-way'!$D531="","",1/'True_Odds_Calculator_3-way'!A528+1/'True_Odds_Calculator_3-way'!B528+1/'True_Odds_Calculator_3-way'!C528-1)</f>
        <v>#NAME?</v>
      </c>
    </row>
    <row r="532" spans="4:11" x14ac:dyDescent="0.25">
      <c r="D532" t="e">
        <f ca="1">solve_for_c('True_Odds_Calculator_3-way'!A529,'True_Odds_Calculator_3-way'!B529,'True_Odds_Calculator_3-way'!C529,'Log_working_3-way'!B$1,'Log_working_3-way'!B$2)</f>
        <v>#NAME?</v>
      </c>
      <c r="F532" s="6" t="e">
        <f ca="1">IF('Log_working_3-way'!D532="","",1/'True_Odds_Calculator_3-way'!N529+1/'True_Odds_Calculator_3-way'!O529+1/'True_Odds_Calculator_3-way'!#REF!-1)</f>
        <v>#NAME?</v>
      </c>
      <c r="H532" s="6" t="e">
        <f ca="1">IF('Log_working_3-way'!$D532="","",'True_Odds_Calculator_3-way'!N529/'True_Odds_Calculator_3-way'!A529-1)</f>
        <v>#NAME?</v>
      </c>
      <c r="I532" s="6" t="e">
        <f ca="1">IF('Log_working_3-way'!$D532="","",'True_Odds_Calculator_3-way'!O529/'True_Odds_Calculator_3-way'!B529-1)</f>
        <v>#NAME?</v>
      </c>
      <c r="J532" s="6" t="e">
        <f ca="1">IF('Log_working_3-way'!$D532="","",'True_Odds_Calculator_3-way'!#REF!/'True_Odds_Calculator_3-way'!C529-1)</f>
        <v>#NAME?</v>
      </c>
      <c r="K532" s="6" t="e">
        <f ca="1">IF('Log_working_3-way'!$D532="","",1/'True_Odds_Calculator_3-way'!A529+1/'True_Odds_Calculator_3-way'!B529+1/'True_Odds_Calculator_3-way'!C529-1)</f>
        <v>#NAME?</v>
      </c>
    </row>
    <row r="533" spans="4:11" x14ac:dyDescent="0.25">
      <c r="D533" t="e">
        <f ca="1">solve_for_c('True_Odds_Calculator_3-way'!A530,'True_Odds_Calculator_3-way'!B530,'True_Odds_Calculator_3-way'!C530,'Log_working_3-way'!B$1,'Log_working_3-way'!B$2)</f>
        <v>#NAME?</v>
      </c>
      <c r="F533" s="6" t="e">
        <f ca="1">IF('Log_working_3-way'!D533="","",1/'True_Odds_Calculator_3-way'!N530+1/'True_Odds_Calculator_3-way'!O530+1/'True_Odds_Calculator_3-way'!#REF!-1)</f>
        <v>#NAME?</v>
      </c>
      <c r="H533" s="6" t="e">
        <f ca="1">IF('Log_working_3-way'!$D533="","",'True_Odds_Calculator_3-way'!N530/'True_Odds_Calculator_3-way'!A530-1)</f>
        <v>#NAME?</v>
      </c>
      <c r="I533" s="6" t="e">
        <f ca="1">IF('Log_working_3-way'!$D533="","",'True_Odds_Calculator_3-way'!O530/'True_Odds_Calculator_3-way'!B530-1)</f>
        <v>#NAME?</v>
      </c>
      <c r="J533" s="6" t="e">
        <f ca="1">IF('Log_working_3-way'!$D533="","",'True_Odds_Calculator_3-way'!#REF!/'True_Odds_Calculator_3-way'!C530-1)</f>
        <v>#NAME?</v>
      </c>
      <c r="K533" s="6" t="e">
        <f ca="1">IF('Log_working_3-way'!$D533="","",1/'True_Odds_Calculator_3-way'!A530+1/'True_Odds_Calculator_3-way'!B530+1/'True_Odds_Calculator_3-way'!C530-1)</f>
        <v>#NAME?</v>
      </c>
    </row>
    <row r="534" spans="4:11" x14ac:dyDescent="0.25">
      <c r="D534" t="e">
        <f ca="1">solve_for_c('True_Odds_Calculator_3-way'!A531,'True_Odds_Calculator_3-way'!B531,'True_Odds_Calculator_3-way'!C531,'Log_working_3-way'!B$1,'Log_working_3-way'!B$2)</f>
        <v>#NAME?</v>
      </c>
      <c r="F534" s="6" t="e">
        <f ca="1">IF('Log_working_3-way'!D534="","",1/'True_Odds_Calculator_3-way'!N531+1/'True_Odds_Calculator_3-way'!O531+1/'True_Odds_Calculator_3-way'!#REF!-1)</f>
        <v>#NAME?</v>
      </c>
      <c r="H534" s="6" t="e">
        <f ca="1">IF('Log_working_3-way'!$D534="","",'True_Odds_Calculator_3-way'!N531/'True_Odds_Calculator_3-way'!A531-1)</f>
        <v>#NAME?</v>
      </c>
      <c r="I534" s="6" t="e">
        <f ca="1">IF('Log_working_3-way'!$D534="","",'True_Odds_Calculator_3-way'!O531/'True_Odds_Calculator_3-way'!B531-1)</f>
        <v>#NAME?</v>
      </c>
      <c r="J534" s="6" t="e">
        <f ca="1">IF('Log_working_3-way'!$D534="","",'True_Odds_Calculator_3-way'!#REF!/'True_Odds_Calculator_3-way'!C531-1)</f>
        <v>#NAME?</v>
      </c>
      <c r="K534" s="6" t="e">
        <f ca="1">IF('Log_working_3-way'!$D534="","",1/'True_Odds_Calculator_3-way'!A531+1/'True_Odds_Calculator_3-way'!B531+1/'True_Odds_Calculator_3-way'!C531-1)</f>
        <v>#NAME?</v>
      </c>
    </row>
    <row r="535" spans="4:11" x14ac:dyDescent="0.25">
      <c r="D535" t="e">
        <f ca="1">solve_for_c('True_Odds_Calculator_3-way'!A532,'True_Odds_Calculator_3-way'!B532,'True_Odds_Calculator_3-way'!C532,'Log_working_3-way'!B$1,'Log_working_3-way'!B$2)</f>
        <v>#NAME?</v>
      </c>
      <c r="F535" s="6" t="e">
        <f ca="1">IF('Log_working_3-way'!D535="","",1/'True_Odds_Calculator_3-way'!N532+1/'True_Odds_Calculator_3-way'!O532+1/'True_Odds_Calculator_3-way'!#REF!-1)</f>
        <v>#NAME?</v>
      </c>
      <c r="H535" s="6" t="e">
        <f ca="1">IF('Log_working_3-way'!$D535="","",'True_Odds_Calculator_3-way'!N532/'True_Odds_Calculator_3-way'!A532-1)</f>
        <v>#NAME?</v>
      </c>
      <c r="I535" s="6" t="e">
        <f ca="1">IF('Log_working_3-way'!$D535="","",'True_Odds_Calculator_3-way'!O532/'True_Odds_Calculator_3-way'!B532-1)</f>
        <v>#NAME?</v>
      </c>
      <c r="J535" s="6" t="e">
        <f ca="1">IF('Log_working_3-way'!$D535="","",'True_Odds_Calculator_3-way'!#REF!/'True_Odds_Calculator_3-way'!C532-1)</f>
        <v>#NAME?</v>
      </c>
      <c r="K535" s="6" t="e">
        <f ca="1">IF('Log_working_3-way'!$D535="","",1/'True_Odds_Calculator_3-way'!A532+1/'True_Odds_Calculator_3-way'!B532+1/'True_Odds_Calculator_3-way'!C532-1)</f>
        <v>#NAME?</v>
      </c>
    </row>
    <row r="536" spans="4:11" x14ac:dyDescent="0.25">
      <c r="D536" t="e">
        <f ca="1">solve_for_c('True_Odds_Calculator_3-way'!A533,'True_Odds_Calculator_3-way'!B533,'True_Odds_Calculator_3-way'!C533,'Log_working_3-way'!B$1,'Log_working_3-way'!B$2)</f>
        <v>#NAME?</v>
      </c>
      <c r="F536" s="6" t="e">
        <f ca="1">IF('Log_working_3-way'!D536="","",1/'True_Odds_Calculator_3-way'!N533+1/'True_Odds_Calculator_3-way'!O533+1/'True_Odds_Calculator_3-way'!#REF!-1)</f>
        <v>#NAME?</v>
      </c>
      <c r="H536" s="6" t="e">
        <f ca="1">IF('Log_working_3-way'!$D536="","",'True_Odds_Calculator_3-way'!N533/'True_Odds_Calculator_3-way'!A533-1)</f>
        <v>#NAME?</v>
      </c>
      <c r="I536" s="6" t="e">
        <f ca="1">IF('Log_working_3-way'!$D536="","",'True_Odds_Calculator_3-way'!O533/'True_Odds_Calculator_3-way'!B533-1)</f>
        <v>#NAME?</v>
      </c>
      <c r="J536" s="6" t="e">
        <f ca="1">IF('Log_working_3-way'!$D536="","",'True_Odds_Calculator_3-way'!#REF!/'True_Odds_Calculator_3-way'!C533-1)</f>
        <v>#NAME?</v>
      </c>
      <c r="K536" s="6" t="e">
        <f ca="1">IF('Log_working_3-way'!$D536="","",1/'True_Odds_Calculator_3-way'!A533+1/'True_Odds_Calculator_3-way'!B533+1/'True_Odds_Calculator_3-way'!C533-1)</f>
        <v>#NAME?</v>
      </c>
    </row>
    <row r="537" spans="4:11" x14ac:dyDescent="0.25">
      <c r="D537" t="e">
        <f ca="1">solve_for_c('True_Odds_Calculator_3-way'!A534,'True_Odds_Calculator_3-way'!B534,'True_Odds_Calculator_3-way'!C534,'Log_working_3-way'!B$1,'Log_working_3-way'!B$2)</f>
        <v>#NAME?</v>
      </c>
      <c r="F537" s="6" t="e">
        <f ca="1">IF('Log_working_3-way'!D537="","",1/'True_Odds_Calculator_3-way'!N534+1/'True_Odds_Calculator_3-way'!O534+1/'True_Odds_Calculator_3-way'!#REF!-1)</f>
        <v>#NAME?</v>
      </c>
      <c r="H537" s="6" t="e">
        <f ca="1">IF('Log_working_3-way'!$D537="","",'True_Odds_Calculator_3-way'!N534/'True_Odds_Calculator_3-way'!A534-1)</f>
        <v>#NAME?</v>
      </c>
      <c r="I537" s="6" t="e">
        <f ca="1">IF('Log_working_3-way'!$D537="","",'True_Odds_Calculator_3-way'!O534/'True_Odds_Calculator_3-way'!B534-1)</f>
        <v>#NAME?</v>
      </c>
      <c r="J537" s="6" t="e">
        <f ca="1">IF('Log_working_3-way'!$D537="","",'True_Odds_Calculator_3-way'!#REF!/'True_Odds_Calculator_3-way'!C534-1)</f>
        <v>#NAME?</v>
      </c>
      <c r="K537" s="6" t="e">
        <f ca="1">IF('Log_working_3-way'!$D537="","",1/'True_Odds_Calculator_3-way'!A534+1/'True_Odds_Calculator_3-way'!B534+1/'True_Odds_Calculator_3-way'!C534-1)</f>
        <v>#NAME?</v>
      </c>
    </row>
    <row r="538" spans="4:11" x14ac:dyDescent="0.25">
      <c r="D538" t="e">
        <f ca="1">solve_for_c('True_Odds_Calculator_3-way'!A535,'True_Odds_Calculator_3-way'!B535,'True_Odds_Calculator_3-way'!C535,'Log_working_3-way'!B$1,'Log_working_3-way'!B$2)</f>
        <v>#NAME?</v>
      </c>
      <c r="F538" s="6" t="e">
        <f ca="1">IF('Log_working_3-way'!D538="","",1/'True_Odds_Calculator_3-way'!N535+1/'True_Odds_Calculator_3-way'!O535+1/'True_Odds_Calculator_3-way'!#REF!-1)</f>
        <v>#NAME?</v>
      </c>
      <c r="H538" s="6" t="e">
        <f ca="1">IF('Log_working_3-way'!$D538="","",'True_Odds_Calculator_3-way'!N535/'True_Odds_Calculator_3-way'!A535-1)</f>
        <v>#NAME?</v>
      </c>
      <c r="I538" s="6" t="e">
        <f ca="1">IF('Log_working_3-way'!$D538="","",'True_Odds_Calculator_3-way'!O535/'True_Odds_Calculator_3-way'!B535-1)</f>
        <v>#NAME?</v>
      </c>
      <c r="J538" s="6" t="e">
        <f ca="1">IF('Log_working_3-way'!$D538="","",'True_Odds_Calculator_3-way'!#REF!/'True_Odds_Calculator_3-way'!C535-1)</f>
        <v>#NAME?</v>
      </c>
      <c r="K538" s="6" t="e">
        <f ca="1">IF('Log_working_3-way'!$D538="","",1/'True_Odds_Calculator_3-way'!A535+1/'True_Odds_Calculator_3-way'!B535+1/'True_Odds_Calculator_3-way'!C535-1)</f>
        <v>#NAME?</v>
      </c>
    </row>
    <row r="539" spans="4:11" x14ac:dyDescent="0.25">
      <c r="D539" t="e">
        <f ca="1">solve_for_c('True_Odds_Calculator_3-way'!A536,'True_Odds_Calculator_3-way'!B536,'True_Odds_Calculator_3-way'!C536,'Log_working_3-way'!B$1,'Log_working_3-way'!B$2)</f>
        <v>#NAME?</v>
      </c>
      <c r="F539" s="6" t="e">
        <f ca="1">IF('Log_working_3-way'!D539="","",1/'True_Odds_Calculator_3-way'!N536+1/'True_Odds_Calculator_3-way'!O536+1/'True_Odds_Calculator_3-way'!#REF!-1)</f>
        <v>#NAME?</v>
      </c>
      <c r="H539" s="6" t="e">
        <f ca="1">IF('Log_working_3-way'!$D539="","",'True_Odds_Calculator_3-way'!N536/'True_Odds_Calculator_3-way'!A536-1)</f>
        <v>#NAME?</v>
      </c>
      <c r="I539" s="6" t="e">
        <f ca="1">IF('Log_working_3-way'!$D539="","",'True_Odds_Calculator_3-way'!O536/'True_Odds_Calculator_3-way'!B536-1)</f>
        <v>#NAME?</v>
      </c>
      <c r="J539" s="6" t="e">
        <f ca="1">IF('Log_working_3-way'!$D539="","",'True_Odds_Calculator_3-way'!#REF!/'True_Odds_Calculator_3-way'!C536-1)</f>
        <v>#NAME?</v>
      </c>
      <c r="K539" s="6" t="e">
        <f ca="1">IF('Log_working_3-way'!$D539="","",1/'True_Odds_Calculator_3-way'!A536+1/'True_Odds_Calculator_3-way'!B536+1/'True_Odds_Calculator_3-way'!C536-1)</f>
        <v>#NAME?</v>
      </c>
    </row>
    <row r="540" spans="4:11" x14ac:dyDescent="0.25">
      <c r="D540" t="e">
        <f ca="1">solve_for_c('True_Odds_Calculator_3-way'!A537,'True_Odds_Calculator_3-way'!B537,'True_Odds_Calculator_3-way'!C537,'Log_working_3-way'!B$1,'Log_working_3-way'!B$2)</f>
        <v>#NAME?</v>
      </c>
      <c r="F540" s="6" t="e">
        <f ca="1">IF('Log_working_3-way'!D540="","",1/'True_Odds_Calculator_3-way'!N537+1/'True_Odds_Calculator_3-way'!O537+1/'True_Odds_Calculator_3-way'!#REF!-1)</f>
        <v>#NAME?</v>
      </c>
      <c r="H540" s="6" t="e">
        <f ca="1">IF('Log_working_3-way'!$D540="","",'True_Odds_Calculator_3-way'!N537/'True_Odds_Calculator_3-way'!A537-1)</f>
        <v>#NAME?</v>
      </c>
      <c r="I540" s="6" t="e">
        <f ca="1">IF('Log_working_3-way'!$D540="","",'True_Odds_Calculator_3-way'!O537/'True_Odds_Calculator_3-way'!B537-1)</f>
        <v>#NAME?</v>
      </c>
      <c r="J540" s="6" t="e">
        <f ca="1">IF('Log_working_3-way'!$D540="","",'True_Odds_Calculator_3-way'!#REF!/'True_Odds_Calculator_3-way'!C537-1)</f>
        <v>#NAME?</v>
      </c>
      <c r="K540" s="6" t="e">
        <f ca="1">IF('Log_working_3-way'!$D540="","",1/'True_Odds_Calculator_3-way'!A537+1/'True_Odds_Calculator_3-way'!B537+1/'True_Odds_Calculator_3-way'!C537-1)</f>
        <v>#NAME?</v>
      </c>
    </row>
    <row r="541" spans="4:11" x14ac:dyDescent="0.25">
      <c r="D541" t="e">
        <f ca="1">solve_for_c('True_Odds_Calculator_3-way'!A538,'True_Odds_Calculator_3-way'!B538,'True_Odds_Calculator_3-way'!C538,'Log_working_3-way'!B$1,'Log_working_3-way'!B$2)</f>
        <v>#NAME?</v>
      </c>
      <c r="F541" s="6" t="e">
        <f ca="1">IF('Log_working_3-way'!D541="","",1/'True_Odds_Calculator_3-way'!N538+1/'True_Odds_Calculator_3-way'!O538+1/'True_Odds_Calculator_3-way'!#REF!-1)</f>
        <v>#NAME?</v>
      </c>
      <c r="H541" s="6" t="e">
        <f ca="1">IF('Log_working_3-way'!$D541="","",'True_Odds_Calculator_3-way'!N538/'True_Odds_Calculator_3-way'!A538-1)</f>
        <v>#NAME?</v>
      </c>
      <c r="I541" s="6" t="e">
        <f ca="1">IF('Log_working_3-way'!$D541="","",'True_Odds_Calculator_3-way'!O538/'True_Odds_Calculator_3-way'!B538-1)</f>
        <v>#NAME?</v>
      </c>
      <c r="J541" s="6" t="e">
        <f ca="1">IF('Log_working_3-way'!$D541="","",'True_Odds_Calculator_3-way'!#REF!/'True_Odds_Calculator_3-way'!C538-1)</f>
        <v>#NAME?</v>
      </c>
      <c r="K541" s="6" t="e">
        <f ca="1">IF('Log_working_3-way'!$D541="","",1/'True_Odds_Calculator_3-way'!A538+1/'True_Odds_Calculator_3-way'!B538+1/'True_Odds_Calculator_3-way'!C538-1)</f>
        <v>#NAME?</v>
      </c>
    </row>
    <row r="542" spans="4:11" x14ac:dyDescent="0.25">
      <c r="D542" t="e">
        <f ca="1">solve_for_c('True_Odds_Calculator_3-way'!A539,'True_Odds_Calculator_3-way'!B539,'True_Odds_Calculator_3-way'!C539,'Log_working_3-way'!B$1,'Log_working_3-way'!B$2)</f>
        <v>#NAME?</v>
      </c>
      <c r="F542" s="6" t="e">
        <f ca="1">IF('Log_working_3-way'!D542="","",1/'True_Odds_Calculator_3-way'!N539+1/'True_Odds_Calculator_3-way'!O539+1/'True_Odds_Calculator_3-way'!#REF!-1)</f>
        <v>#NAME?</v>
      </c>
      <c r="H542" s="6" t="e">
        <f ca="1">IF('Log_working_3-way'!$D542="","",'True_Odds_Calculator_3-way'!N539/'True_Odds_Calculator_3-way'!A539-1)</f>
        <v>#NAME?</v>
      </c>
      <c r="I542" s="6" t="e">
        <f ca="1">IF('Log_working_3-way'!$D542="","",'True_Odds_Calculator_3-way'!O539/'True_Odds_Calculator_3-way'!B539-1)</f>
        <v>#NAME?</v>
      </c>
      <c r="J542" s="6" t="e">
        <f ca="1">IF('Log_working_3-way'!$D542="","",'True_Odds_Calculator_3-way'!#REF!/'True_Odds_Calculator_3-way'!C539-1)</f>
        <v>#NAME?</v>
      </c>
      <c r="K542" s="6" t="e">
        <f ca="1">IF('Log_working_3-way'!$D542="","",1/'True_Odds_Calculator_3-way'!A539+1/'True_Odds_Calculator_3-way'!B539+1/'True_Odds_Calculator_3-way'!C539-1)</f>
        <v>#NAME?</v>
      </c>
    </row>
    <row r="543" spans="4:11" x14ac:dyDescent="0.25">
      <c r="D543" t="e">
        <f ca="1">solve_for_c('True_Odds_Calculator_3-way'!A540,'True_Odds_Calculator_3-way'!B540,'True_Odds_Calculator_3-way'!C540,'Log_working_3-way'!B$1,'Log_working_3-way'!B$2)</f>
        <v>#NAME?</v>
      </c>
      <c r="F543" s="6" t="e">
        <f ca="1">IF('Log_working_3-way'!D543="","",1/'True_Odds_Calculator_3-way'!N540+1/'True_Odds_Calculator_3-way'!O540+1/'True_Odds_Calculator_3-way'!#REF!-1)</f>
        <v>#NAME?</v>
      </c>
      <c r="H543" s="6" t="e">
        <f ca="1">IF('Log_working_3-way'!$D543="","",'True_Odds_Calculator_3-way'!N540/'True_Odds_Calculator_3-way'!A540-1)</f>
        <v>#NAME?</v>
      </c>
      <c r="I543" s="6" t="e">
        <f ca="1">IF('Log_working_3-way'!$D543="","",'True_Odds_Calculator_3-way'!O540/'True_Odds_Calculator_3-way'!B540-1)</f>
        <v>#NAME?</v>
      </c>
      <c r="J543" s="6" t="e">
        <f ca="1">IF('Log_working_3-way'!$D543="","",'True_Odds_Calculator_3-way'!#REF!/'True_Odds_Calculator_3-way'!C540-1)</f>
        <v>#NAME?</v>
      </c>
      <c r="K543" s="6" t="e">
        <f ca="1">IF('Log_working_3-way'!$D543="","",1/'True_Odds_Calculator_3-way'!A540+1/'True_Odds_Calculator_3-way'!B540+1/'True_Odds_Calculator_3-way'!C540-1)</f>
        <v>#NAME?</v>
      </c>
    </row>
    <row r="544" spans="4:11" x14ac:dyDescent="0.25">
      <c r="D544" t="e">
        <f ca="1">solve_for_c('True_Odds_Calculator_3-way'!A541,'True_Odds_Calculator_3-way'!B541,'True_Odds_Calculator_3-way'!C541,'Log_working_3-way'!B$1,'Log_working_3-way'!B$2)</f>
        <v>#NAME?</v>
      </c>
      <c r="F544" s="6" t="e">
        <f ca="1">IF('Log_working_3-way'!D544="","",1/'True_Odds_Calculator_3-way'!N541+1/'True_Odds_Calculator_3-way'!O541+1/'True_Odds_Calculator_3-way'!#REF!-1)</f>
        <v>#NAME?</v>
      </c>
      <c r="H544" s="6" t="e">
        <f ca="1">IF('Log_working_3-way'!$D544="","",'True_Odds_Calculator_3-way'!N541/'True_Odds_Calculator_3-way'!A541-1)</f>
        <v>#NAME?</v>
      </c>
      <c r="I544" s="6" t="e">
        <f ca="1">IF('Log_working_3-way'!$D544="","",'True_Odds_Calculator_3-way'!O541/'True_Odds_Calculator_3-way'!B541-1)</f>
        <v>#NAME?</v>
      </c>
      <c r="J544" s="6" t="e">
        <f ca="1">IF('Log_working_3-way'!$D544="","",'True_Odds_Calculator_3-way'!#REF!/'True_Odds_Calculator_3-way'!C541-1)</f>
        <v>#NAME?</v>
      </c>
      <c r="K544" s="6" t="e">
        <f ca="1">IF('Log_working_3-way'!$D544="","",1/'True_Odds_Calculator_3-way'!A541+1/'True_Odds_Calculator_3-way'!B541+1/'True_Odds_Calculator_3-way'!C541-1)</f>
        <v>#NAME?</v>
      </c>
    </row>
    <row r="545" spans="4:11" x14ac:dyDescent="0.25">
      <c r="D545" t="e">
        <f ca="1">solve_for_c('True_Odds_Calculator_3-way'!A542,'True_Odds_Calculator_3-way'!B542,'True_Odds_Calculator_3-way'!C542,'Log_working_3-way'!B$1,'Log_working_3-way'!B$2)</f>
        <v>#NAME?</v>
      </c>
      <c r="F545" s="6" t="e">
        <f ca="1">IF('Log_working_3-way'!D545="","",1/'True_Odds_Calculator_3-way'!N542+1/'True_Odds_Calculator_3-way'!O542+1/'True_Odds_Calculator_3-way'!#REF!-1)</f>
        <v>#NAME?</v>
      </c>
      <c r="H545" s="6" t="e">
        <f ca="1">IF('Log_working_3-way'!$D545="","",'True_Odds_Calculator_3-way'!N542/'True_Odds_Calculator_3-way'!A542-1)</f>
        <v>#NAME?</v>
      </c>
      <c r="I545" s="6" t="e">
        <f ca="1">IF('Log_working_3-way'!$D545="","",'True_Odds_Calculator_3-way'!O542/'True_Odds_Calculator_3-way'!B542-1)</f>
        <v>#NAME?</v>
      </c>
      <c r="J545" s="6" t="e">
        <f ca="1">IF('Log_working_3-way'!$D545="","",'True_Odds_Calculator_3-way'!#REF!/'True_Odds_Calculator_3-way'!C542-1)</f>
        <v>#NAME?</v>
      </c>
      <c r="K545" s="6" t="e">
        <f ca="1">IF('Log_working_3-way'!$D545="","",1/'True_Odds_Calculator_3-way'!A542+1/'True_Odds_Calculator_3-way'!B542+1/'True_Odds_Calculator_3-way'!C542-1)</f>
        <v>#NAME?</v>
      </c>
    </row>
    <row r="546" spans="4:11" x14ac:dyDescent="0.25">
      <c r="D546" t="e">
        <f ca="1">solve_for_c('True_Odds_Calculator_3-way'!A543,'True_Odds_Calculator_3-way'!B543,'True_Odds_Calculator_3-way'!C543,'Log_working_3-way'!B$1,'Log_working_3-way'!B$2)</f>
        <v>#NAME?</v>
      </c>
      <c r="F546" s="6" t="e">
        <f ca="1">IF('Log_working_3-way'!D546="","",1/'True_Odds_Calculator_3-way'!N543+1/'True_Odds_Calculator_3-way'!O543+1/'True_Odds_Calculator_3-way'!#REF!-1)</f>
        <v>#NAME?</v>
      </c>
      <c r="H546" s="6" t="e">
        <f ca="1">IF('Log_working_3-way'!$D546="","",'True_Odds_Calculator_3-way'!N543/'True_Odds_Calculator_3-way'!A543-1)</f>
        <v>#NAME?</v>
      </c>
      <c r="I546" s="6" t="e">
        <f ca="1">IF('Log_working_3-way'!$D546="","",'True_Odds_Calculator_3-way'!O543/'True_Odds_Calculator_3-way'!B543-1)</f>
        <v>#NAME?</v>
      </c>
      <c r="J546" s="6" t="e">
        <f ca="1">IF('Log_working_3-way'!$D546="","",'True_Odds_Calculator_3-way'!#REF!/'True_Odds_Calculator_3-way'!C543-1)</f>
        <v>#NAME?</v>
      </c>
      <c r="K546" s="6" t="e">
        <f ca="1">IF('Log_working_3-way'!$D546="","",1/'True_Odds_Calculator_3-way'!A543+1/'True_Odds_Calculator_3-way'!B543+1/'True_Odds_Calculator_3-way'!C543-1)</f>
        <v>#NAME?</v>
      </c>
    </row>
    <row r="547" spans="4:11" x14ac:dyDescent="0.25">
      <c r="D547" t="e">
        <f ca="1">solve_for_c('True_Odds_Calculator_3-way'!A544,'True_Odds_Calculator_3-way'!B544,'True_Odds_Calculator_3-way'!C544,'Log_working_3-way'!B$1,'Log_working_3-way'!B$2)</f>
        <v>#NAME?</v>
      </c>
      <c r="F547" s="6" t="e">
        <f ca="1">IF('Log_working_3-way'!D547="","",1/'True_Odds_Calculator_3-way'!N544+1/'True_Odds_Calculator_3-way'!O544+1/'True_Odds_Calculator_3-way'!#REF!-1)</f>
        <v>#NAME?</v>
      </c>
      <c r="H547" s="6" t="e">
        <f ca="1">IF('Log_working_3-way'!$D547="","",'True_Odds_Calculator_3-way'!N544/'True_Odds_Calculator_3-way'!A544-1)</f>
        <v>#NAME?</v>
      </c>
      <c r="I547" s="6" t="e">
        <f ca="1">IF('Log_working_3-way'!$D547="","",'True_Odds_Calculator_3-way'!O544/'True_Odds_Calculator_3-way'!B544-1)</f>
        <v>#NAME?</v>
      </c>
      <c r="J547" s="6" t="e">
        <f ca="1">IF('Log_working_3-way'!$D547="","",'True_Odds_Calculator_3-way'!#REF!/'True_Odds_Calculator_3-way'!C544-1)</f>
        <v>#NAME?</v>
      </c>
      <c r="K547" s="6" t="e">
        <f ca="1">IF('Log_working_3-way'!$D547="","",1/'True_Odds_Calculator_3-way'!A544+1/'True_Odds_Calculator_3-way'!B544+1/'True_Odds_Calculator_3-way'!C544-1)</f>
        <v>#NAME?</v>
      </c>
    </row>
    <row r="548" spans="4:11" x14ac:dyDescent="0.25">
      <c r="D548" t="e">
        <f ca="1">solve_for_c('True_Odds_Calculator_3-way'!A545,'True_Odds_Calculator_3-way'!B545,'True_Odds_Calculator_3-way'!C545,'Log_working_3-way'!B$1,'Log_working_3-way'!B$2)</f>
        <v>#NAME?</v>
      </c>
      <c r="F548" s="6" t="e">
        <f ca="1">IF('Log_working_3-way'!D548="","",1/'True_Odds_Calculator_3-way'!N545+1/'True_Odds_Calculator_3-way'!O545+1/'True_Odds_Calculator_3-way'!#REF!-1)</f>
        <v>#NAME?</v>
      </c>
      <c r="H548" s="6" t="e">
        <f ca="1">IF('Log_working_3-way'!$D548="","",'True_Odds_Calculator_3-way'!N545/'True_Odds_Calculator_3-way'!A545-1)</f>
        <v>#NAME?</v>
      </c>
      <c r="I548" s="6" t="e">
        <f ca="1">IF('Log_working_3-way'!$D548="","",'True_Odds_Calculator_3-way'!O545/'True_Odds_Calculator_3-way'!B545-1)</f>
        <v>#NAME?</v>
      </c>
      <c r="J548" s="6" t="e">
        <f ca="1">IF('Log_working_3-way'!$D548="","",'True_Odds_Calculator_3-way'!#REF!/'True_Odds_Calculator_3-way'!C545-1)</f>
        <v>#NAME?</v>
      </c>
      <c r="K548" s="6" t="e">
        <f ca="1">IF('Log_working_3-way'!$D548="","",1/'True_Odds_Calculator_3-way'!A545+1/'True_Odds_Calculator_3-way'!B545+1/'True_Odds_Calculator_3-way'!C545-1)</f>
        <v>#NAME?</v>
      </c>
    </row>
    <row r="549" spans="4:11" x14ac:dyDescent="0.25">
      <c r="D549" t="e">
        <f ca="1">solve_for_c('True_Odds_Calculator_3-way'!A546,'True_Odds_Calculator_3-way'!B546,'True_Odds_Calculator_3-way'!C546,'Log_working_3-way'!B$1,'Log_working_3-way'!B$2)</f>
        <v>#NAME?</v>
      </c>
      <c r="F549" s="6" t="e">
        <f ca="1">IF('Log_working_3-way'!D549="","",1/'True_Odds_Calculator_3-way'!N546+1/'True_Odds_Calculator_3-way'!O546+1/'True_Odds_Calculator_3-way'!#REF!-1)</f>
        <v>#NAME?</v>
      </c>
      <c r="H549" s="6" t="e">
        <f ca="1">IF('Log_working_3-way'!$D549="","",'True_Odds_Calculator_3-way'!N546/'True_Odds_Calculator_3-way'!A546-1)</f>
        <v>#NAME?</v>
      </c>
      <c r="I549" s="6" t="e">
        <f ca="1">IF('Log_working_3-way'!$D549="","",'True_Odds_Calculator_3-way'!O546/'True_Odds_Calculator_3-way'!B546-1)</f>
        <v>#NAME?</v>
      </c>
      <c r="J549" s="6" t="e">
        <f ca="1">IF('Log_working_3-way'!$D549="","",'True_Odds_Calculator_3-way'!#REF!/'True_Odds_Calculator_3-way'!C546-1)</f>
        <v>#NAME?</v>
      </c>
      <c r="K549" s="6" t="e">
        <f ca="1">IF('Log_working_3-way'!$D549="","",1/'True_Odds_Calculator_3-way'!A546+1/'True_Odds_Calculator_3-way'!B546+1/'True_Odds_Calculator_3-way'!C546-1)</f>
        <v>#NAME?</v>
      </c>
    </row>
    <row r="550" spans="4:11" x14ac:dyDescent="0.25">
      <c r="D550" t="e">
        <f ca="1">solve_for_c('True_Odds_Calculator_3-way'!A547,'True_Odds_Calculator_3-way'!B547,'True_Odds_Calculator_3-way'!C547,'Log_working_3-way'!B$1,'Log_working_3-way'!B$2)</f>
        <v>#NAME?</v>
      </c>
      <c r="F550" s="6" t="e">
        <f ca="1">IF('Log_working_3-way'!D550="","",1/'True_Odds_Calculator_3-way'!N547+1/'True_Odds_Calculator_3-way'!O547+1/'True_Odds_Calculator_3-way'!#REF!-1)</f>
        <v>#NAME?</v>
      </c>
      <c r="H550" s="6" t="e">
        <f ca="1">IF('Log_working_3-way'!$D550="","",'True_Odds_Calculator_3-way'!N547/'True_Odds_Calculator_3-way'!A547-1)</f>
        <v>#NAME?</v>
      </c>
      <c r="I550" s="6" t="e">
        <f ca="1">IF('Log_working_3-way'!$D550="","",'True_Odds_Calculator_3-way'!O547/'True_Odds_Calculator_3-way'!B547-1)</f>
        <v>#NAME?</v>
      </c>
      <c r="J550" s="6" t="e">
        <f ca="1">IF('Log_working_3-way'!$D550="","",'True_Odds_Calculator_3-way'!#REF!/'True_Odds_Calculator_3-way'!C547-1)</f>
        <v>#NAME?</v>
      </c>
      <c r="K550" s="6" t="e">
        <f ca="1">IF('Log_working_3-way'!$D550="","",1/'True_Odds_Calculator_3-way'!A547+1/'True_Odds_Calculator_3-way'!B547+1/'True_Odds_Calculator_3-way'!C547-1)</f>
        <v>#NAME?</v>
      </c>
    </row>
    <row r="551" spans="4:11" x14ac:dyDescent="0.25">
      <c r="D551" t="e">
        <f ca="1">solve_for_c('True_Odds_Calculator_3-way'!A548,'True_Odds_Calculator_3-way'!B548,'True_Odds_Calculator_3-way'!C548,'Log_working_3-way'!B$1,'Log_working_3-way'!B$2)</f>
        <v>#NAME?</v>
      </c>
      <c r="F551" s="6" t="e">
        <f ca="1">IF('Log_working_3-way'!D551="","",1/'True_Odds_Calculator_3-way'!N548+1/'True_Odds_Calculator_3-way'!O548+1/'True_Odds_Calculator_3-way'!#REF!-1)</f>
        <v>#NAME?</v>
      </c>
      <c r="H551" s="6" t="e">
        <f ca="1">IF('Log_working_3-way'!$D551="","",'True_Odds_Calculator_3-way'!N548/'True_Odds_Calculator_3-way'!A548-1)</f>
        <v>#NAME?</v>
      </c>
      <c r="I551" s="6" t="e">
        <f ca="1">IF('Log_working_3-way'!$D551="","",'True_Odds_Calculator_3-way'!O548/'True_Odds_Calculator_3-way'!B548-1)</f>
        <v>#NAME?</v>
      </c>
      <c r="J551" s="6" t="e">
        <f ca="1">IF('Log_working_3-way'!$D551="","",'True_Odds_Calculator_3-way'!#REF!/'True_Odds_Calculator_3-way'!C548-1)</f>
        <v>#NAME?</v>
      </c>
      <c r="K551" s="6" t="e">
        <f ca="1">IF('Log_working_3-way'!$D551="","",1/'True_Odds_Calculator_3-way'!A548+1/'True_Odds_Calculator_3-way'!B548+1/'True_Odds_Calculator_3-way'!C548-1)</f>
        <v>#NAME?</v>
      </c>
    </row>
    <row r="552" spans="4:11" x14ac:dyDescent="0.25">
      <c r="D552" t="e">
        <f ca="1">solve_for_c('True_Odds_Calculator_3-way'!A549,'True_Odds_Calculator_3-way'!B549,'True_Odds_Calculator_3-way'!C549,'Log_working_3-way'!B$1,'Log_working_3-way'!B$2)</f>
        <v>#NAME?</v>
      </c>
      <c r="F552" s="6" t="e">
        <f ca="1">IF('Log_working_3-way'!D552="","",1/'True_Odds_Calculator_3-way'!N549+1/'True_Odds_Calculator_3-way'!O549+1/'True_Odds_Calculator_3-way'!#REF!-1)</f>
        <v>#NAME?</v>
      </c>
      <c r="H552" s="6" t="e">
        <f ca="1">IF('Log_working_3-way'!$D552="","",'True_Odds_Calculator_3-way'!N549/'True_Odds_Calculator_3-way'!A549-1)</f>
        <v>#NAME?</v>
      </c>
      <c r="I552" s="6" t="e">
        <f ca="1">IF('Log_working_3-way'!$D552="","",'True_Odds_Calculator_3-way'!O549/'True_Odds_Calculator_3-way'!B549-1)</f>
        <v>#NAME?</v>
      </c>
      <c r="J552" s="6" t="e">
        <f ca="1">IF('Log_working_3-way'!$D552="","",'True_Odds_Calculator_3-way'!#REF!/'True_Odds_Calculator_3-way'!C549-1)</f>
        <v>#NAME?</v>
      </c>
      <c r="K552" s="6" t="e">
        <f ca="1">IF('Log_working_3-way'!$D552="","",1/'True_Odds_Calculator_3-way'!A549+1/'True_Odds_Calculator_3-way'!B549+1/'True_Odds_Calculator_3-way'!C549-1)</f>
        <v>#NAME?</v>
      </c>
    </row>
    <row r="553" spans="4:11" x14ac:dyDescent="0.25">
      <c r="D553" t="e">
        <f ca="1">solve_for_c('True_Odds_Calculator_3-way'!A550,'True_Odds_Calculator_3-way'!B550,'True_Odds_Calculator_3-way'!C550,'Log_working_3-way'!B$1,'Log_working_3-way'!B$2)</f>
        <v>#NAME?</v>
      </c>
      <c r="F553" s="6" t="e">
        <f ca="1">IF('Log_working_3-way'!D553="","",1/'True_Odds_Calculator_3-way'!N550+1/'True_Odds_Calculator_3-way'!O550+1/'True_Odds_Calculator_3-way'!#REF!-1)</f>
        <v>#NAME?</v>
      </c>
      <c r="H553" s="6" t="e">
        <f ca="1">IF('Log_working_3-way'!$D553="","",'True_Odds_Calculator_3-way'!N550/'True_Odds_Calculator_3-way'!A550-1)</f>
        <v>#NAME?</v>
      </c>
      <c r="I553" s="6" t="e">
        <f ca="1">IF('Log_working_3-way'!$D553="","",'True_Odds_Calculator_3-way'!O550/'True_Odds_Calculator_3-way'!B550-1)</f>
        <v>#NAME?</v>
      </c>
      <c r="J553" s="6" t="e">
        <f ca="1">IF('Log_working_3-way'!$D553="","",'True_Odds_Calculator_3-way'!#REF!/'True_Odds_Calculator_3-way'!C550-1)</f>
        <v>#NAME?</v>
      </c>
      <c r="K553" s="6" t="e">
        <f ca="1">IF('Log_working_3-way'!$D553="","",1/'True_Odds_Calculator_3-way'!A550+1/'True_Odds_Calculator_3-way'!B550+1/'True_Odds_Calculator_3-way'!C550-1)</f>
        <v>#NAME?</v>
      </c>
    </row>
    <row r="554" spans="4:11" x14ac:dyDescent="0.25">
      <c r="D554" t="e">
        <f ca="1">solve_for_c('True_Odds_Calculator_3-way'!A551,'True_Odds_Calculator_3-way'!B551,'True_Odds_Calculator_3-way'!C551,'Log_working_3-way'!B$1,'Log_working_3-way'!B$2)</f>
        <v>#NAME?</v>
      </c>
      <c r="F554" s="6" t="e">
        <f ca="1">IF('Log_working_3-way'!D554="","",1/'True_Odds_Calculator_3-way'!N551+1/'True_Odds_Calculator_3-way'!O551+1/'True_Odds_Calculator_3-way'!#REF!-1)</f>
        <v>#NAME?</v>
      </c>
      <c r="H554" s="6" t="e">
        <f ca="1">IF('Log_working_3-way'!$D554="","",'True_Odds_Calculator_3-way'!N551/'True_Odds_Calculator_3-way'!A551-1)</f>
        <v>#NAME?</v>
      </c>
      <c r="I554" s="6" t="e">
        <f ca="1">IF('Log_working_3-way'!$D554="","",'True_Odds_Calculator_3-way'!O551/'True_Odds_Calculator_3-way'!B551-1)</f>
        <v>#NAME?</v>
      </c>
      <c r="J554" s="6" t="e">
        <f ca="1">IF('Log_working_3-way'!$D554="","",'True_Odds_Calculator_3-way'!#REF!/'True_Odds_Calculator_3-way'!C551-1)</f>
        <v>#NAME?</v>
      </c>
      <c r="K554" s="6" t="e">
        <f ca="1">IF('Log_working_3-way'!$D554="","",1/'True_Odds_Calculator_3-way'!A551+1/'True_Odds_Calculator_3-way'!B551+1/'True_Odds_Calculator_3-way'!C551-1)</f>
        <v>#NAME?</v>
      </c>
    </row>
    <row r="555" spans="4:11" x14ac:dyDescent="0.25">
      <c r="D555" t="e">
        <f ca="1">solve_for_c('True_Odds_Calculator_3-way'!A552,'True_Odds_Calculator_3-way'!B552,'True_Odds_Calculator_3-way'!C552,'Log_working_3-way'!B$1,'Log_working_3-way'!B$2)</f>
        <v>#NAME?</v>
      </c>
      <c r="F555" s="6" t="e">
        <f ca="1">IF('Log_working_3-way'!D555="","",1/'True_Odds_Calculator_3-way'!N552+1/'True_Odds_Calculator_3-way'!O552+1/'True_Odds_Calculator_3-way'!#REF!-1)</f>
        <v>#NAME?</v>
      </c>
      <c r="H555" s="6" t="e">
        <f ca="1">IF('Log_working_3-way'!$D555="","",'True_Odds_Calculator_3-way'!N552/'True_Odds_Calculator_3-way'!A552-1)</f>
        <v>#NAME?</v>
      </c>
      <c r="I555" s="6" t="e">
        <f ca="1">IF('Log_working_3-way'!$D555="","",'True_Odds_Calculator_3-way'!O552/'True_Odds_Calculator_3-way'!B552-1)</f>
        <v>#NAME?</v>
      </c>
      <c r="J555" s="6" t="e">
        <f ca="1">IF('Log_working_3-way'!$D555="","",'True_Odds_Calculator_3-way'!#REF!/'True_Odds_Calculator_3-way'!C552-1)</f>
        <v>#NAME?</v>
      </c>
      <c r="K555" s="6" t="e">
        <f ca="1">IF('Log_working_3-way'!$D555="","",1/'True_Odds_Calculator_3-way'!A552+1/'True_Odds_Calculator_3-way'!B552+1/'True_Odds_Calculator_3-way'!C552-1)</f>
        <v>#NAME?</v>
      </c>
    </row>
    <row r="556" spans="4:11" x14ac:dyDescent="0.25">
      <c r="D556" t="e">
        <f ca="1">solve_for_c('True_Odds_Calculator_3-way'!A553,'True_Odds_Calculator_3-way'!B553,'True_Odds_Calculator_3-way'!C553,'Log_working_3-way'!B$1,'Log_working_3-way'!B$2)</f>
        <v>#NAME?</v>
      </c>
      <c r="F556" s="6" t="e">
        <f ca="1">IF('Log_working_3-way'!D556="","",1/'True_Odds_Calculator_3-way'!N553+1/'True_Odds_Calculator_3-way'!O553+1/'True_Odds_Calculator_3-way'!#REF!-1)</f>
        <v>#NAME?</v>
      </c>
      <c r="H556" s="6" t="e">
        <f ca="1">IF('Log_working_3-way'!$D556="","",'True_Odds_Calculator_3-way'!N553/'True_Odds_Calculator_3-way'!A553-1)</f>
        <v>#NAME?</v>
      </c>
      <c r="I556" s="6" t="e">
        <f ca="1">IF('Log_working_3-way'!$D556="","",'True_Odds_Calculator_3-way'!O553/'True_Odds_Calculator_3-way'!B553-1)</f>
        <v>#NAME?</v>
      </c>
      <c r="J556" s="6" t="e">
        <f ca="1">IF('Log_working_3-way'!$D556="","",'True_Odds_Calculator_3-way'!#REF!/'True_Odds_Calculator_3-way'!C553-1)</f>
        <v>#NAME?</v>
      </c>
      <c r="K556" s="6" t="e">
        <f ca="1">IF('Log_working_3-way'!$D556="","",1/'True_Odds_Calculator_3-way'!A553+1/'True_Odds_Calculator_3-way'!B553+1/'True_Odds_Calculator_3-way'!C553-1)</f>
        <v>#NAME?</v>
      </c>
    </row>
    <row r="557" spans="4:11" x14ac:dyDescent="0.25">
      <c r="D557" t="e">
        <f ca="1">solve_for_c('True_Odds_Calculator_3-way'!A554,'True_Odds_Calculator_3-way'!B554,'True_Odds_Calculator_3-way'!C554,'Log_working_3-way'!B$1,'Log_working_3-way'!B$2)</f>
        <v>#NAME?</v>
      </c>
      <c r="F557" s="6" t="e">
        <f ca="1">IF('Log_working_3-way'!D557="","",1/'True_Odds_Calculator_3-way'!N554+1/'True_Odds_Calculator_3-way'!O554+1/'True_Odds_Calculator_3-way'!#REF!-1)</f>
        <v>#NAME?</v>
      </c>
      <c r="H557" s="6" t="e">
        <f ca="1">IF('Log_working_3-way'!$D557="","",'True_Odds_Calculator_3-way'!N554/'True_Odds_Calculator_3-way'!A554-1)</f>
        <v>#NAME?</v>
      </c>
      <c r="I557" s="6" t="e">
        <f ca="1">IF('Log_working_3-way'!$D557="","",'True_Odds_Calculator_3-way'!O554/'True_Odds_Calculator_3-way'!B554-1)</f>
        <v>#NAME?</v>
      </c>
      <c r="J557" s="6" t="e">
        <f ca="1">IF('Log_working_3-way'!$D557="","",'True_Odds_Calculator_3-way'!#REF!/'True_Odds_Calculator_3-way'!C554-1)</f>
        <v>#NAME?</v>
      </c>
      <c r="K557" s="6" t="e">
        <f ca="1">IF('Log_working_3-way'!$D557="","",1/'True_Odds_Calculator_3-way'!A554+1/'True_Odds_Calculator_3-way'!B554+1/'True_Odds_Calculator_3-way'!C554-1)</f>
        <v>#NAME?</v>
      </c>
    </row>
    <row r="558" spans="4:11" x14ac:dyDescent="0.25">
      <c r="D558" t="e">
        <f ca="1">solve_for_c('True_Odds_Calculator_3-way'!A555,'True_Odds_Calculator_3-way'!B555,'True_Odds_Calculator_3-way'!C555,'Log_working_3-way'!B$1,'Log_working_3-way'!B$2)</f>
        <v>#NAME?</v>
      </c>
      <c r="F558" s="6" t="e">
        <f ca="1">IF('Log_working_3-way'!D558="","",1/'True_Odds_Calculator_3-way'!N555+1/'True_Odds_Calculator_3-way'!O555+1/'True_Odds_Calculator_3-way'!#REF!-1)</f>
        <v>#NAME?</v>
      </c>
      <c r="H558" s="6" t="e">
        <f ca="1">IF('Log_working_3-way'!$D558="","",'True_Odds_Calculator_3-way'!N555/'True_Odds_Calculator_3-way'!A555-1)</f>
        <v>#NAME?</v>
      </c>
      <c r="I558" s="6" t="e">
        <f ca="1">IF('Log_working_3-way'!$D558="","",'True_Odds_Calculator_3-way'!O555/'True_Odds_Calculator_3-way'!B555-1)</f>
        <v>#NAME?</v>
      </c>
      <c r="J558" s="6" t="e">
        <f ca="1">IF('Log_working_3-way'!$D558="","",'True_Odds_Calculator_3-way'!#REF!/'True_Odds_Calculator_3-way'!C555-1)</f>
        <v>#NAME?</v>
      </c>
      <c r="K558" s="6" t="e">
        <f ca="1">IF('Log_working_3-way'!$D558="","",1/'True_Odds_Calculator_3-way'!A555+1/'True_Odds_Calculator_3-way'!B555+1/'True_Odds_Calculator_3-way'!C555-1)</f>
        <v>#NAME?</v>
      </c>
    </row>
    <row r="559" spans="4:11" x14ac:dyDescent="0.25">
      <c r="D559" t="e">
        <f ca="1">solve_for_c('True_Odds_Calculator_3-way'!A556,'True_Odds_Calculator_3-way'!B556,'True_Odds_Calculator_3-way'!C556,'Log_working_3-way'!B$1,'Log_working_3-way'!B$2)</f>
        <v>#NAME?</v>
      </c>
      <c r="F559" s="6" t="e">
        <f ca="1">IF('Log_working_3-way'!D559="","",1/'True_Odds_Calculator_3-way'!N556+1/'True_Odds_Calculator_3-way'!O556+1/'True_Odds_Calculator_3-way'!#REF!-1)</f>
        <v>#NAME?</v>
      </c>
      <c r="H559" s="6" t="e">
        <f ca="1">IF('Log_working_3-way'!$D559="","",'True_Odds_Calculator_3-way'!N556/'True_Odds_Calculator_3-way'!A556-1)</f>
        <v>#NAME?</v>
      </c>
      <c r="I559" s="6" t="e">
        <f ca="1">IF('Log_working_3-way'!$D559="","",'True_Odds_Calculator_3-way'!O556/'True_Odds_Calculator_3-way'!B556-1)</f>
        <v>#NAME?</v>
      </c>
      <c r="J559" s="6" t="e">
        <f ca="1">IF('Log_working_3-way'!$D559="","",'True_Odds_Calculator_3-way'!#REF!/'True_Odds_Calculator_3-way'!C556-1)</f>
        <v>#NAME?</v>
      </c>
      <c r="K559" s="6" t="e">
        <f ca="1">IF('Log_working_3-way'!$D559="","",1/'True_Odds_Calculator_3-way'!A556+1/'True_Odds_Calculator_3-way'!B556+1/'True_Odds_Calculator_3-way'!C556-1)</f>
        <v>#NAME?</v>
      </c>
    </row>
    <row r="560" spans="4:11" x14ac:dyDescent="0.25">
      <c r="D560" t="e">
        <f ca="1">solve_for_c('True_Odds_Calculator_3-way'!A557,'True_Odds_Calculator_3-way'!B557,'True_Odds_Calculator_3-way'!C557,'Log_working_3-way'!B$1,'Log_working_3-way'!B$2)</f>
        <v>#NAME?</v>
      </c>
      <c r="F560" s="6" t="e">
        <f ca="1">IF('Log_working_3-way'!D560="","",1/'True_Odds_Calculator_3-way'!N557+1/'True_Odds_Calculator_3-way'!O557+1/'True_Odds_Calculator_3-way'!#REF!-1)</f>
        <v>#NAME?</v>
      </c>
      <c r="H560" s="6" t="e">
        <f ca="1">IF('Log_working_3-way'!$D560="","",'True_Odds_Calculator_3-way'!N557/'True_Odds_Calculator_3-way'!A557-1)</f>
        <v>#NAME?</v>
      </c>
      <c r="I560" s="6" t="e">
        <f ca="1">IF('Log_working_3-way'!$D560="","",'True_Odds_Calculator_3-way'!O557/'True_Odds_Calculator_3-way'!B557-1)</f>
        <v>#NAME?</v>
      </c>
      <c r="J560" s="6" t="e">
        <f ca="1">IF('Log_working_3-way'!$D560="","",'True_Odds_Calculator_3-way'!#REF!/'True_Odds_Calculator_3-way'!C557-1)</f>
        <v>#NAME?</v>
      </c>
      <c r="K560" s="6" t="e">
        <f ca="1">IF('Log_working_3-way'!$D560="","",1/'True_Odds_Calculator_3-way'!A557+1/'True_Odds_Calculator_3-way'!B557+1/'True_Odds_Calculator_3-way'!C557-1)</f>
        <v>#NAME?</v>
      </c>
    </row>
    <row r="561" spans="4:11" x14ac:dyDescent="0.25">
      <c r="D561" t="e">
        <f ca="1">solve_for_c('True_Odds_Calculator_3-way'!A558,'True_Odds_Calculator_3-way'!B558,'True_Odds_Calculator_3-way'!C558,'Log_working_3-way'!B$1,'Log_working_3-way'!B$2)</f>
        <v>#NAME?</v>
      </c>
      <c r="F561" s="6" t="e">
        <f ca="1">IF('Log_working_3-way'!D561="","",1/'True_Odds_Calculator_3-way'!N558+1/'True_Odds_Calculator_3-way'!O558+1/'True_Odds_Calculator_3-way'!#REF!-1)</f>
        <v>#NAME?</v>
      </c>
      <c r="H561" s="6" t="e">
        <f ca="1">IF('Log_working_3-way'!$D561="","",'True_Odds_Calculator_3-way'!N558/'True_Odds_Calculator_3-way'!A558-1)</f>
        <v>#NAME?</v>
      </c>
      <c r="I561" s="6" t="e">
        <f ca="1">IF('Log_working_3-way'!$D561="","",'True_Odds_Calculator_3-way'!O558/'True_Odds_Calculator_3-way'!B558-1)</f>
        <v>#NAME?</v>
      </c>
      <c r="J561" s="6" t="e">
        <f ca="1">IF('Log_working_3-way'!$D561="","",'True_Odds_Calculator_3-way'!#REF!/'True_Odds_Calculator_3-way'!C558-1)</f>
        <v>#NAME?</v>
      </c>
      <c r="K561" s="6" t="e">
        <f ca="1">IF('Log_working_3-way'!$D561="","",1/'True_Odds_Calculator_3-way'!A558+1/'True_Odds_Calculator_3-way'!B558+1/'True_Odds_Calculator_3-way'!C558-1)</f>
        <v>#NAME?</v>
      </c>
    </row>
    <row r="562" spans="4:11" x14ac:dyDescent="0.25">
      <c r="D562" t="e">
        <f ca="1">solve_for_c('True_Odds_Calculator_3-way'!A559,'True_Odds_Calculator_3-way'!B559,'True_Odds_Calculator_3-way'!C559,'Log_working_3-way'!B$1,'Log_working_3-way'!B$2)</f>
        <v>#NAME?</v>
      </c>
      <c r="F562" s="6" t="e">
        <f ca="1">IF('Log_working_3-way'!D562="","",1/'True_Odds_Calculator_3-way'!N559+1/'True_Odds_Calculator_3-way'!O559+1/'True_Odds_Calculator_3-way'!#REF!-1)</f>
        <v>#NAME?</v>
      </c>
      <c r="H562" s="6" t="e">
        <f ca="1">IF('Log_working_3-way'!$D562="","",'True_Odds_Calculator_3-way'!N559/'True_Odds_Calculator_3-way'!A559-1)</f>
        <v>#NAME?</v>
      </c>
      <c r="I562" s="6" t="e">
        <f ca="1">IF('Log_working_3-way'!$D562="","",'True_Odds_Calculator_3-way'!O559/'True_Odds_Calculator_3-way'!B559-1)</f>
        <v>#NAME?</v>
      </c>
      <c r="J562" s="6" t="e">
        <f ca="1">IF('Log_working_3-way'!$D562="","",'True_Odds_Calculator_3-way'!#REF!/'True_Odds_Calculator_3-way'!C559-1)</f>
        <v>#NAME?</v>
      </c>
      <c r="K562" s="6" t="e">
        <f ca="1">IF('Log_working_3-way'!$D562="","",1/'True_Odds_Calculator_3-way'!A559+1/'True_Odds_Calculator_3-way'!B559+1/'True_Odds_Calculator_3-way'!C559-1)</f>
        <v>#NAME?</v>
      </c>
    </row>
    <row r="563" spans="4:11" x14ac:dyDescent="0.25">
      <c r="D563" t="e">
        <f ca="1">solve_for_c('True_Odds_Calculator_3-way'!A560,'True_Odds_Calculator_3-way'!B560,'True_Odds_Calculator_3-way'!C560,'Log_working_3-way'!B$1,'Log_working_3-way'!B$2)</f>
        <v>#NAME?</v>
      </c>
      <c r="F563" s="6" t="e">
        <f ca="1">IF('Log_working_3-way'!D563="","",1/'True_Odds_Calculator_3-way'!N560+1/'True_Odds_Calculator_3-way'!O560+1/'True_Odds_Calculator_3-way'!#REF!-1)</f>
        <v>#NAME?</v>
      </c>
      <c r="H563" s="6" t="e">
        <f ca="1">IF('Log_working_3-way'!$D563="","",'True_Odds_Calculator_3-way'!N560/'True_Odds_Calculator_3-way'!A560-1)</f>
        <v>#NAME?</v>
      </c>
      <c r="I563" s="6" t="e">
        <f ca="1">IF('Log_working_3-way'!$D563="","",'True_Odds_Calculator_3-way'!O560/'True_Odds_Calculator_3-way'!B560-1)</f>
        <v>#NAME?</v>
      </c>
      <c r="J563" s="6" t="e">
        <f ca="1">IF('Log_working_3-way'!$D563="","",'True_Odds_Calculator_3-way'!#REF!/'True_Odds_Calculator_3-way'!C560-1)</f>
        <v>#NAME?</v>
      </c>
      <c r="K563" s="6" t="e">
        <f ca="1">IF('Log_working_3-way'!$D563="","",1/'True_Odds_Calculator_3-way'!A560+1/'True_Odds_Calculator_3-way'!B560+1/'True_Odds_Calculator_3-way'!C560-1)</f>
        <v>#NAME?</v>
      </c>
    </row>
    <row r="564" spans="4:11" x14ac:dyDescent="0.25">
      <c r="D564" t="e">
        <f ca="1">solve_for_c('True_Odds_Calculator_3-way'!A561,'True_Odds_Calculator_3-way'!B561,'True_Odds_Calculator_3-way'!C561,'Log_working_3-way'!B$1,'Log_working_3-way'!B$2)</f>
        <v>#NAME?</v>
      </c>
      <c r="F564" s="6" t="e">
        <f ca="1">IF('Log_working_3-way'!D564="","",1/'True_Odds_Calculator_3-way'!N561+1/'True_Odds_Calculator_3-way'!O561+1/'True_Odds_Calculator_3-way'!#REF!-1)</f>
        <v>#NAME?</v>
      </c>
      <c r="H564" s="6" t="e">
        <f ca="1">IF('Log_working_3-way'!$D564="","",'True_Odds_Calculator_3-way'!N561/'True_Odds_Calculator_3-way'!A561-1)</f>
        <v>#NAME?</v>
      </c>
      <c r="I564" s="6" t="e">
        <f ca="1">IF('Log_working_3-way'!$D564="","",'True_Odds_Calculator_3-way'!O561/'True_Odds_Calculator_3-way'!B561-1)</f>
        <v>#NAME?</v>
      </c>
      <c r="J564" s="6" t="e">
        <f ca="1">IF('Log_working_3-way'!$D564="","",'True_Odds_Calculator_3-way'!#REF!/'True_Odds_Calculator_3-way'!C561-1)</f>
        <v>#NAME?</v>
      </c>
      <c r="K564" s="6" t="e">
        <f ca="1">IF('Log_working_3-way'!$D564="","",1/'True_Odds_Calculator_3-way'!A561+1/'True_Odds_Calculator_3-way'!B561+1/'True_Odds_Calculator_3-way'!C561-1)</f>
        <v>#NAME?</v>
      </c>
    </row>
    <row r="565" spans="4:11" x14ac:dyDescent="0.25">
      <c r="D565" t="e">
        <f ca="1">solve_for_c('True_Odds_Calculator_3-way'!A562,'True_Odds_Calculator_3-way'!B562,'True_Odds_Calculator_3-way'!C562,'Log_working_3-way'!B$1,'Log_working_3-way'!B$2)</f>
        <v>#NAME?</v>
      </c>
      <c r="F565" s="6" t="e">
        <f ca="1">IF('Log_working_3-way'!D565="","",1/'True_Odds_Calculator_3-way'!N562+1/'True_Odds_Calculator_3-way'!O562+1/'True_Odds_Calculator_3-way'!#REF!-1)</f>
        <v>#NAME?</v>
      </c>
      <c r="H565" s="6" t="e">
        <f ca="1">IF('Log_working_3-way'!$D565="","",'True_Odds_Calculator_3-way'!N562/'True_Odds_Calculator_3-way'!A562-1)</f>
        <v>#NAME?</v>
      </c>
      <c r="I565" s="6" t="e">
        <f ca="1">IF('Log_working_3-way'!$D565="","",'True_Odds_Calculator_3-way'!O562/'True_Odds_Calculator_3-way'!B562-1)</f>
        <v>#NAME?</v>
      </c>
      <c r="J565" s="6" t="e">
        <f ca="1">IF('Log_working_3-way'!$D565="","",'True_Odds_Calculator_3-way'!#REF!/'True_Odds_Calculator_3-way'!C562-1)</f>
        <v>#NAME?</v>
      </c>
      <c r="K565" s="6" t="e">
        <f ca="1">IF('Log_working_3-way'!$D565="","",1/'True_Odds_Calculator_3-way'!A562+1/'True_Odds_Calculator_3-way'!B562+1/'True_Odds_Calculator_3-way'!C562-1)</f>
        <v>#NAME?</v>
      </c>
    </row>
    <row r="566" spans="4:11" x14ac:dyDescent="0.25">
      <c r="D566" t="e">
        <f ca="1">solve_for_c('True_Odds_Calculator_3-way'!A563,'True_Odds_Calculator_3-way'!B563,'True_Odds_Calculator_3-way'!C563,'Log_working_3-way'!B$1,'Log_working_3-way'!B$2)</f>
        <v>#NAME?</v>
      </c>
      <c r="F566" s="6" t="e">
        <f ca="1">IF('Log_working_3-way'!D566="","",1/'True_Odds_Calculator_3-way'!N563+1/'True_Odds_Calculator_3-way'!O563+1/'True_Odds_Calculator_3-way'!#REF!-1)</f>
        <v>#NAME?</v>
      </c>
      <c r="H566" s="6" t="e">
        <f ca="1">IF('Log_working_3-way'!$D566="","",'True_Odds_Calculator_3-way'!N563/'True_Odds_Calculator_3-way'!A563-1)</f>
        <v>#NAME?</v>
      </c>
      <c r="I566" s="6" t="e">
        <f ca="1">IF('Log_working_3-way'!$D566="","",'True_Odds_Calculator_3-way'!O563/'True_Odds_Calculator_3-way'!B563-1)</f>
        <v>#NAME?</v>
      </c>
      <c r="J566" s="6" t="e">
        <f ca="1">IF('Log_working_3-way'!$D566="","",'True_Odds_Calculator_3-way'!#REF!/'True_Odds_Calculator_3-way'!C563-1)</f>
        <v>#NAME?</v>
      </c>
      <c r="K566" s="6" t="e">
        <f ca="1">IF('Log_working_3-way'!$D566="","",1/'True_Odds_Calculator_3-way'!A563+1/'True_Odds_Calculator_3-way'!B563+1/'True_Odds_Calculator_3-way'!C563-1)</f>
        <v>#NAME?</v>
      </c>
    </row>
    <row r="567" spans="4:11" x14ac:dyDescent="0.25">
      <c r="D567" t="e">
        <f ca="1">solve_for_c('True_Odds_Calculator_3-way'!A564,'True_Odds_Calculator_3-way'!B564,'True_Odds_Calculator_3-way'!C564,'Log_working_3-way'!B$1,'Log_working_3-way'!B$2)</f>
        <v>#NAME?</v>
      </c>
      <c r="F567" s="6" t="e">
        <f ca="1">IF('Log_working_3-way'!D567="","",1/'True_Odds_Calculator_3-way'!N564+1/'True_Odds_Calculator_3-way'!O564+1/'True_Odds_Calculator_3-way'!#REF!-1)</f>
        <v>#NAME?</v>
      </c>
      <c r="H567" s="6" t="e">
        <f ca="1">IF('Log_working_3-way'!$D567="","",'True_Odds_Calculator_3-way'!N564/'True_Odds_Calculator_3-way'!A564-1)</f>
        <v>#NAME?</v>
      </c>
      <c r="I567" s="6" t="e">
        <f ca="1">IF('Log_working_3-way'!$D567="","",'True_Odds_Calculator_3-way'!O564/'True_Odds_Calculator_3-way'!B564-1)</f>
        <v>#NAME?</v>
      </c>
      <c r="J567" s="6" t="e">
        <f ca="1">IF('Log_working_3-way'!$D567="","",'True_Odds_Calculator_3-way'!#REF!/'True_Odds_Calculator_3-way'!C564-1)</f>
        <v>#NAME?</v>
      </c>
      <c r="K567" s="6" t="e">
        <f ca="1">IF('Log_working_3-way'!$D567="","",1/'True_Odds_Calculator_3-way'!A564+1/'True_Odds_Calculator_3-way'!B564+1/'True_Odds_Calculator_3-way'!C564-1)</f>
        <v>#NAME?</v>
      </c>
    </row>
    <row r="568" spans="4:11" x14ac:dyDescent="0.25">
      <c r="D568" t="e">
        <f ca="1">solve_for_c('True_Odds_Calculator_3-way'!A565,'True_Odds_Calculator_3-way'!B565,'True_Odds_Calculator_3-way'!C565,'Log_working_3-way'!B$1,'Log_working_3-way'!B$2)</f>
        <v>#NAME?</v>
      </c>
      <c r="F568" s="6" t="e">
        <f ca="1">IF('Log_working_3-way'!D568="","",1/'True_Odds_Calculator_3-way'!N565+1/'True_Odds_Calculator_3-way'!O565+1/'True_Odds_Calculator_3-way'!#REF!-1)</f>
        <v>#NAME?</v>
      </c>
      <c r="H568" s="6" t="e">
        <f ca="1">IF('Log_working_3-way'!$D568="","",'True_Odds_Calculator_3-way'!N565/'True_Odds_Calculator_3-way'!A565-1)</f>
        <v>#NAME?</v>
      </c>
      <c r="I568" s="6" t="e">
        <f ca="1">IF('Log_working_3-way'!$D568="","",'True_Odds_Calculator_3-way'!O565/'True_Odds_Calculator_3-way'!B565-1)</f>
        <v>#NAME?</v>
      </c>
      <c r="J568" s="6" t="e">
        <f ca="1">IF('Log_working_3-way'!$D568="","",'True_Odds_Calculator_3-way'!#REF!/'True_Odds_Calculator_3-way'!C565-1)</f>
        <v>#NAME?</v>
      </c>
      <c r="K568" s="6" t="e">
        <f ca="1">IF('Log_working_3-way'!$D568="","",1/'True_Odds_Calculator_3-way'!A565+1/'True_Odds_Calculator_3-way'!B565+1/'True_Odds_Calculator_3-way'!C565-1)</f>
        <v>#NAME?</v>
      </c>
    </row>
    <row r="569" spans="4:11" x14ac:dyDescent="0.25">
      <c r="D569" t="e">
        <f ca="1">solve_for_c('True_Odds_Calculator_3-way'!A566,'True_Odds_Calculator_3-way'!B566,'True_Odds_Calculator_3-way'!C566,'Log_working_3-way'!B$1,'Log_working_3-way'!B$2)</f>
        <v>#NAME?</v>
      </c>
      <c r="F569" s="6" t="e">
        <f ca="1">IF('Log_working_3-way'!D569="","",1/'True_Odds_Calculator_3-way'!N566+1/'True_Odds_Calculator_3-way'!O566+1/'True_Odds_Calculator_3-way'!#REF!-1)</f>
        <v>#NAME?</v>
      </c>
      <c r="H569" s="6" t="e">
        <f ca="1">IF('Log_working_3-way'!$D569="","",'True_Odds_Calculator_3-way'!N566/'True_Odds_Calculator_3-way'!A566-1)</f>
        <v>#NAME?</v>
      </c>
      <c r="I569" s="6" t="e">
        <f ca="1">IF('Log_working_3-way'!$D569="","",'True_Odds_Calculator_3-way'!O566/'True_Odds_Calculator_3-way'!B566-1)</f>
        <v>#NAME?</v>
      </c>
      <c r="J569" s="6" t="e">
        <f ca="1">IF('Log_working_3-way'!$D569="","",'True_Odds_Calculator_3-way'!#REF!/'True_Odds_Calculator_3-way'!C566-1)</f>
        <v>#NAME?</v>
      </c>
      <c r="K569" s="6" t="e">
        <f ca="1">IF('Log_working_3-way'!$D569="","",1/'True_Odds_Calculator_3-way'!A566+1/'True_Odds_Calculator_3-way'!B566+1/'True_Odds_Calculator_3-way'!C566-1)</f>
        <v>#NAME?</v>
      </c>
    </row>
    <row r="570" spans="4:11" x14ac:dyDescent="0.25">
      <c r="D570" t="e">
        <f ca="1">solve_for_c('True_Odds_Calculator_3-way'!A567,'True_Odds_Calculator_3-way'!B567,'True_Odds_Calculator_3-way'!C567,'Log_working_3-way'!B$1,'Log_working_3-way'!B$2)</f>
        <v>#NAME?</v>
      </c>
      <c r="F570" s="6" t="e">
        <f ca="1">IF('Log_working_3-way'!D570="","",1/'True_Odds_Calculator_3-way'!N567+1/'True_Odds_Calculator_3-way'!O567+1/'True_Odds_Calculator_3-way'!#REF!-1)</f>
        <v>#NAME?</v>
      </c>
      <c r="H570" s="6" t="e">
        <f ca="1">IF('Log_working_3-way'!$D570="","",'True_Odds_Calculator_3-way'!N567/'True_Odds_Calculator_3-way'!A567-1)</f>
        <v>#NAME?</v>
      </c>
      <c r="I570" s="6" t="e">
        <f ca="1">IF('Log_working_3-way'!$D570="","",'True_Odds_Calculator_3-way'!O567/'True_Odds_Calculator_3-way'!B567-1)</f>
        <v>#NAME?</v>
      </c>
      <c r="J570" s="6" t="e">
        <f ca="1">IF('Log_working_3-way'!$D570="","",'True_Odds_Calculator_3-way'!#REF!/'True_Odds_Calculator_3-way'!C567-1)</f>
        <v>#NAME?</v>
      </c>
      <c r="K570" s="6" t="e">
        <f ca="1">IF('Log_working_3-way'!$D570="","",1/'True_Odds_Calculator_3-way'!A567+1/'True_Odds_Calculator_3-way'!B567+1/'True_Odds_Calculator_3-way'!C567-1)</f>
        <v>#NAME?</v>
      </c>
    </row>
    <row r="571" spans="4:11" x14ac:dyDescent="0.25">
      <c r="D571" t="e">
        <f ca="1">solve_for_c('True_Odds_Calculator_3-way'!A568,'True_Odds_Calculator_3-way'!B568,'True_Odds_Calculator_3-way'!C568,'Log_working_3-way'!B$1,'Log_working_3-way'!B$2)</f>
        <v>#NAME?</v>
      </c>
      <c r="F571" s="6" t="e">
        <f ca="1">IF('Log_working_3-way'!D571="","",1/'True_Odds_Calculator_3-way'!N568+1/'True_Odds_Calculator_3-way'!O568+1/'True_Odds_Calculator_3-way'!#REF!-1)</f>
        <v>#NAME?</v>
      </c>
      <c r="H571" s="6" t="e">
        <f ca="1">IF('Log_working_3-way'!$D571="","",'True_Odds_Calculator_3-way'!N568/'True_Odds_Calculator_3-way'!A568-1)</f>
        <v>#NAME?</v>
      </c>
      <c r="I571" s="6" t="e">
        <f ca="1">IF('Log_working_3-way'!$D571="","",'True_Odds_Calculator_3-way'!O568/'True_Odds_Calculator_3-way'!B568-1)</f>
        <v>#NAME?</v>
      </c>
      <c r="J571" s="6" t="e">
        <f ca="1">IF('Log_working_3-way'!$D571="","",'True_Odds_Calculator_3-way'!#REF!/'True_Odds_Calculator_3-way'!C568-1)</f>
        <v>#NAME?</v>
      </c>
      <c r="K571" s="6" t="e">
        <f ca="1">IF('Log_working_3-way'!$D571="","",1/'True_Odds_Calculator_3-way'!A568+1/'True_Odds_Calculator_3-way'!B568+1/'True_Odds_Calculator_3-way'!C568-1)</f>
        <v>#NAME?</v>
      </c>
    </row>
    <row r="572" spans="4:11" x14ac:dyDescent="0.25">
      <c r="D572" t="e">
        <f ca="1">solve_for_c('True_Odds_Calculator_3-way'!A569,'True_Odds_Calculator_3-way'!B569,'True_Odds_Calculator_3-way'!C569,'Log_working_3-way'!B$1,'Log_working_3-way'!B$2)</f>
        <v>#NAME?</v>
      </c>
      <c r="F572" s="6" t="e">
        <f ca="1">IF('Log_working_3-way'!D572="","",1/'True_Odds_Calculator_3-way'!N569+1/'True_Odds_Calculator_3-way'!O569+1/'True_Odds_Calculator_3-way'!#REF!-1)</f>
        <v>#NAME?</v>
      </c>
      <c r="H572" s="6" t="e">
        <f ca="1">IF('Log_working_3-way'!$D572="","",'True_Odds_Calculator_3-way'!N569/'True_Odds_Calculator_3-way'!A569-1)</f>
        <v>#NAME?</v>
      </c>
      <c r="I572" s="6" t="e">
        <f ca="1">IF('Log_working_3-way'!$D572="","",'True_Odds_Calculator_3-way'!O569/'True_Odds_Calculator_3-way'!B569-1)</f>
        <v>#NAME?</v>
      </c>
      <c r="J572" s="6" t="e">
        <f ca="1">IF('Log_working_3-way'!$D572="","",'True_Odds_Calculator_3-way'!#REF!/'True_Odds_Calculator_3-way'!C569-1)</f>
        <v>#NAME?</v>
      </c>
      <c r="K572" s="6" t="e">
        <f ca="1">IF('Log_working_3-way'!$D572="","",1/'True_Odds_Calculator_3-way'!A569+1/'True_Odds_Calculator_3-way'!B569+1/'True_Odds_Calculator_3-way'!C569-1)</f>
        <v>#NAME?</v>
      </c>
    </row>
    <row r="573" spans="4:11" x14ac:dyDescent="0.25">
      <c r="D573" t="e">
        <f ca="1">solve_for_c('True_Odds_Calculator_3-way'!A570,'True_Odds_Calculator_3-way'!B570,'True_Odds_Calculator_3-way'!C570,'Log_working_3-way'!B$1,'Log_working_3-way'!B$2)</f>
        <v>#NAME?</v>
      </c>
      <c r="F573" s="6" t="e">
        <f ca="1">IF('Log_working_3-way'!D573="","",1/'True_Odds_Calculator_3-way'!N570+1/'True_Odds_Calculator_3-way'!O570+1/'True_Odds_Calculator_3-way'!#REF!-1)</f>
        <v>#NAME?</v>
      </c>
      <c r="H573" s="6" t="e">
        <f ca="1">IF('Log_working_3-way'!$D573="","",'True_Odds_Calculator_3-way'!N570/'True_Odds_Calculator_3-way'!A570-1)</f>
        <v>#NAME?</v>
      </c>
      <c r="I573" s="6" t="e">
        <f ca="1">IF('Log_working_3-way'!$D573="","",'True_Odds_Calculator_3-way'!O570/'True_Odds_Calculator_3-way'!B570-1)</f>
        <v>#NAME?</v>
      </c>
      <c r="J573" s="6" t="e">
        <f ca="1">IF('Log_working_3-way'!$D573="","",'True_Odds_Calculator_3-way'!#REF!/'True_Odds_Calculator_3-way'!C570-1)</f>
        <v>#NAME?</v>
      </c>
      <c r="K573" s="6" t="e">
        <f ca="1">IF('Log_working_3-way'!$D573="","",1/'True_Odds_Calculator_3-way'!A570+1/'True_Odds_Calculator_3-way'!B570+1/'True_Odds_Calculator_3-way'!C570-1)</f>
        <v>#NAME?</v>
      </c>
    </row>
    <row r="574" spans="4:11" x14ac:dyDescent="0.25">
      <c r="D574" t="e">
        <f ca="1">solve_for_c('True_Odds_Calculator_3-way'!A571,'True_Odds_Calculator_3-way'!B571,'True_Odds_Calculator_3-way'!C571,'Log_working_3-way'!B$1,'Log_working_3-way'!B$2)</f>
        <v>#NAME?</v>
      </c>
      <c r="F574" s="6" t="e">
        <f ca="1">IF('Log_working_3-way'!D574="","",1/'True_Odds_Calculator_3-way'!N571+1/'True_Odds_Calculator_3-way'!O571+1/'True_Odds_Calculator_3-way'!#REF!-1)</f>
        <v>#NAME?</v>
      </c>
      <c r="H574" s="6" t="e">
        <f ca="1">IF('Log_working_3-way'!$D574="","",'True_Odds_Calculator_3-way'!N571/'True_Odds_Calculator_3-way'!A571-1)</f>
        <v>#NAME?</v>
      </c>
      <c r="I574" s="6" t="e">
        <f ca="1">IF('Log_working_3-way'!$D574="","",'True_Odds_Calculator_3-way'!O571/'True_Odds_Calculator_3-way'!B571-1)</f>
        <v>#NAME?</v>
      </c>
      <c r="J574" s="6" t="e">
        <f ca="1">IF('Log_working_3-way'!$D574="","",'True_Odds_Calculator_3-way'!#REF!/'True_Odds_Calculator_3-way'!C571-1)</f>
        <v>#NAME?</v>
      </c>
      <c r="K574" s="6" t="e">
        <f ca="1">IF('Log_working_3-way'!$D574="","",1/'True_Odds_Calculator_3-way'!A571+1/'True_Odds_Calculator_3-way'!B571+1/'True_Odds_Calculator_3-way'!C571-1)</f>
        <v>#NAME?</v>
      </c>
    </row>
    <row r="575" spans="4:11" x14ac:dyDescent="0.25">
      <c r="D575" t="e">
        <f ca="1">solve_for_c('True_Odds_Calculator_3-way'!A572,'True_Odds_Calculator_3-way'!B572,'True_Odds_Calculator_3-way'!C572,'Log_working_3-way'!B$1,'Log_working_3-way'!B$2)</f>
        <v>#NAME?</v>
      </c>
      <c r="F575" s="6" t="e">
        <f ca="1">IF('Log_working_3-way'!D575="","",1/'True_Odds_Calculator_3-way'!N572+1/'True_Odds_Calculator_3-way'!O572+1/'True_Odds_Calculator_3-way'!#REF!-1)</f>
        <v>#NAME?</v>
      </c>
      <c r="H575" s="6" t="e">
        <f ca="1">IF('Log_working_3-way'!$D575="","",'True_Odds_Calculator_3-way'!N572/'True_Odds_Calculator_3-way'!A572-1)</f>
        <v>#NAME?</v>
      </c>
      <c r="I575" s="6" t="e">
        <f ca="1">IF('Log_working_3-way'!$D575="","",'True_Odds_Calculator_3-way'!O572/'True_Odds_Calculator_3-way'!B572-1)</f>
        <v>#NAME?</v>
      </c>
      <c r="J575" s="6" t="e">
        <f ca="1">IF('Log_working_3-way'!$D575="","",'True_Odds_Calculator_3-way'!#REF!/'True_Odds_Calculator_3-way'!C572-1)</f>
        <v>#NAME?</v>
      </c>
      <c r="K575" s="6" t="e">
        <f ca="1">IF('Log_working_3-way'!$D575="","",1/'True_Odds_Calculator_3-way'!A572+1/'True_Odds_Calculator_3-way'!B572+1/'True_Odds_Calculator_3-way'!C572-1)</f>
        <v>#NAME?</v>
      </c>
    </row>
    <row r="576" spans="4:11" x14ac:dyDescent="0.25">
      <c r="D576" t="e">
        <f ca="1">solve_for_c('True_Odds_Calculator_3-way'!A573,'True_Odds_Calculator_3-way'!B573,'True_Odds_Calculator_3-way'!C573,'Log_working_3-way'!B$1,'Log_working_3-way'!B$2)</f>
        <v>#NAME?</v>
      </c>
      <c r="F576" s="6" t="e">
        <f ca="1">IF('Log_working_3-way'!D576="","",1/'True_Odds_Calculator_3-way'!N573+1/'True_Odds_Calculator_3-way'!O573+1/'True_Odds_Calculator_3-way'!#REF!-1)</f>
        <v>#NAME?</v>
      </c>
      <c r="H576" s="6" t="e">
        <f ca="1">IF('Log_working_3-way'!$D576="","",'True_Odds_Calculator_3-way'!N573/'True_Odds_Calculator_3-way'!A573-1)</f>
        <v>#NAME?</v>
      </c>
      <c r="I576" s="6" t="e">
        <f ca="1">IF('Log_working_3-way'!$D576="","",'True_Odds_Calculator_3-way'!O573/'True_Odds_Calculator_3-way'!B573-1)</f>
        <v>#NAME?</v>
      </c>
      <c r="J576" s="6" t="e">
        <f ca="1">IF('Log_working_3-way'!$D576="","",'True_Odds_Calculator_3-way'!#REF!/'True_Odds_Calculator_3-way'!C573-1)</f>
        <v>#NAME?</v>
      </c>
      <c r="K576" s="6" t="e">
        <f ca="1">IF('Log_working_3-way'!$D576="","",1/'True_Odds_Calculator_3-way'!A573+1/'True_Odds_Calculator_3-way'!B573+1/'True_Odds_Calculator_3-way'!C573-1)</f>
        <v>#NAME?</v>
      </c>
    </row>
    <row r="577" spans="4:11" x14ac:dyDescent="0.25">
      <c r="D577" t="e">
        <f ca="1">solve_for_c('True_Odds_Calculator_3-way'!A574,'True_Odds_Calculator_3-way'!B574,'True_Odds_Calculator_3-way'!C574,'Log_working_3-way'!B$1,'Log_working_3-way'!B$2)</f>
        <v>#NAME?</v>
      </c>
      <c r="F577" s="6" t="e">
        <f ca="1">IF('Log_working_3-way'!D577="","",1/'True_Odds_Calculator_3-way'!N574+1/'True_Odds_Calculator_3-way'!O574+1/'True_Odds_Calculator_3-way'!#REF!-1)</f>
        <v>#NAME?</v>
      </c>
      <c r="H577" s="6" t="e">
        <f ca="1">IF('Log_working_3-way'!$D577="","",'True_Odds_Calculator_3-way'!N574/'True_Odds_Calculator_3-way'!A574-1)</f>
        <v>#NAME?</v>
      </c>
      <c r="I577" s="6" t="e">
        <f ca="1">IF('Log_working_3-way'!$D577="","",'True_Odds_Calculator_3-way'!O574/'True_Odds_Calculator_3-way'!B574-1)</f>
        <v>#NAME?</v>
      </c>
      <c r="J577" s="6" t="e">
        <f ca="1">IF('Log_working_3-way'!$D577="","",'True_Odds_Calculator_3-way'!#REF!/'True_Odds_Calculator_3-way'!C574-1)</f>
        <v>#NAME?</v>
      </c>
      <c r="K577" s="6" t="e">
        <f ca="1">IF('Log_working_3-way'!$D577="","",1/'True_Odds_Calculator_3-way'!A574+1/'True_Odds_Calculator_3-way'!B574+1/'True_Odds_Calculator_3-way'!C574-1)</f>
        <v>#NAME?</v>
      </c>
    </row>
    <row r="578" spans="4:11" x14ac:dyDescent="0.25">
      <c r="D578" t="e">
        <f ca="1">solve_for_c('True_Odds_Calculator_3-way'!A575,'True_Odds_Calculator_3-way'!B575,'True_Odds_Calculator_3-way'!C575,'Log_working_3-way'!B$1,'Log_working_3-way'!B$2)</f>
        <v>#NAME?</v>
      </c>
      <c r="F578" s="6" t="e">
        <f ca="1">IF('Log_working_3-way'!D578="","",1/'True_Odds_Calculator_3-way'!N575+1/'True_Odds_Calculator_3-way'!O575+1/'True_Odds_Calculator_3-way'!#REF!-1)</f>
        <v>#NAME?</v>
      </c>
      <c r="H578" s="6" t="e">
        <f ca="1">IF('Log_working_3-way'!$D578="","",'True_Odds_Calculator_3-way'!N575/'True_Odds_Calculator_3-way'!A575-1)</f>
        <v>#NAME?</v>
      </c>
      <c r="I578" s="6" t="e">
        <f ca="1">IF('Log_working_3-way'!$D578="","",'True_Odds_Calculator_3-way'!O575/'True_Odds_Calculator_3-way'!B575-1)</f>
        <v>#NAME?</v>
      </c>
      <c r="J578" s="6" t="e">
        <f ca="1">IF('Log_working_3-way'!$D578="","",'True_Odds_Calculator_3-way'!#REF!/'True_Odds_Calculator_3-way'!C575-1)</f>
        <v>#NAME?</v>
      </c>
      <c r="K578" s="6" t="e">
        <f ca="1">IF('Log_working_3-way'!$D578="","",1/'True_Odds_Calculator_3-way'!A575+1/'True_Odds_Calculator_3-way'!B575+1/'True_Odds_Calculator_3-way'!C575-1)</f>
        <v>#NAME?</v>
      </c>
    </row>
    <row r="579" spans="4:11" x14ac:dyDescent="0.25">
      <c r="D579" t="e">
        <f ca="1">solve_for_c('True_Odds_Calculator_3-way'!A576,'True_Odds_Calculator_3-way'!B576,'True_Odds_Calculator_3-way'!C576,'Log_working_3-way'!B$1,'Log_working_3-way'!B$2)</f>
        <v>#NAME?</v>
      </c>
      <c r="F579" s="6" t="e">
        <f ca="1">IF('Log_working_3-way'!D579="","",1/'True_Odds_Calculator_3-way'!N576+1/'True_Odds_Calculator_3-way'!O576+1/'True_Odds_Calculator_3-way'!#REF!-1)</f>
        <v>#NAME?</v>
      </c>
      <c r="H579" s="6" t="e">
        <f ca="1">IF('Log_working_3-way'!$D579="","",'True_Odds_Calculator_3-way'!N576/'True_Odds_Calculator_3-way'!A576-1)</f>
        <v>#NAME?</v>
      </c>
      <c r="I579" s="6" t="e">
        <f ca="1">IF('Log_working_3-way'!$D579="","",'True_Odds_Calculator_3-way'!O576/'True_Odds_Calculator_3-way'!B576-1)</f>
        <v>#NAME?</v>
      </c>
      <c r="J579" s="6" t="e">
        <f ca="1">IF('Log_working_3-way'!$D579="","",'True_Odds_Calculator_3-way'!#REF!/'True_Odds_Calculator_3-way'!C576-1)</f>
        <v>#NAME?</v>
      </c>
      <c r="K579" s="6" t="e">
        <f ca="1">IF('Log_working_3-way'!$D579="","",1/'True_Odds_Calculator_3-way'!A576+1/'True_Odds_Calculator_3-way'!B576+1/'True_Odds_Calculator_3-way'!C576-1)</f>
        <v>#NAME?</v>
      </c>
    </row>
    <row r="580" spans="4:11" x14ac:dyDescent="0.25">
      <c r="D580" t="e">
        <f ca="1">solve_for_c('True_Odds_Calculator_3-way'!A577,'True_Odds_Calculator_3-way'!B577,'True_Odds_Calculator_3-way'!C577,'Log_working_3-way'!B$1,'Log_working_3-way'!B$2)</f>
        <v>#NAME?</v>
      </c>
      <c r="F580" s="6" t="e">
        <f ca="1">IF('Log_working_3-way'!D580="","",1/'True_Odds_Calculator_3-way'!N577+1/'True_Odds_Calculator_3-way'!O577+1/'True_Odds_Calculator_3-way'!#REF!-1)</f>
        <v>#NAME?</v>
      </c>
      <c r="H580" s="6" t="e">
        <f ca="1">IF('Log_working_3-way'!$D580="","",'True_Odds_Calculator_3-way'!N577/'True_Odds_Calculator_3-way'!A577-1)</f>
        <v>#NAME?</v>
      </c>
      <c r="I580" s="6" t="e">
        <f ca="1">IF('Log_working_3-way'!$D580="","",'True_Odds_Calculator_3-way'!O577/'True_Odds_Calculator_3-way'!B577-1)</f>
        <v>#NAME?</v>
      </c>
      <c r="J580" s="6" t="e">
        <f ca="1">IF('Log_working_3-way'!$D580="","",'True_Odds_Calculator_3-way'!#REF!/'True_Odds_Calculator_3-way'!C577-1)</f>
        <v>#NAME?</v>
      </c>
      <c r="K580" s="6" t="e">
        <f ca="1">IF('Log_working_3-way'!$D580="","",1/'True_Odds_Calculator_3-way'!A577+1/'True_Odds_Calculator_3-way'!B577+1/'True_Odds_Calculator_3-way'!C577-1)</f>
        <v>#NAME?</v>
      </c>
    </row>
    <row r="581" spans="4:11" x14ac:dyDescent="0.25">
      <c r="D581" t="e">
        <f ca="1">solve_for_c('True_Odds_Calculator_3-way'!A578,'True_Odds_Calculator_3-way'!B578,'True_Odds_Calculator_3-way'!C578,'Log_working_3-way'!B$1,'Log_working_3-way'!B$2)</f>
        <v>#NAME?</v>
      </c>
      <c r="F581" s="6" t="e">
        <f ca="1">IF('Log_working_3-way'!D581="","",1/'True_Odds_Calculator_3-way'!N578+1/'True_Odds_Calculator_3-way'!O578+1/'True_Odds_Calculator_3-way'!#REF!-1)</f>
        <v>#NAME?</v>
      </c>
      <c r="H581" s="6" t="e">
        <f ca="1">IF('Log_working_3-way'!$D581="","",'True_Odds_Calculator_3-way'!N578/'True_Odds_Calculator_3-way'!A578-1)</f>
        <v>#NAME?</v>
      </c>
      <c r="I581" s="6" t="e">
        <f ca="1">IF('Log_working_3-way'!$D581="","",'True_Odds_Calculator_3-way'!O578/'True_Odds_Calculator_3-way'!B578-1)</f>
        <v>#NAME?</v>
      </c>
      <c r="J581" s="6" t="e">
        <f ca="1">IF('Log_working_3-way'!$D581="","",'True_Odds_Calculator_3-way'!#REF!/'True_Odds_Calculator_3-way'!C578-1)</f>
        <v>#NAME?</v>
      </c>
      <c r="K581" s="6" t="e">
        <f ca="1">IF('Log_working_3-way'!$D581="","",1/'True_Odds_Calculator_3-way'!A578+1/'True_Odds_Calculator_3-way'!B578+1/'True_Odds_Calculator_3-way'!C578-1)</f>
        <v>#NAME?</v>
      </c>
    </row>
    <row r="582" spans="4:11" x14ac:dyDescent="0.25">
      <c r="D582" t="e">
        <f ca="1">solve_for_c('True_Odds_Calculator_3-way'!A579,'True_Odds_Calculator_3-way'!B579,'True_Odds_Calculator_3-way'!C579,'Log_working_3-way'!B$1,'Log_working_3-way'!B$2)</f>
        <v>#NAME?</v>
      </c>
      <c r="F582" s="6" t="e">
        <f ca="1">IF('Log_working_3-way'!D582="","",1/'True_Odds_Calculator_3-way'!N579+1/'True_Odds_Calculator_3-way'!O579+1/'True_Odds_Calculator_3-way'!#REF!-1)</f>
        <v>#NAME?</v>
      </c>
      <c r="H582" s="6" t="e">
        <f ca="1">IF('Log_working_3-way'!$D582="","",'True_Odds_Calculator_3-way'!N579/'True_Odds_Calculator_3-way'!A579-1)</f>
        <v>#NAME?</v>
      </c>
      <c r="I582" s="6" t="e">
        <f ca="1">IF('Log_working_3-way'!$D582="","",'True_Odds_Calculator_3-way'!O579/'True_Odds_Calculator_3-way'!B579-1)</f>
        <v>#NAME?</v>
      </c>
      <c r="J582" s="6" t="e">
        <f ca="1">IF('Log_working_3-way'!$D582="","",'True_Odds_Calculator_3-way'!#REF!/'True_Odds_Calculator_3-way'!C579-1)</f>
        <v>#NAME?</v>
      </c>
      <c r="K582" s="6" t="e">
        <f ca="1">IF('Log_working_3-way'!$D582="","",1/'True_Odds_Calculator_3-way'!A579+1/'True_Odds_Calculator_3-way'!B579+1/'True_Odds_Calculator_3-way'!C579-1)</f>
        <v>#NAME?</v>
      </c>
    </row>
    <row r="583" spans="4:11" x14ac:dyDescent="0.25">
      <c r="D583" t="e">
        <f ca="1">solve_for_c('True_Odds_Calculator_3-way'!A580,'True_Odds_Calculator_3-way'!B580,'True_Odds_Calculator_3-way'!C580,'Log_working_3-way'!B$1,'Log_working_3-way'!B$2)</f>
        <v>#NAME?</v>
      </c>
      <c r="F583" s="6" t="e">
        <f ca="1">IF('Log_working_3-way'!D583="","",1/'True_Odds_Calculator_3-way'!N580+1/'True_Odds_Calculator_3-way'!O580+1/'True_Odds_Calculator_3-way'!#REF!-1)</f>
        <v>#NAME?</v>
      </c>
      <c r="H583" s="6" t="e">
        <f ca="1">IF('Log_working_3-way'!$D583="","",'True_Odds_Calculator_3-way'!N580/'True_Odds_Calculator_3-way'!A580-1)</f>
        <v>#NAME?</v>
      </c>
      <c r="I583" s="6" t="e">
        <f ca="1">IF('Log_working_3-way'!$D583="","",'True_Odds_Calculator_3-way'!O580/'True_Odds_Calculator_3-way'!B580-1)</f>
        <v>#NAME?</v>
      </c>
      <c r="J583" s="6" t="e">
        <f ca="1">IF('Log_working_3-way'!$D583="","",'True_Odds_Calculator_3-way'!#REF!/'True_Odds_Calculator_3-way'!C580-1)</f>
        <v>#NAME?</v>
      </c>
      <c r="K583" s="6" t="e">
        <f ca="1">IF('Log_working_3-way'!$D583="","",1/'True_Odds_Calculator_3-way'!A580+1/'True_Odds_Calculator_3-way'!B580+1/'True_Odds_Calculator_3-way'!C580-1)</f>
        <v>#NAME?</v>
      </c>
    </row>
    <row r="584" spans="4:11" x14ac:dyDescent="0.25">
      <c r="D584" t="e">
        <f ca="1">solve_for_c('True_Odds_Calculator_3-way'!A581,'True_Odds_Calculator_3-way'!B581,'True_Odds_Calculator_3-way'!C581,'Log_working_3-way'!B$1,'Log_working_3-way'!B$2)</f>
        <v>#NAME?</v>
      </c>
      <c r="F584" s="6" t="e">
        <f ca="1">IF('Log_working_3-way'!D584="","",1/'True_Odds_Calculator_3-way'!N581+1/'True_Odds_Calculator_3-way'!O581+1/'True_Odds_Calculator_3-way'!#REF!-1)</f>
        <v>#NAME?</v>
      </c>
      <c r="H584" s="6" t="e">
        <f ca="1">IF('Log_working_3-way'!$D584="","",'True_Odds_Calculator_3-way'!N581/'True_Odds_Calculator_3-way'!A581-1)</f>
        <v>#NAME?</v>
      </c>
      <c r="I584" s="6" t="e">
        <f ca="1">IF('Log_working_3-way'!$D584="","",'True_Odds_Calculator_3-way'!O581/'True_Odds_Calculator_3-way'!B581-1)</f>
        <v>#NAME?</v>
      </c>
      <c r="J584" s="6" t="e">
        <f ca="1">IF('Log_working_3-way'!$D584="","",'True_Odds_Calculator_3-way'!#REF!/'True_Odds_Calculator_3-way'!C581-1)</f>
        <v>#NAME?</v>
      </c>
      <c r="K584" s="6" t="e">
        <f ca="1">IF('Log_working_3-way'!$D584="","",1/'True_Odds_Calculator_3-way'!A581+1/'True_Odds_Calculator_3-way'!B581+1/'True_Odds_Calculator_3-way'!C581-1)</f>
        <v>#NAME?</v>
      </c>
    </row>
    <row r="585" spans="4:11" x14ac:dyDescent="0.25">
      <c r="D585" t="e">
        <f ca="1">solve_for_c('True_Odds_Calculator_3-way'!A582,'True_Odds_Calculator_3-way'!B582,'True_Odds_Calculator_3-way'!C582,'Log_working_3-way'!B$1,'Log_working_3-way'!B$2)</f>
        <v>#NAME?</v>
      </c>
      <c r="F585" s="6" t="e">
        <f ca="1">IF('Log_working_3-way'!D585="","",1/'True_Odds_Calculator_3-way'!N582+1/'True_Odds_Calculator_3-way'!O582+1/'True_Odds_Calculator_3-way'!#REF!-1)</f>
        <v>#NAME?</v>
      </c>
      <c r="H585" s="6" t="e">
        <f ca="1">IF('Log_working_3-way'!$D585="","",'True_Odds_Calculator_3-way'!N582/'True_Odds_Calculator_3-way'!A582-1)</f>
        <v>#NAME?</v>
      </c>
      <c r="I585" s="6" t="e">
        <f ca="1">IF('Log_working_3-way'!$D585="","",'True_Odds_Calculator_3-way'!O582/'True_Odds_Calculator_3-way'!B582-1)</f>
        <v>#NAME?</v>
      </c>
      <c r="J585" s="6" t="e">
        <f ca="1">IF('Log_working_3-way'!$D585="","",'True_Odds_Calculator_3-way'!#REF!/'True_Odds_Calculator_3-way'!C582-1)</f>
        <v>#NAME?</v>
      </c>
      <c r="K585" s="6" t="e">
        <f ca="1">IF('Log_working_3-way'!$D585="","",1/'True_Odds_Calculator_3-way'!A582+1/'True_Odds_Calculator_3-way'!B582+1/'True_Odds_Calculator_3-way'!C582-1)</f>
        <v>#NAME?</v>
      </c>
    </row>
    <row r="586" spans="4:11" x14ac:dyDescent="0.25">
      <c r="D586" t="e">
        <f ca="1">solve_for_c('True_Odds_Calculator_3-way'!A583,'True_Odds_Calculator_3-way'!B583,'True_Odds_Calculator_3-way'!C583,'Log_working_3-way'!B$1,'Log_working_3-way'!B$2)</f>
        <v>#NAME?</v>
      </c>
      <c r="F586" s="6" t="e">
        <f ca="1">IF('Log_working_3-way'!D586="","",1/'True_Odds_Calculator_3-way'!N583+1/'True_Odds_Calculator_3-way'!O583+1/'True_Odds_Calculator_3-way'!#REF!-1)</f>
        <v>#NAME?</v>
      </c>
      <c r="H586" s="6" t="e">
        <f ca="1">IF('Log_working_3-way'!$D586="","",'True_Odds_Calculator_3-way'!N583/'True_Odds_Calculator_3-way'!A583-1)</f>
        <v>#NAME?</v>
      </c>
      <c r="I586" s="6" t="e">
        <f ca="1">IF('Log_working_3-way'!$D586="","",'True_Odds_Calculator_3-way'!O583/'True_Odds_Calculator_3-way'!B583-1)</f>
        <v>#NAME?</v>
      </c>
      <c r="J586" s="6" t="e">
        <f ca="1">IF('Log_working_3-way'!$D586="","",'True_Odds_Calculator_3-way'!#REF!/'True_Odds_Calculator_3-way'!C583-1)</f>
        <v>#NAME?</v>
      </c>
      <c r="K586" s="6" t="e">
        <f ca="1">IF('Log_working_3-way'!$D586="","",1/'True_Odds_Calculator_3-way'!A583+1/'True_Odds_Calculator_3-way'!B583+1/'True_Odds_Calculator_3-way'!C583-1)</f>
        <v>#NAME?</v>
      </c>
    </row>
    <row r="587" spans="4:11" x14ac:dyDescent="0.25">
      <c r="D587" t="e">
        <f ca="1">solve_for_c('True_Odds_Calculator_3-way'!A584,'True_Odds_Calculator_3-way'!B584,'True_Odds_Calculator_3-way'!C584,'Log_working_3-way'!B$1,'Log_working_3-way'!B$2)</f>
        <v>#NAME?</v>
      </c>
      <c r="F587" s="6" t="e">
        <f ca="1">IF('Log_working_3-way'!D587="","",1/'True_Odds_Calculator_3-way'!N584+1/'True_Odds_Calculator_3-way'!O584+1/'True_Odds_Calculator_3-way'!#REF!-1)</f>
        <v>#NAME?</v>
      </c>
      <c r="H587" s="6" t="e">
        <f ca="1">IF('Log_working_3-way'!$D587="","",'True_Odds_Calculator_3-way'!N584/'True_Odds_Calculator_3-way'!A584-1)</f>
        <v>#NAME?</v>
      </c>
      <c r="I587" s="6" t="e">
        <f ca="1">IF('Log_working_3-way'!$D587="","",'True_Odds_Calculator_3-way'!O584/'True_Odds_Calculator_3-way'!B584-1)</f>
        <v>#NAME?</v>
      </c>
      <c r="J587" s="6" t="e">
        <f ca="1">IF('Log_working_3-way'!$D587="","",'True_Odds_Calculator_3-way'!#REF!/'True_Odds_Calculator_3-way'!C584-1)</f>
        <v>#NAME?</v>
      </c>
      <c r="K587" s="6" t="e">
        <f ca="1">IF('Log_working_3-way'!$D587="","",1/'True_Odds_Calculator_3-way'!A584+1/'True_Odds_Calculator_3-way'!B584+1/'True_Odds_Calculator_3-way'!C584-1)</f>
        <v>#NAME?</v>
      </c>
    </row>
    <row r="588" spans="4:11" x14ac:dyDescent="0.25">
      <c r="D588" t="e">
        <f ca="1">solve_for_c('True_Odds_Calculator_3-way'!A585,'True_Odds_Calculator_3-way'!B585,'True_Odds_Calculator_3-way'!C585,'Log_working_3-way'!B$1,'Log_working_3-way'!B$2)</f>
        <v>#NAME?</v>
      </c>
      <c r="F588" s="6" t="e">
        <f ca="1">IF('Log_working_3-way'!D588="","",1/'True_Odds_Calculator_3-way'!N585+1/'True_Odds_Calculator_3-way'!O585+1/'True_Odds_Calculator_3-way'!#REF!-1)</f>
        <v>#NAME?</v>
      </c>
      <c r="H588" s="6" t="e">
        <f ca="1">IF('Log_working_3-way'!$D588="","",'True_Odds_Calculator_3-way'!N585/'True_Odds_Calculator_3-way'!A585-1)</f>
        <v>#NAME?</v>
      </c>
      <c r="I588" s="6" t="e">
        <f ca="1">IF('Log_working_3-way'!$D588="","",'True_Odds_Calculator_3-way'!O585/'True_Odds_Calculator_3-way'!B585-1)</f>
        <v>#NAME?</v>
      </c>
      <c r="J588" s="6" t="e">
        <f ca="1">IF('Log_working_3-way'!$D588="","",'True_Odds_Calculator_3-way'!#REF!/'True_Odds_Calculator_3-way'!C585-1)</f>
        <v>#NAME?</v>
      </c>
      <c r="K588" s="6" t="e">
        <f ca="1">IF('Log_working_3-way'!$D588="","",1/'True_Odds_Calculator_3-way'!A585+1/'True_Odds_Calculator_3-way'!B585+1/'True_Odds_Calculator_3-way'!C585-1)</f>
        <v>#NAME?</v>
      </c>
    </row>
    <row r="589" spans="4:11" x14ac:dyDescent="0.25">
      <c r="D589" t="e">
        <f ca="1">solve_for_c('True_Odds_Calculator_3-way'!A586,'True_Odds_Calculator_3-way'!B586,'True_Odds_Calculator_3-way'!C586,'Log_working_3-way'!B$1,'Log_working_3-way'!B$2)</f>
        <v>#NAME?</v>
      </c>
      <c r="F589" s="6" t="e">
        <f ca="1">IF('Log_working_3-way'!D589="","",1/'True_Odds_Calculator_3-way'!N586+1/'True_Odds_Calculator_3-way'!O586+1/'True_Odds_Calculator_3-way'!#REF!-1)</f>
        <v>#NAME?</v>
      </c>
      <c r="H589" s="6" t="e">
        <f ca="1">IF('Log_working_3-way'!$D589="","",'True_Odds_Calculator_3-way'!N586/'True_Odds_Calculator_3-way'!A586-1)</f>
        <v>#NAME?</v>
      </c>
      <c r="I589" s="6" t="e">
        <f ca="1">IF('Log_working_3-way'!$D589="","",'True_Odds_Calculator_3-way'!O586/'True_Odds_Calculator_3-way'!B586-1)</f>
        <v>#NAME?</v>
      </c>
      <c r="J589" s="6" t="e">
        <f ca="1">IF('Log_working_3-way'!$D589="","",'True_Odds_Calculator_3-way'!#REF!/'True_Odds_Calculator_3-way'!C586-1)</f>
        <v>#NAME?</v>
      </c>
      <c r="K589" s="6" t="e">
        <f ca="1">IF('Log_working_3-way'!$D589="","",1/'True_Odds_Calculator_3-way'!A586+1/'True_Odds_Calculator_3-way'!B586+1/'True_Odds_Calculator_3-way'!C586-1)</f>
        <v>#NAME?</v>
      </c>
    </row>
    <row r="590" spans="4:11" x14ac:dyDescent="0.25">
      <c r="D590" t="e">
        <f ca="1">solve_for_c('True_Odds_Calculator_3-way'!A587,'True_Odds_Calculator_3-way'!B587,'True_Odds_Calculator_3-way'!C587,'Log_working_3-way'!B$1,'Log_working_3-way'!B$2)</f>
        <v>#NAME?</v>
      </c>
      <c r="F590" s="6" t="e">
        <f ca="1">IF('Log_working_3-way'!D590="","",1/'True_Odds_Calculator_3-way'!N587+1/'True_Odds_Calculator_3-way'!O587+1/'True_Odds_Calculator_3-way'!#REF!-1)</f>
        <v>#NAME?</v>
      </c>
      <c r="H590" s="6" t="e">
        <f ca="1">IF('Log_working_3-way'!$D590="","",'True_Odds_Calculator_3-way'!N587/'True_Odds_Calculator_3-way'!A587-1)</f>
        <v>#NAME?</v>
      </c>
      <c r="I590" s="6" t="e">
        <f ca="1">IF('Log_working_3-way'!$D590="","",'True_Odds_Calculator_3-way'!O587/'True_Odds_Calculator_3-way'!B587-1)</f>
        <v>#NAME?</v>
      </c>
      <c r="J590" s="6" t="e">
        <f ca="1">IF('Log_working_3-way'!$D590="","",'True_Odds_Calculator_3-way'!#REF!/'True_Odds_Calculator_3-way'!C587-1)</f>
        <v>#NAME?</v>
      </c>
      <c r="K590" s="6" t="e">
        <f ca="1">IF('Log_working_3-way'!$D590="","",1/'True_Odds_Calculator_3-way'!A587+1/'True_Odds_Calculator_3-way'!B587+1/'True_Odds_Calculator_3-way'!C587-1)</f>
        <v>#NAME?</v>
      </c>
    </row>
    <row r="591" spans="4:11" x14ac:dyDescent="0.25">
      <c r="D591" t="e">
        <f ca="1">solve_for_c('True_Odds_Calculator_3-way'!A588,'True_Odds_Calculator_3-way'!B588,'True_Odds_Calculator_3-way'!C588,'Log_working_3-way'!B$1,'Log_working_3-way'!B$2)</f>
        <v>#NAME?</v>
      </c>
      <c r="F591" s="6" t="e">
        <f ca="1">IF('Log_working_3-way'!D591="","",1/'True_Odds_Calculator_3-way'!N588+1/'True_Odds_Calculator_3-way'!O588+1/'True_Odds_Calculator_3-way'!#REF!-1)</f>
        <v>#NAME?</v>
      </c>
      <c r="H591" s="6" t="e">
        <f ca="1">IF('Log_working_3-way'!$D591="","",'True_Odds_Calculator_3-way'!N588/'True_Odds_Calculator_3-way'!A588-1)</f>
        <v>#NAME?</v>
      </c>
      <c r="I591" s="6" t="e">
        <f ca="1">IF('Log_working_3-way'!$D591="","",'True_Odds_Calculator_3-way'!O588/'True_Odds_Calculator_3-way'!B588-1)</f>
        <v>#NAME?</v>
      </c>
      <c r="J591" s="6" t="e">
        <f ca="1">IF('Log_working_3-way'!$D591="","",'True_Odds_Calculator_3-way'!#REF!/'True_Odds_Calculator_3-way'!C588-1)</f>
        <v>#NAME?</v>
      </c>
      <c r="K591" s="6" t="e">
        <f ca="1">IF('Log_working_3-way'!$D591="","",1/'True_Odds_Calculator_3-way'!A588+1/'True_Odds_Calculator_3-way'!B588+1/'True_Odds_Calculator_3-way'!C588-1)</f>
        <v>#NAME?</v>
      </c>
    </row>
    <row r="592" spans="4:11" x14ac:dyDescent="0.25">
      <c r="D592" t="e">
        <f ca="1">solve_for_c('True_Odds_Calculator_3-way'!A589,'True_Odds_Calculator_3-way'!B589,'True_Odds_Calculator_3-way'!C589,'Log_working_3-way'!B$1,'Log_working_3-way'!B$2)</f>
        <v>#NAME?</v>
      </c>
      <c r="F592" s="6" t="e">
        <f ca="1">IF('Log_working_3-way'!D592="","",1/'True_Odds_Calculator_3-way'!N589+1/'True_Odds_Calculator_3-way'!O589+1/'True_Odds_Calculator_3-way'!#REF!-1)</f>
        <v>#NAME?</v>
      </c>
      <c r="H592" s="6" t="e">
        <f ca="1">IF('Log_working_3-way'!$D592="","",'True_Odds_Calculator_3-way'!N589/'True_Odds_Calculator_3-way'!A589-1)</f>
        <v>#NAME?</v>
      </c>
      <c r="I592" s="6" t="e">
        <f ca="1">IF('Log_working_3-way'!$D592="","",'True_Odds_Calculator_3-way'!O589/'True_Odds_Calculator_3-way'!B589-1)</f>
        <v>#NAME?</v>
      </c>
      <c r="J592" s="6" t="e">
        <f ca="1">IF('Log_working_3-way'!$D592="","",'True_Odds_Calculator_3-way'!#REF!/'True_Odds_Calculator_3-way'!C589-1)</f>
        <v>#NAME?</v>
      </c>
      <c r="K592" s="6" t="e">
        <f ca="1">IF('Log_working_3-way'!$D592="","",1/'True_Odds_Calculator_3-way'!A589+1/'True_Odds_Calculator_3-way'!B589+1/'True_Odds_Calculator_3-way'!C589-1)</f>
        <v>#NAME?</v>
      </c>
    </row>
    <row r="593" spans="4:11" x14ac:dyDescent="0.25">
      <c r="D593" t="e">
        <f ca="1">solve_for_c('True_Odds_Calculator_3-way'!A590,'True_Odds_Calculator_3-way'!B590,'True_Odds_Calculator_3-way'!C590,'Log_working_3-way'!B$1,'Log_working_3-way'!B$2)</f>
        <v>#NAME?</v>
      </c>
      <c r="F593" s="6" t="e">
        <f ca="1">IF('Log_working_3-way'!D593="","",1/'True_Odds_Calculator_3-way'!N590+1/'True_Odds_Calculator_3-way'!O590+1/'True_Odds_Calculator_3-way'!#REF!-1)</f>
        <v>#NAME?</v>
      </c>
      <c r="H593" s="6" t="e">
        <f ca="1">IF('Log_working_3-way'!$D593="","",'True_Odds_Calculator_3-way'!N590/'True_Odds_Calculator_3-way'!A590-1)</f>
        <v>#NAME?</v>
      </c>
      <c r="I593" s="6" t="e">
        <f ca="1">IF('Log_working_3-way'!$D593="","",'True_Odds_Calculator_3-way'!O590/'True_Odds_Calculator_3-way'!B590-1)</f>
        <v>#NAME?</v>
      </c>
      <c r="J593" s="6" t="e">
        <f ca="1">IF('Log_working_3-way'!$D593="","",'True_Odds_Calculator_3-way'!#REF!/'True_Odds_Calculator_3-way'!C590-1)</f>
        <v>#NAME?</v>
      </c>
      <c r="K593" s="6" t="e">
        <f ca="1">IF('Log_working_3-way'!$D593="","",1/'True_Odds_Calculator_3-way'!A590+1/'True_Odds_Calculator_3-way'!B590+1/'True_Odds_Calculator_3-way'!C590-1)</f>
        <v>#NAME?</v>
      </c>
    </row>
    <row r="594" spans="4:11" x14ac:dyDescent="0.25">
      <c r="D594" t="e">
        <f ca="1">solve_for_c('True_Odds_Calculator_3-way'!A591,'True_Odds_Calculator_3-way'!B591,'True_Odds_Calculator_3-way'!C591,'Log_working_3-way'!B$1,'Log_working_3-way'!B$2)</f>
        <v>#NAME?</v>
      </c>
      <c r="F594" s="6" t="e">
        <f ca="1">IF('Log_working_3-way'!D594="","",1/'True_Odds_Calculator_3-way'!N591+1/'True_Odds_Calculator_3-way'!O591+1/'True_Odds_Calculator_3-way'!#REF!-1)</f>
        <v>#NAME?</v>
      </c>
      <c r="H594" s="6" t="e">
        <f ca="1">IF('Log_working_3-way'!$D594="","",'True_Odds_Calculator_3-way'!N591/'True_Odds_Calculator_3-way'!A591-1)</f>
        <v>#NAME?</v>
      </c>
      <c r="I594" s="6" t="e">
        <f ca="1">IF('Log_working_3-way'!$D594="","",'True_Odds_Calculator_3-way'!O591/'True_Odds_Calculator_3-way'!B591-1)</f>
        <v>#NAME?</v>
      </c>
      <c r="J594" s="6" t="e">
        <f ca="1">IF('Log_working_3-way'!$D594="","",'True_Odds_Calculator_3-way'!#REF!/'True_Odds_Calculator_3-way'!C591-1)</f>
        <v>#NAME?</v>
      </c>
      <c r="K594" s="6" t="e">
        <f ca="1">IF('Log_working_3-way'!$D594="","",1/'True_Odds_Calculator_3-way'!A591+1/'True_Odds_Calculator_3-way'!B591+1/'True_Odds_Calculator_3-way'!C591-1)</f>
        <v>#NAME?</v>
      </c>
    </row>
    <row r="595" spans="4:11" x14ac:dyDescent="0.25">
      <c r="D595" t="e">
        <f ca="1">solve_for_c('True_Odds_Calculator_3-way'!A592,'True_Odds_Calculator_3-way'!B592,'True_Odds_Calculator_3-way'!C592,'Log_working_3-way'!B$1,'Log_working_3-way'!B$2)</f>
        <v>#NAME?</v>
      </c>
      <c r="F595" s="6" t="e">
        <f ca="1">IF('Log_working_3-way'!D595="","",1/'True_Odds_Calculator_3-way'!N592+1/'True_Odds_Calculator_3-way'!O592+1/'True_Odds_Calculator_3-way'!#REF!-1)</f>
        <v>#NAME?</v>
      </c>
      <c r="H595" s="6" t="e">
        <f ca="1">IF('Log_working_3-way'!$D595="","",'True_Odds_Calculator_3-way'!N592/'True_Odds_Calculator_3-way'!A592-1)</f>
        <v>#NAME?</v>
      </c>
      <c r="I595" s="6" t="e">
        <f ca="1">IF('Log_working_3-way'!$D595="","",'True_Odds_Calculator_3-way'!O592/'True_Odds_Calculator_3-way'!B592-1)</f>
        <v>#NAME?</v>
      </c>
      <c r="J595" s="6" t="e">
        <f ca="1">IF('Log_working_3-way'!$D595="","",'True_Odds_Calculator_3-way'!#REF!/'True_Odds_Calculator_3-way'!C592-1)</f>
        <v>#NAME?</v>
      </c>
      <c r="K595" s="6" t="e">
        <f ca="1">IF('Log_working_3-way'!$D595="","",1/'True_Odds_Calculator_3-way'!A592+1/'True_Odds_Calculator_3-way'!B592+1/'True_Odds_Calculator_3-way'!C592-1)</f>
        <v>#NAME?</v>
      </c>
    </row>
    <row r="596" spans="4:11" x14ac:dyDescent="0.25">
      <c r="D596" t="e">
        <f ca="1">solve_for_c('True_Odds_Calculator_3-way'!A593,'True_Odds_Calculator_3-way'!B593,'True_Odds_Calculator_3-way'!C593,'Log_working_3-way'!B$1,'Log_working_3-way'!B$2)</f>
        <v>#NAME?</v>
      </c>
      <c r="F596" s="6" t="e">
        <f ca="1">IF('Log_working_3-way'!D596="","",1/'True_Odds_Calculator_3-way'!N593+1/'True_Odds_Calculator_3-way'!O593+1/'True_Odds_Calculator_3-way'!#REF!-1)</f>
        <v>#NAME?</v>
      </c>
      <c r="H596" s="6" t="e">
        <f ca="1">IF('Log_working_3-way'!$D596="","",'True_Odds_Calculator_3-way'!N593/'True_Odds_Calculator_3-way'!A593-1)</f>
        <v>#NAME?</v>
      </c>
      <c r="I596" s="6" t="e">
        <f ca="1">IF('Log_working_3-way'!$D596="","",'True_Odds_Calculator_3-way'!O593/'True_Odds_Calculator_3-way'!B593-1)</f>
        <v>#NAME?</v>
      </c>
      <c r="J596" s="6" t="e">
        <f ca="1">IF('Log_working_3-way'!$D596="","",'True_Odds_Calculator_3-way'!#REF!/'True_Odds_Calculator_3-way'!C593-1)</f>
        <v>#NAME?</v>
      </c>
      <c r="K596" s="6" t="e">
        <f ca="1">IF('Log_working_3-way'!$D596="","",1/'True_Odds_Calculator_3-way'!A593+1/'True_Odds_Calculator_3-way'!B593+1/'True_Odds_Calculator_3-way'!C593-1)</f>
        <v>#NAME?</v>
      </c>
    </row>
    <row r="597" spans="4:11" x14ac:dyDescent="0.25">
      <c r="D597" t="e">
        <f ca="1">solve_for_c('True_Odds_Calculator_3-way'!A594,'True_Odds_Calculator_3-way'!B594,'True_Odds_Calculator_3-way'!C594,'Log_working_3-way'!B$1,'Log_working_3-way'!B$2)</f>
        <v>#NAME?</v>
      </c>
      <c r="F597" s="6" t="e">
        <f ca="1">IF('Log_working_3-way'!D597="","",1/'True_Odds_Calculator_3-way'!N594+1/'True_Odds_Calculator_3-way'!O594+1/'True_Odds_Calculator_3-way'!#REF!-1)</f>
        <v>#NAME?</v>
      </c>
      <c r="H597" s="6" t="e">
        <f ca="1">IF('Log_working_3-way'!$D597="","",'True_Odds_Calculator_3-way'!N594/'True_Odds_Calculator_3-way'!A594-1)</f>
        <v>#NAME?</v>
      </c>
      <c r="I597" s="6" t="e">
        <f ca="1">IF('Log_working_3-way'!$D597="","",'True_Odds_Calculator_3-way'!O594/'True_Odds_Calculator_3-way'!B594-1)</f>
        <v>#NAME?</v>
      </c>
      <c r="J597" s="6" t="e">
        <f ca="1">IF('Log_working_3-way'!$D597="","",'True_Odds_Calculator_3-way'!#REF!/'True_Odds_Calculator_3-way'!C594-1)</f>
        <v>#NAME?</v>
      </c>
      <c r="K597" s="6" t="e">
        <f ca="1">IF('Log_working_3-way'!$D597="","",1/'True_Odds_Calculator_3-way'!A594+1/'True_Odds_Calculator_3-way'!B594+1/'True_Odds_Calculator_3-way'!C594-1)</f>
        <v>#NAME?</v>
      </c>
    </row>
    <row r="598" spans="4:11" x14ac:dyDescent="0.25">
      <c r="D598" t="e">
        <f ca="1">solve_for_c('True_Odds_Calculator_3-way'!A595,'True_Odds_Calculator_3-way'!B595,'True_Odds_Calculator_3-way'!C595,'Log_working_3-way'!B$1,'Log_working_3-way'!B$2)</f>
        <v>#NAME?</v>
      </c>
      <c r="F598" s="6" t="e">
        <f ca="1">IF('Log_working_3-way'!D598="","",1/'True_Odds_Calculator_3-way'!N595+1/'True_Odds_Calculator_3-way'!O595+1/'True_Odds_Calculator_3-way'!#REF!-1)</f>
        <v>#NAME?</v>
      </c>
      <c r="H598" s="6" t="e">
        <f ca="1">IF('Log_working_3-way'!$D598="","",'True_Odds_Calculator_3-way'!N595/'True_Odds_Calculator_3-way'!A595-1)</f>
        <v>#NAME?</v>
      </c>
      <c r="I598" s="6" t="e">
        <f ca="1">IF('Log_working_3-way'!$D598="","",'True_Odds_Calculator_3-way'!O595/'True_Odds_Calculator_3-way'!B595-1)</f>
        <v>#NAME?</v>
      </c>
      <c r="J598" s="6" t="e">
        <f ca="1">IF('Log_working_3-way'!$D598="","",'True_Odds_Calculator_3-way'!#REF!/'True_Odds_Calculator_3-way'!C595-1)</f>
        <v>#NAME?</v>
      </c>
      <c r="K598" s="6" t="e">
        <f ca="1">IF('Log_working_3-way'!$D598="","",1/'True_Odds_Calculator_3-way'!A595+1/'True_Odds_Calculator_3-way'!B595+1/'True_Odds_Calculator_3-way'!C595-1)</f>
        <v>#NAME?</v>
      </c>
    </row>
    <row r="599" spans="4:11" x14ac:dyDescent="0.25">
      <c r="D599" t="e">
        <f ca="1">solve_for_c('True_Odds_Calculator_3-way'!A596,'True_Odds_Calculator_3-way'!B596,'True_Odds_Calculator_3-way'!C596,'Log_working_3-way'!B$1,'Log_working_3-way'!B$2)</f>
        <v>#NAME?</v>
      </c>
      <c r="F599" s="6" t="e">
        <f ca="1">IF('Log_working_3-way'!D599="","",1/'True_Odds_Calculator_3-way'!N596+1/'True_Odds_Calculator_3-way'!O596+1/'True_Odds_Calculator_3-way'!#REF!-1)</f>
        <v>#NAME?</v>
      </c>
      <c r="H599" s="6" t="e">
        <f ca="1">IF('Log_working_3-way'!$D599="","",'True_Odds_Calculator_3-way'!N596/'True_Odds_Calculator_3-way'!A596-1)</f>
        <v>#NAME?</v>
      </c>
      <c r="I599" s="6" t="e">
        <f ca="1">IF('Log_working_3-way'!$D599="","",'True_Odds_Calculator_3-way'!O596/'True_Odds_Calculator_3-way'!B596-1)</f>
        <v>#NAME?</v>
      </c>
      <c r="J599" s="6" t="e">
        <f ca="1">IF('Log_working_3-way'!$D599="","",'True_Odds_Calculator_3-way'!#REF!/'True_Odds_Calculator_3-way'!C596-1)</f>
        <v>#NAME?</v>
      </c>
      <c r="K599" s="6" t="e">
        <f ca="1">IF('Log_working_3-way'!$D599="","",1/'True_Odds_Calculator_3-way'!A596+1/'True_Odds_Calculator_3-way'!B596+1/'True_Odds_Calculator_3-way'!C596-1)</f>
        <v>#NAME?</v>
      </c>
    </row>
    <row r="600" spans="4:11" x14ac:dyDescent="0.25">
      <c r="D600" t="e">
        <f ca="1">solve_for_c('True_Odds_Calculator_3-way'!A597,'True_Odds_Calculator_3-way'!B597,'True_Odds_Calculator_3-way'!C597,'Log_working_3-way'!B$1,'Log_working_3-way'!B$2)</f>
        <v>#NAME?</v>
      </c>
      <c r="F600" s="6" t="e">
        <f ca="1">IF('Log_working_3-way'!D600="","",1/'True_Odds_Calculator_3-way'!N597+1/'True_Odds_Calculator_3-way'!O597+1/'True_Odds_Calculator_3-way'!#REF!-1)</f>
        <v>#NAME?</v>
      </c>
      <c r="H600" s="6" t="e">
        <f ca="1">IF('Log_working_3-way'!$D600="","",'True_Odds_Calculator_3-way'!N597/'True_Odds_Calculator_3-way'!A597-1)</f>
        <v>#NAME?</v>
      </c>
      <c r="I600" s="6" t="e">
        <f ca="1">IF('Log_working_3-way'!$D600="","",'True_Odds_Calculator_3-way'!O597/'True_Odds_Calculator_3-way'!B597-1)</f>
        <v>#NAME?</v>
      </c>
      <c r="J600" s="6" t="e">
        <f ca="1">IF('Log_working_3-way'!$D600="","",'True_Odds_Calculator_3-way'!#REF!/'True_Odds_Calculator_3-way'!C597-1)</f>
        <v>#NAME?</v>
      </c>
      <c r="K600" s="6" t="e">
        <f ca="1">IF('Log_working_3-way'!$D600="","",1/'True_Odds_Calculator_3-way'!A597+1/'True_Odds_Calculator_3-way'!B597+1/'True_Odds_Calculator_3-way'!C597-1)</f>
        <v>#NAME?</v>
      </c>
    </row>
    <row r="601" spans="4:11" x14ac:dyDescent="0.25">
      <c r="D601" t="e">
        <f ca="1">solve_for_c('True_Odds_Calculator_3-way'!A598,'True_Odds_Calculator_3-way'!B598,'True_Odds_Calculator_3-way'!C598,'Log_working_3-way'!B$1,'Log_working_3-way'!B$2)</f>
        <v>#NAME?</v>
      </c>
      <c r="F601" s="6" t="e">
        <f ca="1">IF('Log_working_3-way'!D601="","",1/'True_Odds_Calculator_3-way'!N598+1/'True_Odds_Calculator_3-way'!O598+1/'True_Odds_Calculator_3-way'!#REF!-1)</f>
        <v>#NAME?</v>
      </c>
      <c r="H601" s="6" t="e">
        <f ca="1">IF('Log_working_3-way'!$D601="","",'True_Odds_Calculator_3-way'!N598/'True_Odds_Calculator_3-way'!A598-1)</f>
        <v>#NAME?</v>
      </c>
      <c r="I601" s="6" t="e">
        <f ca="1">IF('Log_working_3-way'!$D601="","",'True_Odds_Calculator_3-way'!O598/'True_Odds_Calculator_3-way'!B598-1)</f>
        <v>#NAME?</v>
      </c>
      <c r="J601" s="6" t="e">
        <f ca="1">IF('Log_working_3-way'!$D601="","",'True_Odds_Calculator_3-way'!#REF!/'True_Odds_Calculator_3-way'!C598-1)</f>
        <v>#NAME?</v>
      </c>
      <c r="K601" s="6" t="e">
        <f ca="1">IF('Log_working_3-way'!$D601="","",1/'True_Odds_Calculator_3-way'!A598+1/'True_Odds_Calculator_3-way'!B598+1/'True_Odds_Calculator_3-way'!C598-1)</f>
        <v>#NAME?</v>
      </c>
    </row>
    <row r="602" spans="4:11" x14ac:dyDescent="0.25">
      <c r="D602" t="e">
        <f ca="1">solve_for_c('True_Odds_Calculator_3-way'!A599,'True_Odds_Calculator_3-way'!B599,'True_Odds_Calculator_3-way'!C599,'Log_working_3-way'!B$1,'Log_working_3-way'!B$2)</f>
        <v>#NAME?</v>
      </c>
      <c r="F602" s="6" t="e">
        <f ca="1">IF('Log_working_3-way'!D602="","",1/'True_Odds_Calculator_3-way'!N599+1/'True_Odds_Calculator_3-way'!O599+1/'True_Odds_Calculator_3-way'!#REF!-1)</f>
        <v>#NAME?</v>
      </c>
      <c r="H602" s="6" t="e">
        <f ca="1">IF('Log_working_3-way'!$D602="","",'True_Odds_Calculator_3-way'!N599/'True_Odds_Calculator_3-way'!A599-1)</f>
        <v>#NAME?</v>
      </c>
      <c r="I602" s="6" t="e">
        <f ca="1">IF('Log_working_3-way'!$D602="","",'True_Odds_Calculator_3-way'!O599/'True_Odds_Calculator_3-way'!B599-1)</f>
        <v>#NAME?</v>
      </c>
      <c r="J602" s="6" t="e">
        <f ca="1">IF('Log_working_3-way'!$D602="","",'True_Odds_Calculator_3-way'!#REF!/'True_Odds_Calculator_3-way'!C599-1)</f>
        <v>#NAME?</v>
      </c>
      <c r="K602" s="6" t="e">
        <f ca="1">IF('Log_working_3-way'!$D602="","",1/'True_Odds_Calculator_3-way'!A599+1/'True_Odds_Calculator_3-way'!B599+1/'True_Odds_Calculator_3-way'!C599-1)</f>
        <v>#NAME?</v>
      </c>
    </row>
    <row r="603" spans="4:11" x14ac:dyDescent="0.25">
      <c r="D603" t="e">
        <f ca="1">solve_for_c('True_Odds_Calculator_3-way'!A600,'True_Odds_Calculator_3-way'!B600,'True_Odds_Calculator_3-way'!C600,'Log_working_3-way'!B$1,'Log_working_3-way'!B$2)</f>
        <v>#NAME?</v>
      </c>
      <c r="F603" s="6" t="e">
        <f ca="1">IF('Log_working_3-way'!D603="","",1/'True_Odds_Calculator_3-way'!N600+1/'True_Odds_Calculator_3-way'!O600+1/'True_Odds_Calculator_3-way'!#REF!-1)</f>
        <v>#NAME?</v>
      </c>
      <c r="H603" s="6" t="e">
        <f ca="1">IF('Log_working_3-way'!$D603="","",'True_Odds_Calculator_3-way'!N600/'True_Odds_Calculator_3-way'!A600-1)</f>
        <v>#NAME?</v>
      </c>
      <c r="I603" s="6" t="e">
        <f ca="1">IF('Log_working_3-way'!$D603="","",'True_Odds_Calculator_3-way'!O600/'True_Odds_Calculator_3-way'!B600-1)</f>
        <v>#NAME?</v>
      </c>
      <c r="J603" s="6" t="e">
        <f ca="1">IF('Log_working_3-way'!$D603="","",'True_Odds_Calculator_3-way'!#REF!/'True_Odds_Calculator_3-way'!C600-1)</f>
        <v>#NAME?</v>
      </c>
      <c r="K603" s="6" t="e">
        <f ca="1">IF('Log_working_3-way'!$D603="","",1/'True_Odds_Calculator_3-way'!A600+1/'True_Odds_Calculator_3-way'!B600+1/'True_Odds_Calculator_3-way'!C600-1)</f>
        <v>#NAME?</v>
      </c>
    </row>
    <row r="604" spans="4:11" x14ac:dyDescent="0.25">
      <c r="D604" t="e">
        <f ca="1">solve_for_c('True_Odds_Calculator_3-way'!A601,'True_Odds_Calculator_3-way'!B601,'True_Odds_Calculator_3-way'!C601,'Log_working_3-way'!B$1,'Log_working_3-way'!B$2)</f>
        <v>#NAME?</v>
      </c>
      <c r="F604" s="6" t="e">
        <f ca="1">IF('Log_working_3-way'!D604="","",1/'True_Odds_Calculator_3-way'!N601+1/'True_Odds_Calculator_3-way'!O601+1/'True_Odds_Calculator_3-way'!#REF!-1)</f>
        <v>#NAME?</v>
      </c>
      <c r="H604" s="6" t="e">
        <f ca="1">IF('Log_working_3-way'!$D604="","",'True_Odds_Calculator_3-way'!N601/'True_Odds_Calculator_3-way'!A601-1)</f>
        <v>#NAME?</v>
      </c>
      <c r="I604" s="6" t="e">
        <f ca="1">IF('Log_working_3-way'!$D604="","",'True_Odds_Calculator_3-way'!O601/'True_Odds_Calculator_3-way'!B601-1)</f>
        <v>#NAME?</v>
      </c>
      <c r="J604" s="6" t="e">
        <f ca="1">IF('Log_working_3-way'!$D604="","",'True_Odds_Calculator_3-way'!#REF!/'True_Odds_Calculator_3-way'!C601-1)</f>
        <v>#NAME?</v>
      </c>
      <c r="K604" s="6" t="e">
        <f ca="1">IF('Log_working_3-way'!$D604="","",1/'True_Odds_Calculator_3-way'!A601+1/'True_Odds_Calculator_3-way'!B601+1/'True_Odds_Calculator_3-way'!C601-1)</f>
        <v>#NAME?</v>
      </c>
    </row>
    <row r="605" spans="4:11" x14ac:dyDescent="0.25">
      <c r="D605" t="e">
        <f ca="1">solve_for_c('True_Odds_Calculator_3-way'!A602,'True_Odds_Calculator_3-way'!B602,'True_Odds_Calculator_3-way'!C602,'Log_working_3-way'!B$1,'Log_working_3-way'!B$2)</f>
        <v>#NAME?</v>
      </c>
      <c r="F605" s="6" t="e">
        <f ca="1">IF('Log_working_3-way'!D605="","",1/'True_Odds_Calculator_3-way'!N602+1/'True_Odds_Calculator_3-way'!O602+1/'True_Odds_Calculator_3-way'!#REF!-1)</f>
        <v>#NAME?</v>
      </c>
      <c r="H605" s="6" t="e">
        <f ca="1">IF('Log_working_3-way'!$D605="","",'True_Odds_Calculator_3-way'!N602/'True_Odds_Calculator_3-way'!A602-1)</f>
        <v>#NAME?</v>
      </c>
      <c r="I605" s="6" t="e">
        <f ca="1">IF('Log_working_3-way'!$D605="","",'True_Odds_Calculator_3-way'!O602/'True_Odds_Calculator_3-way'!B602-1)</f>
        <v>#NAME?</v>
      </c>
      <c r="J605" s="6" t="e">
        <f ca="1">IF('Log_working_3-way'!$D605="","",'True_Odds_Calculator_3-way'!#REF!/'True_Odds_Calculator_3-way'!C602-1)</f>
        <v>#NAME?</v>
      </c>
      <c r="K605" s="6" t="e">
        <f ca="1">IF('Log_working_3-way'!$D605="","",1/'True_Odds_Calculator_3-way'!A602+1/'True_Odds_Calculator_3-way'!B602+1/'True_Odds_Calculator_3-way'!C602-1)</f>
        <v>#NAME?</v>
      </c>
    </row>
    <row r="606" spans="4:11" x14ac:dyDescent="0.25">
      <c r="D606" t="e">
        <f ca="1">solve_for_c('True_Odds_Calculator_3-way'!A603,'True_Odds_Calculator_3-way'!B603,'True_Odds_Calculator_3-way'!C603,'Log_working_3-way'!B$1,'Log_working_3-way'!B$2)</f>
        <v>#NAME?</v>
      </c>
      <c r="F606" s="6" t="e">
        <f ca="1">IF('Log_working_3-way'!D606="","",1/'True_Odds_Calculator_3-way'!N603+1/'True_Odds_Calculator_3-way'!O603+1/'True_Odds_Calculator_3-way'!#REF!-1)</f>
        <v>#NAME?</v>
      </c>
      <c r="H606" s="6" t="e">
        <f ca="1">IF('Log_working_3-way'!$D606="","",'True_Odds_Calculator_3-way'!N603/'True_Odds_Calculator_3-way'!A603-1)</f>
        <v>#NAME?</v>
      </c>
      <c r="I606" s="6" t="e">
        <f ca="1">IF('Log_working_3-way'!$D606="","",'True_Odds_Calculator_3-way'!O603/'True_Odds_Calculator_3-way'!B603-1)</f>
        <v>#NAME?</v>
      </c>
      <c r="J606" s="6" t="e">
        <f ca="1">IF('Log_working_3-way'!$D606="","",'True_Odds_Calculator_3-way'!#REF!/'True_Odds_Calculator_3-way'!C603-1)</f>
        <v>#NAME?</v>
      </c>
      <c r="K606" s="6" t="e">
        <f ca="1">IF('Log_working_3-way'!$D606="","",1/'True_Odds_Calculator_3-way'!A603+1/'True_Odds_Calculator_3-way'!B603+1/'True_Odds_Calculator_3-way'!C603-1)</f>
        <v>#NAME?</v>
      </c>
    </row>
    <row r="607" spans="4:11" x14ac:dyDescent="0.25">
      <c r="D607" t="e">
        <f ca="1">solve_for_c('True_Odds_Calculator_3-way'!A604,'True_Odds_Calculator_3-way'!B604,'True_Odds_Calculator_3-way'!C604,'Log_working_3-way'!B$1,'Log_working_3-way'!B$2)</f>
        <v>#NAME?</v>
      </c>
      <c r="F607" s="6" t="e">
        <f ca="1">IF('Log_working_3-way'!D607="","",1/'True_Odds_Calculator_3-way'!N604+1/'True_Odds_Calculator_3-way'!O604+1/'True_Odds_Calculator_3-way'!#REF!-1)</f>
        <v>#NAME?</v>
      </c>
      <c r="H607" s="6" t="e">
        <f ca="1">IF('Log_working_3-way'!$D607="","",'True_Odds_Calculator_3-way'!N604/'True_Odds_Calculator_3-way'!A604-1)</f>
        <v>#NAME?</v>
      </c>
      <c r="I607" s="6" t="e">
        <f ca="1">IF('Log_working_3-way'!$D607="","",'True_Odds_Calculator_3-way'!O604/'True_Odds_Calculator_3-way'!B604-1)</f>
        <v>#NAME?</v>
      </c>
      <c r="J607" s="6" t="e">
        <f ca="1">IF('Log_working_3-way'!$D607="","",'True_Odds_Calculator_3-way'!#REF!/'True_Odds_Calculator_3-way'!C604-1)</f>
        <v>#NAME?</v>
      </c>
      <c r="K607" s="6" t="e">
        <f ca="1">IF('Log_working_3-way'!$D607="","",1/'True_Odds_Calculator_3-way'!A604+1/'True_Odds_Calculator_3-way'!B604+1/'True_Odds_Calculator_3-way'!C604-1)</f>
        <v>#NAME?</v>
      </c>
    </row>
    <row r="608" spans="4:11" x14ac:dyDescent="0.25">
      <c r="D608" t="e">
        <f ca="1">solve_for_c('True_Odds_Calculator_3-way'!A605,'True_Odds_Calculator_3-way'!B605,'True_Odds_Calculator_3-way'!C605,'Log_working_3-way'!B$1,'Log_working_3-way'!B$2)</f>
        <v>#NAME?</v>
      </c>
      <c r="F608" s="6" t="e">
        <f ca="1">IF('Log_working_3-way'!D608="","",1/'True_Odds_Calculator_3-way'!N605+1/'True_Odds_Calculator_3-way'!O605+1/'True_Odds_Calculator_3-way'!#REF!-1)</f>
        <v>#NAME?</v>
      </c>
      <c r="H608" s="6" t="e">
        <f ca="1">IF('Log_working_3-way'!$D608="","",'True_Odds_Calculator_3-way'!N605/'True_Odds_Calculator_3-way'!A605-1)</f>
        <v>#NAME?</v>
      </c>
      <c r="I608" s="6" t="e">
        <f ca="1">IF('Log_working_3-way'!$D608="","",'True_Odds_Calculator_3-way'!O605/'True_Odds_Calculator_3-way'!B605-1)</f>
        <v>#NAME?</v>
      </c>
      <c r="J608" s="6" t="e">
        <f ca="1">IF('Log_working_3-way'!$D608="","",'True_Odds_Calculator_3-way'!#REF!/'True_Odds_Calculator_3-way'!C605-1)</f>
        <v>#NAME?</v>
      </c>
      <c r="K608" s="6" t="e">
        <f ca="1">IF('Log_working_3-way'!$D608="","",1/'True_Odds_Calculator_3-way'!A605+1/'True_Odds_Calculator_3-way'!B605+1/'True_Odds_Calculator_3-way'!C605-1)</f>
        <v>#NAME?</v>
      </c>
    </row>
    <row r="609" spans="4:11" x14ac:dyDescent="0.25">
      <c r="D609" t="e">
        <f ca="1">solve_for_c('True_Odds_Calculator_3-way'!A606,'True_Odds_Calculator_3-way'!B606,'True_Odds_Calculator_3-way'!C606,'Log_working_3-way'!B$1,'Log_working_3-way'!B$2)</f>
        <v>#NAME?</v>
      </c>
      <c r="F609" s="6" t="e">
        <f ca="1">IF('Log_working_3-way'!D609="","",1/'True_Odds_Calculator_3-way'!N606+1/'True_Odds_Calculator_3-way'!O606+1/'True_Odds_Calculator_3-way'!#REF!-1)</f>
        <v>#NAME?</v>
      </c>
      <c r="H609" s="6" t="e">
        <f ca="1">IF('Log_working_3-way'!$D609="","",'True_Odds_Calculator_3-way'!N606/'True_Odds_Calculator_3-way'!A606-1)</f>
        <v>#NAME?</v>
      </c>
      <c r="I609" s="6" t="e">
        <f ca="1">IF('Log_working_3-way'!$D609="","",'True_Odds_Calculator_3-way'!O606/'True_Odds_Calculator_3-way'!B606-1)</f>
        <v>#NAME?</v>
      </c>
      <c r="J609" s="6" t="e">
        <f ca="1">IF('Log_working_3-way'!$D609="","",'True_Odds_Calculator_3-way'!#REF!/'True_Odds_Calculator_3-way'!C606-1)</f>
        <v>#NAME?</v>
      </c>
      <c r="K609" s="6" t="e">
        <f ca="1">IF('Log_working_3-way'!$D609="","",1/'True_Odds_Calculator_3-way'!A606+1/'True_Odds_Calculator_3-way'!B606+1/'True_Odds_Calculator_3-way'!C606-1)</f>
        <v>#NAME?</v>
      </c>
    </row>
    <row r="610" spans="4:11" x14ac:dyDescent="0.25">
      <c r="D610" t="e">
        <f ca="1">solve_for_c('True_Odds_Calculator_3-way'!A607,'True_Odds_Calculator_3-way'!B607,'True_Odds_Calculator_3-way'!C607,'Log_working_3-way'!B$1,'Log_working_3-way'!B$2)</f>
        <v>#NAME?</v>
      </c>
      <c r="F610" s="6" t="e">
        <f ca="1">IF('Log_working_3-way'!D610="","",1/'True_Odds_Calculator_3-way'!N607+1/'True_Odds_Calculator_3-way'!O607+1/'True_Odds_Calculator_3-way'!#REF!-1)</f>
        <v>#NAME?</v>
      </c>
      <c r="H610" s="6" t="e">
        <f ca="1">IF('Log_working_3-way'!$D610="","",'True_Odds_Calculator_3-way'!N607/'True_Odds_Calculator_3-way'!A607-1)</f>
        <v>#NAME?</v>
      </c>
      <c r="I610" s="6" t="e">
        <f ca="1">IF('Log_working_3-way'!$D610="","",'True_Odds_Calculator_3-way'!O607/'True_Odds_Calculator_3-way'!B607-1)</f>
        <v>#NAME?</v>
      </c>
      <c r="J610" s="6" t="e">
        <f ca="1">IF('Log_working_3-way'!$D610="","",'True_Odds_Calculator_3-way'!#REF!/'True_Odds_Calculator_3-way'!C607-1)</f>
        <v>#NAME?</v>
      </c>
      <c r="K610" s="6" t="e">
        <f ca="1">IF('Log_working_3-way'!$D610="","",1/'True_Odds_Calculator_3-way'!A607+1/'True_Odds_Calculator_3-way'!B607+1/'True_Odds_Calculator_3-way'!C607-1)</f>
        <v>#NAME?</v>
      </c>
    </row>
    <row r="611" spans="4:11" x14ac:dyDescent="0.25">
      <c r="D611" t="e">
        <f ca="1">solve_for_c('True_Odds_Calculator_3-way'!A608,'True_Odds_Calculator_3-way'!B608,'True_Odds_Calculator_3-way'!C608,'Log_working_3-way'!B$1,'Log_working_3-way'!B$2)</f>
        <v>#NAME?</v>
      </c>
      <c r="F611" s="6" t="e">
        <f ca="1">IF('Log_working_3-way'!D611="","",1/'True_Odds_Calculator_3-way'!N608+1/'True_Odds_Calculator_3-way'!O608+1/'True_Odds_Calculator_3-way'!#REF!-1)</f>
        <v>#NAME?</v>
      </c>
      <c r="H611" s="6" t="e">
        <f ca="1">IF('Log_working_3-way'!$D611="","",'True_Odds_Calculator_3-way'!N608/'True_Odds_Calculator_3-way'!A608-1)</f>
        <v>#NAME?</v>
      </c>
      <c r="I611" s="6" t="e">
        <f ca="1">IF('Log_working_3-way'!$D611="","",'True_Odds_Calculator_3-way'!O608/'True_Odds_Calculator_3-way'!B608-1)</f>
        <v>#NAME?</v>
      </c>
      <c r="J611" s="6" t="e">
        <f ca="1">IF('Log_working_3-way'!$D611="","",'True_Odds_Calculator_3-way'!#REF!/'True_Odds_Calculator_3-way'!C608-1)</f>
        <v>#NAME?</v>
      </c>
      <c r="K611" s="6" t="e">
        <f ca="1">IF('Log_working_3-way'!$D611="","",1/'True_Odds_Calculator_3-way'!A608+1/'True_Odds_Calculator_3-way'!B608+1/'True_Odds_Calculator_3-way'!C608-1)</f>
        <v>#NAME?</v>
      </c>
    </row>
    <row r="612" spans="4:11" x14ac:dyDescent="0.25">
      <c r="D612" t="e">
        <f ca="1">solve_for_c('True_Odds_Calculator_3-way'!A609,'True_Odds_Calculator_3-way'!B609,'True_Odds_Calculator_3-way'!C609,'Log_working_3-way'!B$1,'Log_working_3-way'!B$2)</f>
        <v>#NAME?</v>
      </c>
      <c r="F612" s="6" t="e">
        <f ca="1">IF('Log_working_3-way'!D612="","",1/'True_Odds_Calculator_3-way'!N609+1/'True_Odds_Calculator_3-way'!O609+1/'True_Odds_Calculator_3-way'!#REF!-1)</f>
        <v>#NAME?</v>
      </c>
      <c r="H612" s="6" t="e">
        <f ca="1">IF('Log_working_3-way'!$D612="","",'True_Odds_Calculator_3-way'!N609/'True_Odds_Calculator_3-way'!A609-1)</f>
        <v>#NAME?</v>
      </c>
      <c r="I612" s="6" t="e">
        <f ca="1">IF('Log_working_3-way'!$D612="","",'True_Odds_Calculator_3-way'!O609/'True_Odds_Calculator_3-way'!B609-1)</f>
        <v>#NAME?</v>
      </c>
      <c r="J612" s="6" t="e">
        <f ca="1">IF('Log_working_3-way'!$D612="","",'True_Odds_Calculator_3-way'!#REF!/'True_Odds_Calculator_3-way'!C609-1)</f>
        <v>#NAME?</v>
      </c>
      <c r="K612" s="6" t="e">
        <f ca="1">IF('Log_working_3-way'!$D612="","",1/'True_Odds_Calculator_3-way'!A609+1/'True_Odds_Calculator_3-way'!B609+1/'True_Odds_Calculator_3-way'!C609-1)</f>
        <v>#NAME?</v>
      </c>
    </row>
    <row r="613" spans="4:11" x14ac:dyDescent="0.25">
      <c r="D613" t="e">
        <f ca="1">solve_for_c('True_Odds_Calculator_3-way'!A610,'True_Odds_Calculator_3-way'!B610,'True_Odds_Calculator_3-way'!C610,'Log_working_3-way'!B$1,'Log_working_3-way'!B$2)</f>
        <v>#NAME?</v>
      </c>
      <c r="F613" s="6" t="e">
        <f ca="1">IF('Log_working_3-way'!D613="","",1/'True_Odds_Calculator_3-way'!N610+1/'True_Odds_Calculator_3-way'!O610+1/'True_Odds_Calculator_3-way'!#REF!-1)</f>
        <v>#NAME?</v>
      </c>
      <c r="H613" s="6" t="e">
        <f ca="1">IF('Log_working_3-way'!$D613="","",'True_Odds_Calculator_3-way'!N610/'True_Odds_Calculator_3-way'!A610-1)</f>
        <v>#NAME?</v>
      </c>
      <c r="I613" s="6" t="e">
        <f ca="1">IF('Log_working_3-way'!$D613="","",'True_Odds_Calculator_3-way'!O610/'True_Odds_Calculator_3-way'!B610-1)</f>
        <v>#NAME?</v>
      </c>
      <c r="J613" s="6" t="e">
        <f ca="1">IF('Log_working_3-way'!$D613="","",'True_Odds_Calculator_3-way'!#REF!/'True_Odds_Calculator_3-way'!C610-1)</f>
        <v>#NAME?</v>
      </c>
      <c r="K613" s="6" t="e">
        <f ca="1">IF('Log_working_3-way'!$D613="","",1/'True_Odds_Calculator_3-way'!A610+1/'True_Odds_Calculator_3-way'!B610+1/'True_Odds_Calculator_3-way'!C610-1)</f>
        <v>#NAME?</v>
      </c>
    </row>
    <row r="614" spans="4:11" x14ac:dyDescent="0.25">
      <c r="D614" t="e">
        <f ca="1">solve_for_c('True_Odds_Calculator_3-way'!A611,'True_Odds_Calculator_3-way'!B611,'True_Odds_Calculator_3-way'!C611,'Log_working_3-way'!B$1,'Log_working_3-way'!B$2)</f>
        <v>#NAME?</v>
      </c>
      <c r="F614" s="6" t="e">
        <f ca="1">IF('Log_working_3-way'!D614="","",1/'True_Odds_Calculator_3-way'!N611+1/'True_Odds_Calculator_3-way'!O611+1/'True_Odds_Calculator_3-way'!#REF!-1)</f>
        <v>#NAME?</v>
      </c>
      <c r="H614" s="6" t="e">
        <f ca="1">IF('Log_working_3-way'!$D614="","",'True_Odds_Calculator_3-way'!N611/'True_Odds_Calculator_3-way'!A611-1)</f>
        <v>#NAME?</v>
      </c>
      <c r="I614" s="6" t="e">
        <f ca="1">IF('Log_working_3-way'!$D614="","",'True_Odds_Calculator_3-way'!O611/'True_Odds_Calculator_3-way'!B611-1)</f>
        <v>#NAME?</v>
      </c>
      <c r="J614" s="6" t="e">
        <f ca="1">IF('Log_working_3-way'!$D614="","",'True_Odds_Calculator_3-way'!#REF!/'True_Odds_Calculator_3-way'!C611-1)</f>
        <v>#NAME?</v>
      </c>
      <c r="K614" s="6" t="e">
        <f ca="1">IF('Log_working_3-way'!$D614="","",1/'True_Odds_Calculator_3-way'!A611+1/'True_Odds_Calculator_3-way'!B611+1/'True_Odds_Calculator_3-way'!C611-1)</f>
        <v>#NAME?</v>
      </c>
    </row>
    <row r="615" spans="4:11" x14ac:dyDescent="0.25">
      <c r="D615" t="e">
        <f ca="1">solve_for_c('True_Odds_Calculator_3-way'!A612,'True_Odds_Calculator_3-way'!B612,'True_Odds_Calculator_3-way'!C612,'Log_working_3-way'!B$1,'Log_working_3-way'!B$2)</f>
        <v>#NAME?</v>
      </c>
      <c r="F615" s="6" t="e">
        <f ca="1">IF('Log_working_3-way'!D615="","",1/'True_Odds_Calculator_3-way'!N612+1/'True_Odds_Calculator_3-way'!O612+1/'True_Odds_Calculator_3-way'!#REF!-1)</f>
        <v>#NAME?</v>
      </c>
      <c r="H615" s="6" t="e">
        <f ca="1">IF('Log_working_3-way'!$D615="","",'True_Odds_Calculator_3-way'!N612/'True_Odds_Calculator_3-way'!A612-1)</f>
        <v>#NAME?</v>
      </c>
      <c r="I615" s="6" t="e">
        <f ca="1">IF('Log_working_3-way'!$D615="","",'True_Odds_Calculator_3-way'!O612/'True_Odds_Calculator_3-way'!B612-1)</f>
        <v>#NAME?</v>
      </c>
      <c r="J615" s="6" t="e">
        <f ca="1">IF('Log_working_3-way'!$D615="","",'True_Odds_Calculator_3-way'!#REF!/'True_Odds_Calculator_3-way'!C612-1)</f>
        <v>#NAME?</v>
      </c>
      <c r="K615" s="6" t="e">
        <f ca="1">IF('Log_working_3-way'!$D615="","",1/'True_Odds_Calculator_3-way'!A612+1/'True_Odds_Calculator_3-way'!B612+1/'True_Odds_Calculator_3-way'!C612-1)</f>
        <v>#NAME?</v>
      </c>
    </row>
    <row r="616" spans="4:11" x14ac:dyDescent="0.25">
      <c r="D616" t="e">
        <f ca="1">solve_for_c('True_Odds_Calculator_3-way'!A613,'True_Odds_Calculator_3-way'!B613,'True_Odds_Calculator_3-way'!C613,'Log_working_3-way'!B$1,'Log_working_3-way'!B$2)</f>
        <v>#NAME?</v>
      </c>
      <c r="F616" s="6" t="e">
        <f ca="1">IF('Log_working_3-way'!D616="","",1/'True_Odds_Calculator_3-way'!N613+1/'True_Odds_Calculator_3-way'!O613+1/'True_Odds_Calculator_3-way'!#REF!-1)</f>
        <v>#NAME?</v>
      </c>
      <c r="H616" s="6" t="e">
        <f ca="1">IF('Log_working_3-way'!$D616="","",'True_Odds_Calculator_3-way'!N613/'True_Odds_Calculator_3-way'!A613-1)</f>
        <v>#NAME?</v>
      </c>
      <c r="I616" s="6" t="e">
        <f ca="1">IF('Log_working_3-way'!$D616="","",'True_Odds_Calculator_3-way'!O613/'True_Odds_Calculator_3-way'!B613-1)</f>
        <v>#NAME?</v>
      </c>
      <c r="J616" s="6" t="e">
        <f ca="1">IF('Log_working_3-way'!$D616="","",'True_Odds_Calculator_3-way'!#REF!/'True_Odds_Calculator_3-way'!C613-1)</f>
        <v>#NAME?</v>
      </c>
      <c r="K616" s="6" t="e">
        <f ca="1">IF('Log_working_3-way'!$D616="","",1/'True_Odds_Calculator_3-way'!A613+1/'True_Odds_Calculator_3-way'!B613+1/'True_Odds_Calculator_3-way'!C613-1)</f>
        <v>#NAME?</v>
      </c>
    </row>
    <row r="617" spans="4:11" x14ac:dyDescent="0.25">
      <c r="D617" t="e">
        <f ca="1">solve_for_c('True_Odds_Calculator_3-way'!A614,'True_Odds_Calculator_3-way'!B614,'True_Odds_Calculator_3-way'!C614,'Log_working_3-way'!B$1,'Log_working_3-way'!B$2)</f>
        <v>#NAME?</v>
      </c>
      <c r="F617" s="6" t="e">
        <f ca="1">IF('Log_working_3-way'!D617="","",1/'True_Odds_Calculator_3-way'!N614+1/'True_Odds_Calculator_3-way'!O614+1/'True_Odds_Calculator_3-way'!#REF!-1)</f>
        <v>#NAME?</v>
      </c>
      <c r="H617" s="6" t="e">
        <f ca="1">IF('Log_working_3-way'!$D617="","",'True_Odds_Calculator_3-way'!N614/'True_Odds_Calculator_3-way'!A614-1)</f>
        <v>#NAME?</v>
      </c>
      <c r="I617" s="6" t="e">
        <f ca="1">IF('Log_working_3-way'!$D617="","",'True_Odds_Calculator_3-way'!O614/'True_Odds_Calculator_3-way'!B614-1)</f>
        <v>#NAME?</v>
      </c>
      <c r="J617" s="6" t="e">
        <f ca="1">IF('Log_working_3-way'!$D617="","",'True_Odds_Calculator_3-way'!#REF!/'True_Odds_Calculator_3-way'!C614-1)</f>
        <v>#NAME?</v>
      </c>
      <c r="K617" s="6" t="e">
        <f ca="1">IF('Log_working_3-way'!$D617="","",1/'True_Odds_Calculator_3-way'!A614+1/'True_Odds_Calculator_3-way'!B614+1/'True_Odds_Calculator_3-way'!C614-1)</f>
        <v>#NAME?</v>
      </c>
    </row>
    <row r="618" spans="4:11" x14ac:dyDescent="0.25">
      <c r="D618" t="e">
        <f ca="1">solve_for_c('True_Odds_Calculator_3-way'!A615,'True_Odds_Calculator_3-way'!B615,'True_Odds_Calculator_3-way'!C615,'Log_working_3-way'!B$1,'Log_working_3-way'!B$2)</f>
        <v>#NAME?</v>
      </c>
      <c r="F618" s="6" t="e">
        <f ca="1">IF('Log_working_3-way'!D618="","",1/'True_Odds_Calculator_3-way'!N615+1/'True_Odds_Calculator_3-way'!O615+1/'True_Odds_Calculator_3-way'!#REF!-1)</f>
        <v>#NAME?</v>
      </c>
      <c r="H618" s="6" t="e">
        <f ca="1">IF('Log_working_3-way'!$D618="","",'True_Odds_Calculator_3-way'!N615/'True_Odds_Calculator_3-way'!A615-1)</f>
        <v>#NAME?</v>
      </c>
      <c r="I618" s="6" t="e">
        <f ca="1">IF('Log_working_3-way'!$D618="","",'True_Odds_Calculator_3-way'!O615/'True_Odds_Calculator_3-way'!B615-1)</f>
        <v>#NAME?</v>
      </c>
      <c r="J618" s="6" t="e">
        <f ca="1">IF('Log_working_3-way'!$D618="","",'True_Odds_Calculator_3-way'!#REF!/'True_Odds_Calculator_3-way'!C615-1)</f>
        <v>#NAME?</v>
      </c>
      <c r="K618" s="6" t="e">
        <f ca="1">IF('Log_working_3-way'!$D618="","",1/'True_Odds_Calculator_3-way'!A615+1/'True_Odds_Calculator_3-way'!B615+1/'True_Odds_Calculator_3-way'!C615-1)</f>
        <v>#NAME?</v>
      </c>
    </row>
    <row r="619" spans="4:11" x14ac:dyDescent="0.25">
      <c r="D619" t="e">
        <f ca="1">solve_for_c('True_Odds_Calculator_3-way'!A616,'True_Odds_Calculator_3-way'!B616,'True_Odds_Calculator_3-way'!C616,'Log_working_3-way'!B$1,'Log_working_3-way'!B$2)</f>
        <v>#NAME?</v>
      </c>
      <c r="F619" s="6" t="e">
        <f ca="1">IF('Log_working_3-way'!D619="","",1/'True_Odds_Calculator_3-way'!N616+1/'True_Odds_Calculator_3-way'!O616+1/'True_Odds_Calculator_3-way'!#REF!-1)</f>
        <v>#NAME?</v>
      </c>
      <c r="H619" s="6" t="e">
        <f ca="1">IF('Log_working_3-way'!$D619="","",'True_Odds_Calculator_3-way'!N616/'True_Odds_Calculator_3-way'!A616-1)</f>
        <v>#NAME?</v>
      </c>
      <c r="I619" s="6" t="e">
        <f ca="1">IF('Log_working_3-way'!$D619="","",'True_Odds_Calculator_3-way'!O616/'True_Odds_Calculator_3-way'!B616-1)</f>
        <v>#NAME?</v>
      </c>
      <c r="J619" s="6" t="e">
        <f ca="1">IF('Log_working_3-way'!$D619="","",'True_Odds_Calculator_3-way'!#REF!/'True_Odds_Calculator_3-way'!C616-1)</f>
        <v>#NAME?</v>
      </c>
      <c r="K619" s="6" t="e">
        <f ca="1">IF('Log_working_3-way'!$D619="","",1/'True_Odds_Calculator_3-way'!A616+1/'True_Odds_Calculator_3-way'!B616+1/'True_Odds_Calculator_3-way'!C616-1)</f>
        <v>#NAME?</v>
      </c>
    </row>
    <row r="620" spans="4:11" x14ac:dyDescent="0.25">
      <c r="D620" t="e">
        <f ca="1">solve_for_c('True_Odds_Calculator_3-way'!A617,'True_Odds_Calculator_3-way'!B617,'True_Odds_Calculator_3-way'!C617,'Log_working_3-way'!B$1,'Log_working_3-way'!B$2)</f>
        <v>#NAME?</v>
      </c>
      <c r="F620" s="6" t="e">
        <f ca="1">IF('Log_working_3-way'!D620="","",1/'True_Odds_Calculator_3-way'!N617+1/'True_Odds_Calculator_3-way'!O617+1/'True_Odds_Calculator_3-way'!#REF!-1)</f>
        <v>#NAME?</v>
      </c>
      <c r="H620" s="6" t="e">
        <f ca="1">IF('Log_working_3-way'!$D620="","",'True_Odds_Calculator_3-way'!N617/'True_Odds_Calculator_3-way'!A617-1)</f>
        <v>#NAME?</v>
      </c>
      <c r="I620" s="6" t="e">
        <f ca="1">IF('Log_working_3-way'!$D620="","",'True_Odds_Calculator_3-way'!O617/'True_Odds_Calculator_3-way'!B617-1)</f>
        <v>#NAME?</v>
      </c>
      <c r="J620" s="6" t="e">
        <f ca="1">IF('Log_working_3-way'!$D620="","",'True_Odds_Calculator_3-way'!#REF!/'True_Odds_Calculator_3-way'!C617-1)</f>
        <v>#NAME?</v>
      </c>
      <c r="K620" s="6" t="e">
        <f ca="1">IF('Log_working_3-way'!$D620="","",1/'True_Odds_Calculator_3-way'!A617+1/'True_Odds_Calculator_3-way'!B617+1/'True_Odds_Calculator_3-way'!C617-1)</f>
        <v>#NAME?</v>
      </c>
    </row>
    <row r="621" spans="4:11" x14ac:dyDescent="0.25">
      <c r="D621" t="e">
        <f ca="1">solve_for_c('True_Odds_Calculator_3-way'!A618,'True_Odds_Calculator_3-way'!B618,'True_Odds_Calculator_3-way'!C618,'Log_working_3-way'!B$1,'Log_working_3-way'!B$2)</f>
        <v>#NAME?</v>
      </c>
      <c r="F621" s="6" t="e">
        <f ca="1">IF('Log_working_3-way'!D621="","",1/'True_Odds_Calculator_3-way'!N618+1/'True_Odds_Calculator_3-way'!O618+1/'True_Odds_Calculator_3-way'!#REF!-1)</f>
        <v>#NAME?</v>
      </c>
      <c r="H621" s="6" t="e">
        <f ca="1">IF('Log_working_3-way'!$D621="","",'True_Odds_Calculator_3-way'!N618/'True_Odds_Calculator_3-way'!A618-1)</f>
        <v>#NAME?</v>
      </c>
      <c r="I621" s="6" t="e">
        <f ca="1">IF('Log_working_3-way'!$D621="","",'True_Odds_Calculator_3-way'!O618/'True_Odds_Calculator_3-way'!B618-1)</f>
        <v>#NAME?</v>
      </c>
      <c r="J621" s="6" t="e">
        <f ca="1">IF('Log_working_3-way'!$D621="","",'True_Odds_Calculator_3-way'!#REF!/'True_Odds_Calculator_3-way'!C618-1)</f>
        <v>#NAME?</v>
      </c>
      <c r="K621" s="6" t="e">
        <f ca="1">IF('Log_working_3-way'!$D621="","",1/'True_Odds_Calculator_3-way'!A618+1/'True_Odds_Calculator_3-way'!B618+1/'True_Odds_Calculator_3-way'!C618-1)</f>
        <v>#NAME?</v>
      </c>
    </row>
    <row r="622" spans="4:11" x14ac:dyDescent="0.25">
      <c r="D622" t="e">
        <f ca="1">solve_for_c('True_Odds_Calculator_3-way'!A619,'True_Odds_Calculator_3-way'!B619,'True_Odds_Calculator_3-way'!C619,'Log_working_3-way'!B$1,'Log_working_3-way'!B$2)</f>
        <v>#NAME?</v>
      </c>
      <c r="F622" s="6" t="e">
        <f ca="1">IF('Log_working_3-way'!D622="","",1/'True_Odds_Calculator_3-way'!N619+1/'True_Odds_Calculator_3-way'!O619+1/'True_Odds_Calculator_3-way'!#REF!-1)</f>
        <v>#NAME?</v>
      </c>
      <c r="H622" s="6" t="e">
        <f ca="1">IF('Log_working_3-way'!$D622="","",'True_Odds_Calculator_3-way'!N619/'True_Odds_Calculator_3-way'!A619-1)</f>
        <v>#NAME?</v>
      </c>
      <c r="I622" s="6" t="e">
        <f ca="1">IF('Log_working_3-way'!$D622="","",'True_Odds_Calculator_3-way'!O619/'True_Odds_Calculator_3-way'!B619-1)</f>
        <v>#NAME?</v>
      </c>
      <c r="J622" s="6" t="e">
        <f ca="1">IF('Log_working_3-way'!$D622="","",'True_Odds_Calculator_3-way'!#REF!/'True_Odds_Calculator_3-way'!C619-1)</f>
        <v>#NAME?</v>
      </c>
      <c r="K622" s="6" t="e">
        <f ca="1">IF('Log_working_3-way'!$D622="","",1/'True_Odds_Calculator_3-way'!A619+1/'True_Odds_Calculator_3-way'!B619+1/'True_Odds_Calculator_3-way'!C619-1)</f>
        <v>#NAME?</v>
      </c>
    </row>
    <row r="623" spans="4:11" x14ac:dyDescent="0.25">
      <c r="D623" t="e">
        <f ca="1">solve_for_c('True_Odds_Calculator_3-way'!A620,'True_Odds_Calculator_3-way'!B620,'True_Odds_Calculator_3-way'!C620,'Log_working_3-way'!B$1,'Log_working_3-way'!B$2)</f>
        <v>#NAME?</v>
      </c>
      <c r="F623" s="6" t="e">
        <f ca="1">IF('Log_working_3-way'!D623="","",1/'True_Odds_Calculator_3-way'!N620+1/'True_Odds_Calculator_3-way'!O620+1/'True_Odds_Calculator_3-way'!#REF!-1)</f>
        <v>#NAME?</v>
      </c>
      <c r="H623" s="6" t="e">
        <f ca="1">IF('Log_working_3-way'!$D623="","",'True_Odds_Calculator_3-way'!N620/'True_Odds_Calculator_3-way'!A620-1)</f>
        <v>#NAME?</v>
      </c>
      <c r="I623" s="6" t="e">
        <f ca="1">IF('Log_working_3-way'!$D623="","",'True_Odds_Calculator_3-way'!O620/'True_Odds_Calculator_3-way'!B620-1)</f>
        <v>#NAME?</v>
      </c>
      <c r="J623" s="6" t="e">
        <f ca="1">IF('Log_working_3-way'!$D623="","",'True_Odds_Calculator_3-way'!#REF!/'True_Odds_Calculator_3-way'!C620-1)</f>
        <v>#NAME?</v>
      </c>
      <c r="K623" s="6" t="e">
        <f ca="1">IF('Log_working_3-way'!$D623="","",1/'True_Odds_Calculator_3-way'!A620+1/'True_Odds_Calculator_3-way'!B620+1/'True_Odds_Calculator_3-way'!C620-1)</f>
        <v>#NAME?</v>
      </c>
    </row>
    <row r="624" spans="4:11" x14ac:dyDescent="0.25">
      <c r="D624" t="e">
        <f ca="1">solve_for_c('True_Odds_Calculator_3-way'!A621,'True_Odds_Calculator_3-way'!B621,'True_Odds_Calculator_3-way'!C621,'Log_working_3-way'!B$1,'Log_working_3-way'!B$2)</f>
        <v>#NAME?</v>
      </c>
      <c r="F624" s="6" t="e">
        <f ca="1">IF('Log_working_3-way'!D624="","",1/'True_Odds_Calculator_3-way'!N621+1/'True_Odds_Calculator_3-way'!O621+1/'True_Odds_Calculator_3-way'!#REF!-1)</f>
        <v>#NAME?</v>
      </c>
      <c r="H624" s="6" t="e">
        <f ca="1">IF('Log_working_3-way'!$D624="","",'True_Odds_Calculator_3-way'!N621/'True_Odds_Calculator_3-way'!A621-1)</f>
        <v>#NAME?</v>
      </c>
      <c r="I624" s="6" t="e">
        <f ca="1">IF('Log_working_3-way'!$D624="","",'True_Odds_Calculator_3-way'!O621/'True_Odds_Calculator_3-way'!B621-1)</f>
        <v>#NAME?</v>
      </c>
      <c r="J624" s="6" t="e">
        <f ca="1">IF('Log_working_3-way'!$D624="","",'True_Odds_Calculator_3-way'!#REF!/'True_Odds_Calculator_3-way'!C621-1)</f>
        <v>#NAME?</v>
      </c>
      <c r="K624" s="6" t="e">
        <f ca="1">IF('Log_working_3-way'!$D624="","",1/'True_Odds_Calculator_3-way'!A621+1/'True_Odds_Calculator_3-way'!B621+1/'True_Odds_Calculator_3-way'!C621-1)</f>
        <v>#NAME?</v>
      </c>
    </row>
    <row r="625" spans="4:11" x14ac:dyDescent="0.25">
      <c r="D625" t="e">
        <f ca="1">solve_for_c('True_Odds_Calculator_3-way'!A622,'True_Odds_Calculator_3-way'!B622,'True_Odds_Calculator_3-way'!C622,'Log_working_3-way'!B$1,'Log_working_3-way'!B$2)</f>
        <v>#NAME?</v>
      </c>
      <c r="F625" s="6" t="e">
        <f ca="1">IF('Log_working_3-way'!D625="","",1/'True_Odds_Calculator_3-way'!N622+1/'True_Odds_Calculator_3-way'!O622+1/'True_Odds_Calculator_3-way'!#REF!-1)</f>
        <v>#NAME?</v>
      </c>
      <c r="H625" s="6" t="e">
        <f ca="1">IF('Log_working_3-way'!$D625="","",'True_Odds_Calculator_3-way'!N622/'True_Odds_Calculator_3-way'!A622-1)</f>
        <v>#NAME?</v>
      </c>
      <c r="I625" s="6" t="e">
        <f ca="1">IF('Log_working_3-way'!$D625="","",'True_Odds_Calculator_3-way'!O622/'True_Odds_Calculator_3-way'!B622-1)</f>
        <v>#NAME?</v>
      </c>
      <c r="J625" s="6" t="e">
        <f ca="1">IF('Log_working_3-way'!$D625="","",'True_Odds_Calculator_3-way'!#REF!/'True_Odds_Calculator_3-way'!C622-1)</f>
        <v>#NAME?</v>
      </c>
      <c r="K625" s="6" t="e">
        <f ca="1">IF('Log_working_3-way'!$D625="","",1/'True_Odds_Calculator_3-way'!A622+1/'True_Odds_Calculator_3-way'!B622+1/'True_Odds_Calculator_3-way'!C622-1)</f>
        <v>#NAME?</v>
      </c>
    </row>
    <row r="626" spans="4:11" x14ac:dyDescent="0.25">
      <c r="D626" t="e">
        <f ca="1">solve_for_c('True_Odds_Calculator_3-way'!A623,'True_Odds_Calculator_3-way'!B623,'True_Odds_Calculator_3-way'!C623,'Log_working_3-way'!B$1,'Log_working_3-way'!B$2)</f>
        <v>#NAME?</v>
      </c>
      <c r="F626" s="6" t="e">
        <f ca="1">IF('Log_working_3-way'!D626="","",1/'True_Odds_Calculator_3-way'!N623+1/'True_Odds_Calculator_3-way'!O623+1/'True_Odds_Calculator_3-way'!#REF!-1)</f>
        <v>#NAME?</v>
      </c>
      <c r="H626" s="6" t="e">
        <f ca="1">IF('Log_working_3-way'!$D626="","",'True_Odds_Calculator_3-way'!N623/'True_Odds_Calculator_3-way'!A623-1)</f>
        <v>#NAME?</v>
      </c>
      <c r="I626" s="6" t="e">
        <f ca="1">IF('Log_working_3-way'!$D626="","",'True_Odds_Calculator_3-way'!O623/'True_Odds_Calculator_3-way'!B623-1)</f>
        <v>#NAME?</v>
      </c>
      <c r="J626" s="6" t="e">
        <f ca="1">IF('Log_working_3-way'!$D626="","",'True_Odds_Calculator_3-way'!#REF!/'True_Odds_Calculator_3-way'!C623-1)</f>
        <v>#NAME?</v>
      </c>
      <c r="K626" s="6" t="e">
        <f ca="1">IF('Log_working_3-way'!$D626="","",1/'True_Odds_Calculator_3-way'!A623+1/'True_Odds_Calculator_3-way'!B623+1/'True_Odds_Calculator_3-way'!C623-1)</f>
        <v>#NAME?</v>
      </c>
    </row>
    <row r="627" spans="4:11" x14ac:dyDescent="0.25">
      <c r="D627" t="e">
        <f ca="1">solve_for_c('True_Odds_Calculator_3-way'!A624,'True_Odds_Calculator_3-way'!B624,'True_Odds_Calculator_3-way'!C624,'Log_working_3-way'!B$1,'Log_working_3-way'!B$2)</f>
        <v>#NAME?</v>
      </c>
      <c r="F627" s="6" t="e">
        <f ca="1">IF('Log_working_3-way'!D627="","",1/'True_Odds_Calculator_3-way'!N624+1/'True_Odds_Calculator_3-way'!O624+1/'True_Odds_Calculator_3-way'!#REF!-1)</f>
        <v>#NAME?</v>
      </c>
      <c r="H627" s="6" t="e">
        <f ca="1">IF('Log_working_3-way'!$D627="","",'True_Odds_Calculator_3-way'!N624/'True_Odds_Calculator_3-way'!A624-1)</f>
        <v>#NAME?</v>
      </c>
      <c r="I627" s="6" t="e">
        <f ca="1">IF('Log_working_3-way'!$D627="","",'True_Odds_Calculator_3-way'!O624/'True_Odds_Calculator_3-way'!B624-1)</f>
        <v>#NAME?</v>
      </c>
      <c r="J627" s="6" t="e">
        <f ca="1">IF('Log_working_3-way'!$D627="","",'True_Odds_Calculator_3-way'!#REF!/'True_Odds_Calculator_3-way'!C624-1)</f>
        <v>#NAME?</v>
      </c>
      <c r="K627" s="6" t="e">
        <f ca="1">IF('Log_working_3-way'!$D627="","",1/'True_Odds_Calculator_3-way'!A624+1/'True_Odds_Calculator_3-way'!B624+1/'True_Odds_Calculator_3-way'!C624-1)</f>
        <v>#NAME?</v>
      </c>
    </row>
    <row r="628" spans="4:11" x14ac:dyDescent="0.25">
      <c r="D628" t="e">
        <f ca="1">solve_for_c('True_Odds_Calculator_3-way'!A625,'True_Odds_Calculator_3-way'!B625,'True_Odds_Calculator_3-way'!C625,'Log_working_3-way'!B$1,'Log_working_3-way'!B$2)</f>
        <v>#NAME?</v>
      </c>
      <c r="F628" s="6" t="e">
        <f ca="1">IF('Log_working_3-way'!D628="","",1/'True_Odds_Calculator_3-way'!N625+1/'True_Odds_Calculator_3-way'!O625+1/'True_Odds_Calculator_3-way'!#REF!-1)</f>
        <v>#NAME?</v>
      </c>
      <c r="H628" s="6" t="e">
        <f ca="1">IF('Log_working_3-way'!$D628="","",'True_Odds_Calculator_3-way'!N625/'True_Odds_Calculator_3-way'!A625-1)</f>
        <v>#NAME?</v>
      </c>
      <c r="I628" s="6" t="e">
        <f ca="1">IF('Log_working_3-way'!$D628="","",'True_Odds_Calculator_3-way'!O625/'True_Odds_Calculator_3-way'!B625-1)</f>
        <v>#NAME?</v>
      </c>
      <c r="J628" s="6" t="e">
        <f ca="1">IF('Log_working_3-way'!$D628="","",'True_Odds_Calculator_3-way'!#REF!/'True_Odds_Calculator_3-way'!C625-1)</f>
        <v>#NAME?</v>
      </c>
      <c r="K628" s="6" t="e">
        <f ca="1">IF('Log_working_3-way'!$D628="","",1/'True_Odds_Calculator_3-way'!A625+1/'True_Odds_Calculator_3-way'!B625+1/'True_Odds_Calculator_3-way'!C625-1)</f>
        <v>#NAME?</v>
      </c>
    </row>
    <row r="629" spans="4:11" x14ac:dyDescent="0.25">
      <c r="D629" t="e">
        <f ca="1">solve_for_c('True_Odds_Calculator_3-way'!A626,'True_Odds_Calculator_3-way'!B626,'True_Odds_Calculator_3-way'!C626,'Log_working_3-way'!B$1,'Log_working_3-way'!B$2)</f>
        <v>#NAME?</v>
      </c>
      <c r="F629" s="6" t="e">
        <f ca="1">IF('Log_working_3-way'!D629="","",1/'True_Odds_Calculator_3-way'!N626+1/'True_Odds_Calculator_3-way'!O626+1/'True_Odds_Calculator_3-way'!#REF!-1)</f>
        <v>#NAME?</v>
      </c>
      <c r="H629" s="6" t="e">
        <f ca="1">IF('Log_working_3-way'!$D629="","",'True_Odds_Calculator_3-way'!N626/'True_Odds_Calculator_3-way'!A626-1)</f>
        <v>#NAME?</v>
      </c>
      <c r="I629" s="6" t="e">
        <f ca="1">IF('Log_working_3-way'!$D629="","",'True_Odds_Calculator_3-way'!O626/'True_Odds_Calculator_3-way'!B626-1)</f>
        <v>#NAME?</v>
      </c>
      <c r="J629" s="6" t="e">
        <f ca="1">IF('Log_working_3-way'!$D629="","",'True_Odds_Calculator_3-way'!#REF!/'True_Odds_Calculator_3-way'!C626-1)</f>
        <v>#NAME?</v>
      </c>
      <c r="K629" s="6" t="e">
        <f ca="1">IF('Log_working_3-way'!$D629="","",1/'True_Odds_Calculator_3-way'!A626+1/'True_Odds_Calculator_3-way'!B626+1/'True_Odds_Calculator_3-way'!C626-1)</f>
        <v>#NAME?</v>
      </c>
    </row>
    <row r="630" spans="4:11" x14ac:dyDescent="0.25">
      <c r="D630" t="e">
        <f ca="1">solve_for_c('True_Odds_Calculator_3-way'!A627,'True_Odds_Calculator_3-way'!B627,'True_Odds_Calculator_3-way'!C627,'Log_working_3-way'!B$1,'Log_working_3-way'!B$2)</f>
        <v>#NAME?</v>
      </c>
      <c r="F630" s="6" t="e">
        <f ca="1">IF('Log_working_3-way'!D630="","",1/'True_Odds_Calculator_3-way'!N627+1/'True_Odds_Calculator_3-way'!O627+1/'True_Odds_Calculator_3-way'!#REF!-1)</f>
        <v>#NAME?</v>
      </c>
      <c r="H630" s="6" t="e">
        <f ca="1">IF('Log_working_3-way'!$D630="","",'True_Odds_Calculator_3-way'!N627/'True_Odds_Calculator_3-way'!A627-1)</f>
        <v>#NAME?</v>
      </c>
      <c r="I630" s="6" t="e">
        <f ca="1">IF('Log_working_3-way'!$D630="","",'True_Odds_Calculator_3-way'!O627/'True_Odds_Calculator_3-way'!B627-1)</f>
        <v>#NAME?</v>
      </c>
      <c r="J630" s="6" t="e">
        <f ca="1">IF('Log_working_3-way'!$D630="","",'True_Odds_Calculator_3-way'!#REF!/'True_Odds_Calculator_3-way'!C627-1)</f>
        <v>#NAME?</v>
      </c>
      <c r="K630" s="6" t="e">
        <f ca="1">IF('Log_working_3-way'!$D630="","",1/'True_Odds_Calculator_3-way'!A627+1/'True_Odds_Calculator_3-way'!B627+1/'True_Odds_Calculator_3-way'!C627-1)</f>
        <v>#NAME?</v>
      </c>
    </row>
    <row r="631" spans="4:11" x14ac:dyDescent="0.25">
      <c r="D631" t="e">
        <f ca="1">solve_for_c('True_Odds_Calculator_3-way'!A628,'True_Odds_Calculator_3-way'!B628,'True_Odds_Calculator_3-way'!C628,'Log_working_3-way'!B$1,'Log_working_3-way'!B$2)</f>
        <v>#NAME?</v>
      </c>
      <c r="F631" s="6" t="e">
        <f ca="1">IF('Log_working_3-way'!D631="","",1/'True_Odds_Calculator_3-way'!N628+1/'True_Odds_Calculator_3-way'!O628+1/'True_Odds_Calculator_3-way'!#REF!-1)</f>
        <v>#NAME?</v>
      </c>
      <c r="H631" s="6" t="e">
        <f ca="1">IF('Log_working_3-way'!$D631="","",'True_Odds_Calculator_3-way'!N628/'True_Odds_Calculator_3-way'!A628-1)</f>
        <v>#NAME?</v>
      </c>
      <c r="I631" s="6" t="e">
        <f ca="1">IF('Log_working_3-way'!$D631="","",'True_Odds_Calculator_3-way'!O628/'True_Odds_Calculator_3-way'!B628-1)</f>
        <v>#NAME?</v>
      </c>
      <c r="J631" s="6" t="e">
        <f ca="1">IF('Log_working_3-way'!$D631="","",'True_Odds_Calculator_3-way'!#REF!/'True_Odds_Calculator_3-way'!C628-1)</f>
        <v>#NAME?</v>
      </c>
      <c r="K631" s="6" t="e">
        <f ca="1">IF('Log_working_3-way'!$D631="","",1/'True_Odds_Calculator_3-way'!A628+1/'True_Odds_Calculator_3-way'!B628+1/'True_Odds_Calculator_3-way'!C628-1)</f>
        <v>#NAME?</v>
      </c>
    </row>
    <row r="632" spans="4:11" x14ac:dyDescent="0.25">
      <c r="D632" t="e">
        <f ca="1">solve_for_c('True_Odds_Calculator_3-way'!A629,'True_Odds_Calculator_3-way'!B629,'True_Odds_Calculator_3-way'!C629,'Log_working_3-way'!B$1,'Log_working_3-way'!B$2)</f>
        <v>#NAME?</v>
      </c>
      <c r="F632" s="6" t="e">
        <f ca="1">IF('Log_working_3-way'!D632="","",1/'True_Odds_Calculator_3-way'!N629+1/'True_Odds_Calculator_3-way'!O629+1/'True_Odds_Calculator_3-way'!#REF!-1)</f>
        <v>#NAME?</v>
      </c>
      <c r="H632" s="6" t="e">
        <f ca="1">IF('Log_working_3-way'!$D632="","",'True_Odds_Calculator_3-way'!N629/'True_Odds_Calculator_3-way'!A629-1)</f>
        <v>#NAME?</v>
      </c>
      <c r="I632" s="6" t="e">
        <f ca="1">IF('Log_working_3-way'!$D632="","",'True_Odds_Calculator_3-way'!O629/'True_Odds_Calculator_3-way'!B629-1)</f>
        <v>#NAME?</v>
      </c>
      <c r="J632" s="6" t="e">
        <f ca="1">IF('Log_working_3-way'!$D632="","",'True_Odds_Calculator_3-way'!#REF!/'True_Odds_Calculator_3-way'!C629-1)</f>
        <v>#NAME?</v>
      </c>
      <c r="K632" s="6" t="e">
        <f ca="1">IF('Log_working_3-way'!$D632="","",1/'True_Odds_Calculator_3-way'!A629+1/'True_Odds_Calculator_3-way'!B629+1/'True_Odds_Calculator_3-way'!C629-1)</f>
        <v>#NAME?</v>
      </c>
    </row>
    <row r="633" spans="4:11" x14ac:dyDescent="0.25">
      <c r="D633" t="e">
        <f ca="1">solve_for_c('True_Odds_Calculator_3-way'!A630,'True_Odds_Calculator_3-way'!B630,'True_Odds_Calculator_3-way'!C630,'Log_working_3-way'!B$1,'Log_working_3-way'!B$2)</f>
        <v>#NAME?</v>
      </c>
      <c r="F633" s="6" t="e">
        <f ca="1">IF('Log_working_3-way'!D633="","",1/'True_Odds_Calculator_3-way'!N630+1/'True_Odds_Calculator_3-way'!O630+1/'True_Odds_Calculator_3-way'!#REF!-1)</f>
        <v>#NAME?</v>
      </c>
      <c r="H633" s="6" t="e">
        <f ca="1">IF('Log_working_3-way'!$D633="","",'True_Odds_Calculator_3-way'!N630/'True_Odds_Calculator_3-way'!A630-1)</f>
        <v>#NAME?</v>
      </c>
      <c r="I633" s="6" t="e">
        <f ca="1">IF('Log_working_3-way'!$D633="","",'True_Odds_Calculator_3-way'!O630/'True_Odds_Calculator_3-way'!B630-1)</f>
        <v>#NAME?</v>
      </c>
      <c r="J633" s="6" t="e">
        <f ca="1">IF('Log_working_3-way'!$D633="","",'True_Odds_Calculator_3-way'!#REF!/'True_Odds_Calculator_3-way'!C630-1)</f>
        <v>#NAME?</v>
      </c>
      <c r="K633" s="6" t="e">
        <f ca="1">IF('Log_working_3-way'!$D633="","",1/'True_Odds_Calculator_3-way'!A630+1/'True_Odds_Calculator_3-way'!B630+1/'True_Odds_Calculator_3-way'!C630-1)</f>
        <v>#NAME?</v>
      </c>
    </row>
    <row r="634" spans="4:11" x14ac:dyDescent="0.25">
      <c r="D634" t="e">
        <f ca="1">solve_for_c('True_Odds_Calculator_3-way'!A631,'True_Odds_Calculator_3-way'!B631,'True_Odds_Calculator_3-way'!C631,'Log_working_3-way'!B$1,'Log_working_3-way'!B$2)</f>
        <v>#NAME?</v>
      </c>
      <c r="F634" s="6" t="e">
        <f ca="1">IF('Log_working_3-way'!D634="","",1/'True_Odds_Calculator_3-way'!N631+1/'True_Odds_Calculator_3-way'!O631+1/'True_Odds_Calculator_3-way'!#REF!-1)</f>
        <v>#NAME?</v>
      </c>
      <c r="H634" s="6" t="e">
        <f ca="1">IF('Log_working_3-way'!$D634="","",'True_Odds_Calculator_3-way'!N631/'True_Odds_Calculator_3-way'!A631-1)</f>
        <v>#NAME?</v>
      </c>
      <c r="I634" s="6" t="e">
        <f ca="1">IF('Log_working_3-way'!$D634="","",'True_Odds_Calculator_3-way'!O631/'True_Odds_Calculator_3-way'!B631-1)</f>
        <v>#NAME?</v>
      </c>
      <c r="J634" s="6" t="e">
        <f ca="1">IF('Log_working_3-way'!$D634="","",'True_Odds_Calculator_3-way'!#REF!/'True_Odds_Calculator_3-way'!C631-1)</f>
        <v>#NAME?</v>
      </c>
      <c r="K634" s="6" t="e">
        <f ca="1">IF('Log_working_3-way'!$D634="","",1/'True_Odds_Calculator_3-way'!A631+1/'True_Odds_Calculator_3-way'!B631+1/'True_Odds_Calculator_3-way'!C631-1)</f>
        <v>#NAME?</v>
      </c>
    </row>
    <row r="635" spans="4:11" x14ac:dyDescent="0.25">
      <c r="D635" t="e">
        <f ca="1">solve_for_c('True_Odds_Calculator_3-way'!A632,'True_Odds_Calculator_3-way'!B632,'True_Odds_Calculator_3-way'!C632,'Log_working_3-way'!B$1,'Log_working_3-way'!B$2)</f>
        <v>#NAME?</v>
      </c>
      <c r="F635" s="6" t="e">
        <f ca="1">IF('Log_working_3-way'!D635="","",1/'True_Odds_Calculator_3-way'!N632+1/'True_Odds_Calculator_3-way'!O632+1/'True_Odds_Calculator_3-way'!#REF!-1)</f>
        <v>#NAME?</v>
      </c>
      <c r="H635" s="6" t="e">
        <f ca="1">IF('Log_working_3-way'!$D635="","",'True_Odds_Calculator_3-way'!N632/'True_Odds_Calculator_3-way'!A632-1)</f>
        <v>#NAME?</v>
      </c>
      <c r="I635" s="6" t="e">
        <f ca="1">IF('Log_working_3-way'!$D635="","",'True_Odds_Calculator_3-way'!O632/'True_Odds_Calculator_3-way'!B632-1)</f>
        <v>#NAME?</v>
      </c>
      <c r="J635" s="6" t="e">
        <f ca="1">IF('Log_working_3-way'!$D635="","",'True_Odds_Calculator_3-way'!#REF!/'True_Odds_Calculator_3-way'!C632-1)</f>
        <v>#NAME?</v>
      </c>
      <c r="K635" s="6" t="e">
        <f ca="1">IF('Log_working_3-way'!$D635="","",1/'True_Odds_Calculator_3-way'!A632+1/'True_Odds_Calculator_3-way'!B632+1/'True_Odds_Calculator_3-way'!C632-1)</f>
        <v>#NAME?</v>
      </c>
    </row>
    <row r="636" spans="4:11" x14ac:dyDescent="0.25">
      <c r="D636" t="e">
        <f ca="1">solve_for_c('True_Odds_Calculator_3-way'!A633,'True_Odds_Calculator_3-way'!B633,'True_Odds_Calculator_3-way'!C633,'Log_working_3-way'!B$1,'Log_working_3-way'!B$2)</f>
        <v>#NAME?</v>
      </c>
      <c r="F636" s="6" t="e">
        <f ca="1">IF('Log_working_3-way'!D636="","",1/'True_Odds_Calculator_3-way'!N633+1/'True_Odds_Calculator_3-way'!O633+1/'True_Odds_Calculator_3-way'!#REF!-1)</f>
        <v>#NAME?</v>
      </c>
      <c r="H636" s="6" t="e">
        <f ca="1">IF('Log_working_3-way'!$D636="","",'True_Odds_Calculator_3-way'!N633/'True_Odds_Calculator_3-way'!A633-1)</f>
        <v>#NAME?</v>
      </c>
      <c r="I636" s="6" t="e">
        <f ca="1">IF('Log_working_3-way'!$D636="","",'True_Odds_Calculator_3-way'!O633/'True_Odds_Calculator_3-way'!B633-1)</f>
        <v>#NAME?</v>
      </c>
      <c r="J636" s="6" t="e">
        <f ca="1">IF('Log_working_3-way'!$D636="","",'True_Odds_Calculator_3-way'!#REF!/'True_Odds_Calculator_3-way'!C633-1)</f>
        <v>#NAME?</v>
      </c>
      <c r="K636" s="6" t="e">
        <f ca="1">IF('Log_working_3-way'!$D636="","",1/'True_Odds_Calculator_3-way'!A633+1/'True_Odds_Calculator_3-way'!B633+1/'True_Odds_Calculator_3-way'!C633-1)</f>
        <v>#NAME?</v>
      </c>
    </row>
    <row r="637" spans="4:11" x14ac:dyDescent="0.25">
      <c r="D637" t="e">
        <f ca="1">solve_for_c('True_Odds_Calculator_3-way'!A634,'True_Odds_Calculator_3-way'!B634,'True_Odds_Calculator_3-way'!C634,'Log_working_3-way'!B$1,'Log_working_3-way'!B$2)</f>
        <v>#NAME?</v>
      </c>
      <c r="F637" s="6" t="e">
        <f ca="1">IF('Log_working_3-way'!D637="","",1/'True_Odds_Calculator_3-way'!N634+1/'True_Odds_Calculator_3-way'!O634+1/'True_Odds_Calculator_3-way'!#REF!-1)</f>
        <v>#NAME?</v>
      </c>
      <c r="H637" s="6" t="e">
        <f ca="1">IF('Log_working_3-way'!$D637="","",'True_Odds_Calculator_3-way'!N634/'True_Odds_Calculator_3-way'!A634-1)</f>
        <v>#NAME?</v>
      </c>
      <c r="I637" s="6" t="e">
        <f ca="1">IF('Log_working_3-way'!$D637="","",'True_Odds_Calculator_3-way'!O634/'True_Odds_Calculator_3-way'!B634-1)</f>
        <v>#NAME?</v>
      </c>
      <c r="J637" s="6" t="e">
        <f ca="1">IF('Log_working_3-way'!$D637="","",'True_Odds_Calculator_3-way'!#REF!/'True_Odds_Calculator_3-way'!C634-1)</f>
        <v>#NAME?</v>
      </c>
      <c r="K637" s="6" t="e">
        <f ca="1">IF('Log_working_3-way'!$D637="","",1/'True_Odds_Calculator_3-way'!A634+1/'True_Odds_Calculator_3-way'!B634+1/'True_Odds_Calculator_3-way'!C634-1)</f>
        <v>#NAME?</v>
      </c>
    </row>
    <row r="638" spans="4:11" x14ac:dyDescent="0.25">
      <c r="D638" t="e">
        <f ca="1">solve_for_c('True_Odds_Calculator_3-way'!A635,'True_Odds_Calculator_3-way'!B635,'True_Odds_Calculator_3-way'!C635,'Log_working_3-way'!B$1,'Log_working_3-way'!B$2)</f>
        <v>#NAME?</v>
      </c>
      <c r="F638" s="6" t="e">
        <f ca="1">IF('Log_working_3-way'!D638="","",1/'True_Odds_Calculator_3-way'!N635+1/'True_Odds_Calculator_3-way'!O635+1/'True_Odds_Calculator_3-way'!#REF!-1)</f>
        <v>#NAME?</v>
      </c>
      <c r="H638" s="6" t="e">
        <f ca="1">IF('Log_working_3-way'!$D638="","",'True_Odds_Calculator_3-way'!N635/'True_Odds_Calculator_3-way'!A635-1)</f>
        <v>#NAME?</v>
      </c>
      <c r="I638" s="6" t="e">
        <f ca="1">IF('Log_working_3-way'!$D638="","",'True_Odds_Calculator_3-way'!O635/'True_Odds_Calculator_3-way'!B635-1)</f>
        <v>#NAME?</v>
      </c>
      <c r="J638" s="6" t="e">
        <f ca="1">IF('Log_working_3-way'!$D638="","",'True_Odds_Calculator_3-way'!#REF!/'True_Odds_Calculator_3-way'!C635-1)</f>
        <v>#NAME?</v>
      </c>
      <c r="K638" s="6" t="e">
        <f ca="1">IF('Log_working_3-way'!$D638="","",1/'True_Odds_Calculator_3-way'!A635+1/'True_Odds_Calculator_3-way'!B635+1/'True_Odds_Calculator_3-way'!C635-1)</f>
        <v>#NAME?</v>
      </c>
    </row>
    <row r="639" spans="4:11" x14ac:dyDescent="0.25">
      <c r="D639" t="e">
        <f ca="1">solve_for_c('True_Odds_Calculator_3-way'!A636,'True_Odds_Calculator_3-way'!B636,'True_Odds_Calculator_3-way'!C636,'Log_working_3-way'!B$1,'Log_working_3-way'!B$2)</f>
        <v>#NAME?</v>
      </c>
      <c r="F639" s="6" t="e">
        <f ca="1">IF('Log_working_3-way'!D639="","",1/'True_Odds_Calculator_3-way'!N636+1/'True_Odds_Calculator_3-way'!O636+1/'True_Odds_Calculator_3-way'!#REF!-1)</f>
        <v>#NAME?</v>
      </c>
      <c r="H639" s="6" t="e">
        <f ca="1">IF('Log_working_3-way'!$D639="","",'True_Odds_Calculator_3-way'!N636/'True_Odds_Calculator_3-way'!A636-1)</f>
        <v>#NAME?</v>
      </c>
      <c r="I639" s="6" t="e">
        <f ca="1">IF('Log_working_3-way'!$D639="","",'True_Odds_Calculator_3-way'!O636/'True_Odds_Calculator_3-way'!B636-1)</f>
        <v>#NAME?</v>
      </c>
      <c r="J639" s="6" t="e">
        <f ca="1">IF('Log_working_3-way'!$D639="","",'True_Odds_Calculator_3-way'!#REF!/'True_Odds_Calculator_3-way'!C636-1)</f>
        <v>#NAME?</v>
      </c>
      <c r="K639" s="6" t="e">
        <f ca="1">IF('Log_working_3-way'!$D639="","",1/'True_Odds_Calculator_3-way'!A636+1/'True_Odds_Calculator_3-way'!B636+1/'True_Odds_Calculator_3-way'!C636-1)</f>
        <v>#NAME?</v>
      </c>
    </row>
    <row r="640" spans="4:11" x14ac:dyDescent="0.25">
      <c r="D640" t="e">
        <f ca="1">solve_for_c('True_Odds_Calculator_3-way'!A637,'True_Odds_Calculator_3-way'!B637,'True_Odds_Calculator_3-way'!C637,'Log_working_3-way'!B$1,'Log_working_3-way'!B$2)</f>
        <v>#NAME?</v>
      </c>
      <c r="F640" s="6" t="e">
        <f ca="1">IF('Log_working_3-way'!D640="","",1/'True_Odds_Calculator_3-way'!N637+1/'True_Odds_Calculator_3-way'!O637+1/'True_Odds_Calculator_3-way'!#REF!-1)</f>
        <v>#NAME?</v>
      </c>
      <c r="H640" s="6" t="e">
        <f ca="1">IF('Log_working_3-way'!$D640="","",'True_Odds_Calculator_3-way'!N637/'True_Odds_Calculator_3-way'!A637-1)</f>
        <v>#NAME?</v>
      </c>
      <c r="I640" s="6" t="e">
        <f ca="1">IF('Log_working_3-way'!$D640="","",'True_Odds_Calculator_3-way'!O637/'True_Odds_Calculator_3-way'!B637-1)</f>
        <v>#NAME?</v>
      </c>
      <c r="J640" s="6" t="e">
        <f ca="1">IF('Log_working_3-way'!$D640="","",'True_Odds_Calculator_3-way'!#REF!/'True_Odds_Calculator_3-way'!C637-1)</f>
        <v>#NAME?</v>
      </c>
      <c r="K640" s="6" t="e">
        <f ca="1">IF('Log_working_3-way'!$D640="","",1/'True_Odds_Calculator_3-way'!A637+1/'True_Odds_Calculator_3-way'!B637+1/'True_Odds_Calculator_3-way'!C637-1)</f>
        <v>#NAME?</v>
      </c>
    </row>
    <row r="641" spans="4:11" x14ac:dyDescent="0.25">
      <c r="D641" t="e">
        <f ca="1">solve_for_c('True_Odds_Calculator_3-way'!A638,'True_Odds_Calculator_3-way'!B638,'True_Odds_Calculator_3-way'!C638,'Log_working_3-way'!B$1,'Log_working_3-way'!B$2)</f>
        <v>#NAME?</v>
      </c>
      <c r="F641" s="6" t="e">
        <f ca="1">IF('Log_working_3-way'!D641="","",1/'True_Odds_Calculator_3-way'!N638+1/'True_Odds_Calculator_3-way'!O638+1/'True_Odds_Calculator_3-way'!#REF!-1)</f>
        <v>#NAME?</v>
      </c>
      <c r="H641" s="6" t="e">
        <f ca="1">IF('Log_working_3-way'!$D641="","",'True_Odds_Calculator_3-way'!N638/'True_Odds_Calculator_3-way'!A638-1)</f>
        <v>#NAME?</v>
      </c>
      <c r="I641" s="6" t="e">
        <f ca="1">IF('Log_working_3-way'!$D641="","",'True_Odds_Calculator_3-way'!O638/'True_Odds_Calculator_3-way'!B638-1)</f>
        <v>#NAME?</v>
      </c>
      <c r="J641" s="6" t="e">
        <f ca="1">IF('Log_working_3-way'!$D641="","",'True_Odds_Calculator_3-way'!#REF!/'True_Odds_Calculator_3-way'!C638-1)</f>
        <v>#NAME?</v>
      </c>
      <c r="K641" s="6" t="e">
        <f ca="1">IF('Log_working_3-way'!$D641="","",1/'True_Odds_Calculator_3-way'!A638+1/'True_Odds_Calculator_3-way'!B638+1/'True_Odds_Calculator_3-way'!C638-1)</f>
        <v>#NAME?</v>
      </c>
    </row>
    <row r="642" spans="4:11" x14ac:dyDescent="0.25">
      <c r="D642" t="e">
        <f ca="1">solve_for_c('True_Odds_Calculator_3-way'!A639,'True_Odds_Calculator_3-way'!B639,'True_Odds_Calculator_3-way'!C639,'Log_working_3-way'!B$1,'Log_working_3-way'!B$2)</f>
        <v>#NAME?</v>
      </c>
      <c r="F642" s="6" t="e">
        <f ca="1">IF('Log_working_3-way'!D642="","",1/'True_Odds_Calculator_3-way'!N639+1/'True_Odds_Calculator_3-way'!O639+1/'True_Odds_Calculator_3-way'!#REF!-1)</f>
        <v>#NAME?</v>
      </c>
      <c r="H642" s="6" t="e">
        <f ca="1">IF('Log_working_3-way'!$D642="","",'True_Odds_Calculator_3-way'!N639/'True_Odds_Calculator_3-way'!A639-1)</f>
        <v>#NAME?</v>
      </c>
      <c r="I642" s="6" t="e">
        <f ca="1">IF('Log_working_3-way'!$D642="","",'True_Odds_Calculator_3-way'!O639/'True_Odds_Calculator_3-way'!B639-1)</f>
        <v>#NAME?</v>
      </c>
      <c r="J642" s="6" t="e">
        <f ca="1">IF('Log_working_3-way'!$D642="","",'True_Odds_Calculator_3-way'!#REF!/'True_Odds_Calculator_3-way'!C639-1)</f>
        <v>#NAME?</v>
      </c>
      <c r="K642" s="6" t="e">
        <f ca="1">IF('Log_working_3-way'!$D642="","",1/'True_Odds_Calculator_3-way'!A639+1/'True_Odds_Calculator_3-way'!B639+1/'True_Odds_Calculator_3-way'!C639-1)</f>
        <v>#NAME?</v>
      </c>
    </row>
    <row r="643" spans="4:11" x14ac:dyDescent="0.25">
      <c r="D643" t="e">
        <f ca="1">solve_for_c('True_Odds_Calculator_3-way'!A640,'True_Odds_Calculator_3-way'!B640,'True_Odds_Calculator_3-way'!C640,'Log_working_3-way'!B$1,'Log_working_3-way'!B$2)</f>
        <v>#NAME?</v>
      </c>
      <c r="F643" s="6" t="e">
        <f ca="1">IF('Log_working_3-way'!D643="","",1/'True_Odds_Calculator_3-way'!N640+1/'True_Odds_Calculator_3-way'!O640+1/'True_Odds_Calculator_3-way'!#REF!-1)</f>
        <v>#NAME?</v>
      </c>
      <c r="H643" s="6" t="e">
        <f ca="1">IF('Log_working_3-way'!$D643="","",'True_Odds_Calculator_3-way'!N640/'True_Odds_Calculator_3-way'!A640-1)</f>
        <v>#NAME?</v>
      </c>
      <c r="I643" s="6" t="e">
        <f ca="1">IF('Log_working_3-way'!$D643="","",'True_Odds_Calculator_3-way'!O640/'True_Odds_Calculator_3-way'!B640-1)</f>
        <v>#NAME?</v>
      </c>
      <c r="J643" s="6" t="e">
        <f ca="1">IF('Log_working_3-way'!$D643="","",'True_Odds_Calculator_3-way'!#REF!/'True_Odds_Calculator_3-way'!C640-1)</f>
        <v>#NAME?</v>
      </c>
      <c r="K643" s="6" t="e">
        <f ca="1">IF('Log_working_3-way'!$D643="","",1/'True_Odds_Calculator_3-way'!A640+1/'True_Odds_Calculator_3-way'!B640+1/'True_Odds_Calculator_3-way'!C640-1)</f>
        <v>#NAME?</v>
      </c>
    </row>
    <row r="644" spans="4:11" x14ac:dyDescent="0.25">
      <c r="D644" t="e">
        <f ca="1">solve_for_c('True_Odds_Calculator_3-way'!A641,'True_Odds_Calculator_3-way'!B641,'True_Odds_Calculator_3-way'!C641,'Log_working_3-way'!B$1,'Log_working_3-way'!B$2)</f>
        <v>#NAME?</v>
      </c>
      <c r="F644" s="6" t="e">
        <f ca="1">IF('Log_working_3-way'!D644="","",1/'True_Odds_Calculator_3-way'!N641+1/'True_Odds_Calculator_3-way'!O641+1/'True_Odds_Calculator_3-way'!#REF!-1)</f>
        <v>#NAME?</v>
      </c>
      <c r="H644" s="6" t="e">
        <f ca="1">IF('Log_working_3-way'!$D644="","",'True_Odds_Calculator_3-way'!N641/'True_Odds_Calculator_3-way'!A641-1)</f>
        <v>#NAME?</v>
      </c>
      <c r="I644" s="6" t="e">
        <f ca="1">IF('Log_working_3-way'!$D644="","",'True_Odds_Calculator_3-way'!O641/'True_Odds_Calculator_3-way'!B641-1)</f>
        <v>#NAME?</v>
      </c>
      <c r="J644" s="6" t="e">
        <f ca="1">IF('Log_working_3-way'!$D644="","",'True_Odds_Calculator_3-way'!#REF!/'True_Odds_Calculator_3-way'!C641-1)</f>
        <v>#NAME?</v>
      </c>
      <c r="K644" s="6" t="e">
        <f ca="1">IF('Log_working_3-way'!$D644="","",1/'True_Odds_Calculator_3-way'!A641+1/'True_Odds_Calculator_3-way'!B641+1/'True_Odds_Calculator_3-way'!C641-1)</f>
        <v>#NAME?</v>
      </c>
    </row>
    <row r="645" spans="4:11" x14ac:dyDescent="0.25">
      <c r="D645" t="e">
        <f ca="1">solve_for_c('True_Odds_Calculator_3-way'!A642,'True_Odds_Calculator_3-way'!B642,'True_Odds_Calculator_3-way'!C642,'Log_working_3-way'!B$1,'Log_working_3-way'!B$2)</f>
        <v>#NAME?</v>
      </c>
      <c r="F645" s="6" t="e">
        <f ca="1">IF('Log_working_3-way'!D645="","",1/'True_Odds_Calculator_3-way'!N642+1/'True_Odds_Calculator_3-way'!O642+1/'True_Odds_Calculator_3-way'!#REF!-1)</f>
        <v>#NAME?</v>
      </c>
      <c r="H645" s="6" t="e">
        <f ca="1">IF('Log_working_3-way'!$D645="","",'True_Odds_Calculator_3-way'!N642/'True_Odds_Calculator_3-way'!A642-1)</f>
        <v>#NAME?</v>
      </c>
      <c r="I645" s="6" t="e">
        <f ca="1">IF('Log_working_3-way'!$D645="","",'True_Odds_Calculator_3-way'!O642/'True_Odds_Calculator_3-way'!B642-1)</f>
        <v>#NAME?</v>
      </c>
      <c r="J645" s="6" t="e">
        <f ca="1">IF('Log_working_3-way'!$D645="","",'True_Odds_Calculator_3-way'!#REF!/'True_Odds_Calculator_3-way'!C642-1)</f>
        <v>#NAME?</v>
      </c>
      <c r="K645" s="6" t="e">
        <f ca="1">IF('Log_working_3-way'!$D645="","",1/'True_Odds_Calculator_3-way'!A642+1/'True_Odds_Calculator_3-way'!B642+1/'True_Odds_Calculator_3-way'!C642-1)</f>
        <v>#NAME?</v>
      </c>
    </row>
    <row r="646" spans="4:11" x14ac:dyDescent="0.25">
      <c r="D646" t="e">
        <f ca="1">solve_for_c('True_Odds_Calculator_3-way'!A643,'True_Odds_Calculator_3-way'!B643,'True_Odds_Calculator_3-way'!C643,'Log_working_3-way'!B$1,'Log_working_3-way'!B$2)</f>
        <v>#NAME?</v>
      </c>
      <c r="F646" s="6" t="e">
        <f ca="1">IF('Log_working_3-way'!D646="","",1/'True_Odds_Calculator_3-way'!N643+1/'True_Odds_Calculator_3-way'!O643+1/'True_Odds_Calculator_3-way'!#REF!-1)</f>
        <v>#NAME?</v>
      </c>
      <c r="H646" s="6" t="e">
        <f ca="1">IF('Log_working_3-way'!$D646="","",'True_Odds_Calculator_3-way'!N643/'True_Odds_Calculator_3-way'!A643-1)</f>
        <v>#NAME?</v>
      </c>
      <c r="I646" s="6" t="e">
        <f ca="1">IF('Log_working_3-way'!$D646="","",'True_Odds_Calculator_3-way'!O643/'True_Odds_Calculator_3-way'!B643-1)</f>
        <v>#NAME?</v>
      </c>
      <c r="J646" s="6" t="e">
        <f ca="1">IF('Log_working_3-way'!$D646="","",'True_Odds_Calculator_3-way'!#REF!/'True_Odds_Calculator_3-way'!C643-1)</f>
        <v>#NAME?</v>
      </c>
      <c r="K646" s="6" t="e">
        <f ca="1">IF('Log_working_3-way'!$D646="","",1/'True_Odds_Calculator_3-way'!A643+1/'True_Odds_Calculator_3-way'!B643+1/'True_Odds_Calculator_3-way'!C643-1)</f>
        <v>#NAME?</v>
      </c>
    </row>
    <row r="647" spans="4:11" x14ac:dyDescent="0.25">
      <c r="D647" t="e">
        <f ca="1">solve_for_c('True_Odds_Calculator_3-way'!A644,'True_Odds_Calculator_3-way'!B644,'True_Odds_Calculator_3-way'!C644,'Log_working_3-way'!B$1,'Log_working_3-way'!B$2)</f>
        <v>#NAME?</v>
      </c>
      <c r="F647" s="6" t="e">
        <f ca="1">IF('Log_working_3-way'!D647="","",1/'True_Odds_Calculator_3-way'!N644+1/'True_Odds_Calculator_3-way'!O644+1/'True_Odds_Calculator_3-way'!#REF!-1)</f>
        <v>#NAME?</v>
      </c>
      <c r="H647" s="6" t="e">
        <f ca="1">IF('Log_working_3-way'!$D647="","",'True_Odds_Calculator_3-way'!N644/'True_Odds_Calculator_3-way'!A644-1)</f>
        <v>#NAME?</v>
      </c>
      <c r="I647" s="6" t="e">
        <f ca="1">IF('Log_working_3-way'!$D647="","",'True_Odds_Calculator_3-way'!O644/'True_Odds_Calculator_3-way'!B644-1)</f>
        <v>#NAME?</v>
      </c>
      <c r="J647" s="6" t="e">
        <f ca="1">IF('Log_working_3-way'!$D647="","",'True_Odds_Calculator_3-way'!#REF!/'True_Odds_Calculator_3-way'!C644-1)</f>
        <v>#NAME?</v>
      </c>
      <c r="K647" s="6" t="e">
        <f ca="1">IF('Log_working_3-way'!$D647="","",1/'True_Odds_Calculator_3-way'!A644+1/'True_Odds_Calculator_3-way'!B644+1/'True_Odds_Calculator_3-way'!C644-1)</f>
        <v>#NAME?</v>
      </c>
    </row>
    <row r="648" spans="4:11" x14ac:dyDescent="0.25">
      <c r="D648" t="e">
        <f ca="1">solve_for_c('True_Odds_Calculator_3-way'!A645,'True_Odds_Calculator_3-way'!B645,'True_Odds_Calculator_3-way'!C645,'Log_working_3-way'!B$1,'Log_working_3-way'!B$2)</f>
        <v>#NAME?</v>
      </c>
      <c r="F648" s="6" t="e">
        <f ca="1">IF('Log_working_3-way'!D648="","",1/'True_Odds_Calculator_3-way'!N645+1/'True_Odds_Calculator_3-way'!O645+1/'True_Odds_Calculator_3-way'!#REF!-1)</f>
        <v>#NAME?</v>
      </c>
      <c r="H648" s="6" t="e">
        <f ca="1">IF('Log_working_3-way'!$D648="","",'True_Odds_Calculator_3-way'!N645/'True_Odds_Calculator_3-way'!A645-1)</f>
        <v>#NAME?</v>
      </c>
      <c r="I648" s="6" t="e">
        <f ca="1">IF('Log_working_3-way'!$D648="","",'True_Odds_Calculator_3-way'!O645/'True_Odds_Calculator_3-way'!B645-1)</f>
        <v>#NAME?</v>
      </c>
      <c r="J648" s="6" t="e">
        <f ca="1">IF('Log_working_3-way'!$D648="","",'True_Odds_Calculator_3-way'!#REF!/'True_Odds_Calculator_3-way'!C645-1)</f>
        <v>#NAME?</v>
      </c>
      <c r="K648" s="6" t="e">
        <f ca="1">IF('Log_working_3-way'!$D648="","",1/'True_Odds_Calculator_3-way'!A645+1/'True_Odds_Calculator_3-way'!B645+1/'True_Odds_Calculator_3-way'!C645-1)</f>
        <v>#NAME?</v>
      </c>
    </row>
    <row r="649" spans="4:11" x14ac:dyDescent="0.25">
      <c r="D649" t="e">
        <f ca="1">solve_for_c('True_Odds_Calculator_3-way'!A646,'True_Odds_Calculator_3-way'!B646,'True_Odds_Calculator_3-way'!C646,'Log_working_3-way'!B$1,'Log_working_3-way'!B$2)</f>
        <v>#NAME?</v>
      </c>
      <c r="F649" s="6" t="e">
        <f ca="1">IF('Log_working_3-way'!D649="","",1/'True_Odds_Calculator_3-way'!N646+1/'True_Odds_Calculator_3-way'!O646+1/'True_Odds_Calculator_3-way'!#REF!-1)</f>
        <v>#NAME?</v>
      </c>
      <c r="H649" s="6" t="e">
        <f ca="1">IF('Log_working_3-way'!$D649="","",'True_Odds_Calculator_3-way'!N646/'True_Odds_Calculator_3-way'!A646-1)</f>
        <v>#NAME?</v>
      </c>
      <c r="I649" s="6" t="e">
        <f ca="1">IF('Log_working_3-way'!$D649="","",'True_Odds_Calculator_3-way'!O646/'True_Odds_Calculator_3-way'!B646-1)</f>
        <v>#NAME?</v>
      </c>
      <c r="J649" s="6" t="e">
        <f ca="1">IF('Log_working_3-way'!$D649="","",'True_Odds_Calculator_3-way'!#REF!/'True_Odds_Calculator_3-way'!C646-1)</f>
        <v>#NAME?</v>
      </c>
      <c r="K649" s="6" t="e">
        <f ca="1">IF('Log_working_3-way'!$D649="","",1/'True_Odds_Calculator_3-way'!A646+1/'True_Odds_Calculator_3-way'!B646+1/'True_Odds_Calculator_3-way'!C646-1)</f>
        <v>#NAME?</v>
      </c>
    </row>
    <row r="650" spans="4:11" x14ac:dyDescent="0.25">
      <c r="D650" t="e">
        <f ca="1">solve_for_c('True_Odds_Calculator_3-way'!A647,'True_Odds_Calculator_3-way'!B647,'True_Odds_Calculator_3-way'!C647,'Log_working_3-way'!B$1,'Log_working_3-way'!B$2)</f>
        <v>#NAME?</v>
      </c>
      <c r="F650" s="6" t="e">
        <f ca="1">IF('Log_working_3-way'!D650="","",1/'True_Odds_Calculator_3-way'!N647+1/'True_Odds_Calculator_3-way'!O647+1/'True_Odds_Calculator_3-way'!#REF!-1)</f>
        <v>#NAME?</v>
      </c>
      <c r="H650" s="6" t="e">
        <f ca="1">IF('Log_working_3-way'!$D650="","",'True_Odds_Calculator_3-way'!N647/'True_Odds_Calculator_3-way'!A647-1)</f>
        <v>#NAME?</v>
      </c>
      <c r="I650" s="6" t="e">
        <f ca="1">IF('Log_working_3-way'!$D650="","",'True_Odds_Calculator_3-way'!O647/'True_Odds_Calculator_3-way'!B647-1)</f>
        <v>#NAME?</v>
      </c>
      <c r="J650" s="6" t="e">
        <f ca="1">IF('Log_working_3-way'!$D650="","",'True_Odds_Calculator_3-way'!#REF!/'True_Odds_Calculator_3-way'!C647-1)</f>
        <v>#NAME?</v>
      </c>
      <c r="K650" s="6" t="e">
        <f ca="1">IF('Log_working_3-way'!$D650="","",1/'True_Odds_Calculator_3-way'!A647+1/'True_Odds_Calculator_3-way'!B647+1/'True_Odds_Calculator_3-way'!C647-1)</f>
        <v>#NAME?</v>
      </c>
    </row>
    <row r="651" spans="4:11" x14ac:dyDescent="0.25">
      <c r="D651" t="e">
        <f ca="1">solve_for_c('True_Odds_Calculator_3-way'!A648,'True_Odds_Calculator_3-way'!B648,'True_Odds_Calculator_3-way'!C648,'Log_working_3-way'!B$1,'Log_working_3-way'!B$2)</f>
        <v>#NAME?</v>
      </c>
      <c r="F651" s="6" t="e">
        <f ca="1">IF('Log_working_3-way'!D651="","",1/'True_Odds_Calculator_3-way'!N648+1/'True_Odds_Calculator_3-way'!O648+1/'True_Odds_Calculator_3-way'!#REF!-1)</f>
        <v>#NAME?</v>
      </c>
      <c r="H651" s="6" t="e">
        <f ca="1">IF('Log_working_3-way'!$D651="","",'True_Odds_Calculator_3-way'!N648/'True_Odds_Calculator_3-way'!A648-1)</f>
        <v>#NAME?</v>
      </c>
      <c r="I651" s="6" t="e">
        <f ca="1">IF('Log_working_3-way'!$D651="","",'True_Odds_Calculator_3-way'!O648/'True_Odds_Calculator_3-way'!B648-1)</f>
        <v>#NAME?</v>
      </c>
      <c r="J651" s="6" t="e">
        <f ca="1">IF('Log_working_3-way'!$D651="","",'True_Odds_Calculator_3-way'!#REF!/'True_Odds_Calculator_3-way'!C648-1)</f>
        <v>#NAME?</v>
      </c>
      <c r="K651" s="6" t="e">
        <f ca="1">IF('Log_working_3-way'!$D651="","",1/'True_Odds_Calculator_3-way'!A648+1/'True_Odds_Calculator_3-way'!B648+1/'True_Odds_Calculator_3-way'!C648-1)</f>
        <v>#NAME?</v>
      </c>
    </row>
    <row r="652" spans="4:11" x14ac:dyDescent="0.25">
      <c r="D652" t="e">
        <f ca="1">solve_for_c('True_Odds_Calculator_3-way'!A649,'True_Odds_Calculator_3-way'!B649,'True_Odds_Calculator_3-way'!C649,'Log_working_3-way'!B$1,'Log_working_3-way'!B$2)</f>
        <v>#NAME?</v>
      </c>
      <c r="F652" s="6" t="e">
        <f ca="1">IF('Log_working_3-way'!D652="","",1/'True_Odds_Calculator_3-way'!N649+1/'True_Odds_Calculator_3-way'!O649+1/'True_Odds_Calculator_3-way'!#REF!-1)</f>
        <v>#NAME?</v>
      </c>
      <c r="H652" s="6" t="e">
        <f ca="1">IF('Log_working_3-way'!$D652="","",'True_Odds_Calculator_3-way'!N649/'True_Odds_Calculator_3-way'!A649-1)</f>
        <v>#NAME?</v>
      </c>
      <c r="I652" s="6" t="e">
        <f ca="1">IF('Log_working_3-way'!$D652="","",'True_Odds_Calculator_3-way'!O649/'True_Odds_Calculator_3-way'!B649-1)</f>
        <v>#NAME?</v>
      </c>
      <c r="J652" s="6" t="e">
        <f ca="1">IF('Log_working_3-way'!$D652="","",'True_Odds_Calculator_3-way'!#REF!/'True_Odds_Calculator_3-way'!C649-1)</f>
        <v>#NAME?</v>
      </c>
      <c r="K652" s="6" t="e">
        <f ca="1">IF('Log_working_3-way'!$D652="","",1/'True_Odds_Calculator_3-way'!A649+1/'True_Odds_Calculator_3-way'!B649+1/'True_Odds_Calculator_3-way'!C649-1)</f>
        <v>#NAME?</v>
      </c>
    </row>
    <row r="653" spans="4:11" x14ac:dyDescent="0.25">
      <c r="D653" t="e">
        <f ca="1">solve_for_c('True_Odds_Calculator_3-way'!A650,'True_Odds_Calculator_3-way'!B650,'True_Odds_Calculator_3-way'!C650,'Log_working_3-way'!B$1,'Log_working_3-way'!B$2)</f>
        <v>#NAME?</v>
      </c>
      <c r="F653" s="6" t="e">
        <f ca="1">IF('Log_working_3-way'!D653="","",1/'True_Odds_Calculator_3-way'!N650+1/'True_Odds_Calculator_3-way'!O650+1/'True_Odds_Calculator_3-way'!#REF!-1)</f>
        <v>#NAME?</v>
      </c>
      <c r="H653" s="6" t="e">
        <f ca="1">IF('Log_working_3-way'!$D653="","",'True_Odds_Calculator_3-way'!N650/'True_Odds_Calculator_3-way'!A650-1)</f>
        <v>#NAME?</v>
      </c>
      <c r="I653" s="6" t="e">
        <f ca="1">IF('Log_working_3-way'!$D653="","",'True_Odds_Calculator_3-way'!O650/'True_Odds_Calculator_3-way'!B650-1)</f>
        <v>#NAME?</v>
      </c>
      <c r="J653" s="6" t="e">
        <f ca="1">IF('Log_working_3-way'!$D653="","",'True_Odds_Calculator_3-way'!#REF!/'True_Odds_Calculator_3-way'!C650-1)</f>
        <v>#NAME?</v>
      </c>
      <c r="K653" s="6" t="e">
        <f ca="1">IF('Log_working_3-way'!$D653="","",1/'True_Odds_Calculator_3-way'!A650+1/'True_Odds_Calculator_3-way'!B650+1/'True_Odds_Calculator_3-way'!C650-1)</f>
        <v>#NAME?</v>
      </c>
    </row>
    <row r="654" spans="4:11" x14ac:dyDescent="0.25">
      <c r="D654" t="e">
        <f ca="1">solve_for_c('True_Odds_Calculator_3-way'!A651,'True_Odds_Calculator_3-way'!B651,'True_Odds_Calculator_3-way'!C651,'Log_working_3-way'!B$1,'Log_working_3-way'!B$2)</f>
        <v>#NAME?</v>
      </c>
      <c r="F654" s="6" t="e">
        <f ca="1">IF('Log_working_3-way'!D654="","",1/'True_Odds_Calculator_3-way'!N651+1/'True_Odds_Calculator_3-way'!O651+1/'True_Odds_Calculator_3-way'!#REF!-1)</f>
        <v>#NAME?</v>
      </c>
      <c r="H654" s="6" t="e">
        <f ca="1">IF('Log_working_3-way'!$D654="","",'True_Odds_Calculator_3-way'!N651/'True_Odds_Calculator_3-way'!A651-1)</f>
        <v>#NAME?</v>
      </c>
      <c r="I654" s="6" t="e">
        <f ca="1">IF('Log_working_3-way'!$D654="","",'True_Odds_Calculator_3-way'!O651/'True_Odds_Calculator_3-way'!B651-1)</f>
        <v>#NAME?</v>
      </c>
      <c r="J654" s="6" t="e">
        <f ca="1">IF('Log_working_3-way'!$D654="","",'True_Odds_Calculator_3-way'!#REF!/'True_Odds_Calculator_3-way'!C651-1)</f>
        <v>#NAME?</v>
      </c>
      <c r="K654" s="6" t="e">
        <f ca="1">IF('Log_working_3-way'!$D654="","",1/'True_Odds_Calculator_3-way'!A651+1/'True_Odds_Calculator_3-way'!B651+1/'True_Odds_Calculator_3-way'!C651-1)</f>
        <v>#NAME?</v>
      </c>
    </row>
    <row r="655" spans="4:11" x14ac:dyDescent="0.25">
      <c r="D655" t="e">
        <f ca="1">solve_for_c('True_Odds_Calculator_3-way'!A652,'True_Odds_Calculator_3-way'!B652,'True_Odds_Calculator_3-way'!C652,'Log_working_3-way'!B$1,'Log_working_3-way'!B$2)</f>
        <v>#NAME?</v>
      </c>
      <c r="F655" s="6" t="e">
        <f ca="1">IF('Log_working_3-way'!D655="","",1/'True_Odds_Calculator_3-way'!N652+1/'True_Odds_Calculator_3-way'!O652+1/'True_Odds_Calculator_3-way'!#REF!-1)</f>
        <v>#NAME?</v>
      </c>
      <c r="H655" s="6" t="e">
        <f ca="1">IF('Log_working_3-way'!$D655="","",'True_Odds_Calculator_3-way'!N652/'True_Odds_Calculator_3-way'!A652-1)</f>
        <v>#NAME?</v>
      </c>
      <c r="I655" s="6" t="e">
        <f ca="1">IF('Log_working_3-way'!$D655="","",'True_Odds_Calculator_3-way'!O652/'True_Odds_Calculator_3-way'!B652-1)</f>
        <v>#NAME?</v>
      </c>
      <c r="J655" s="6" t="e">
        <f ca="1">IF('Log_working_3-way'!$D655="","",'True_Odds_Calculator_3-way'!#REF!/'True_Odds_Calculator_3-way'!C652-1)</f>
        <v>#NAME?</v>
      </c>
      <c r="K655" s="6" t="e">
        <f ca="1">IF('Log_working_3-way'!$D655="","",1/'True_Odds_Calculator_3-way'!A652+1/'True_Odds_Calculator_3-way'!B652+1/'True_Odds_Calculator_3-way'!C652-1)</f>
        <v>#NAME?</v>
      </c>
    </row>
    <row r="656" spans="4:11" x14ac:dyDescent="0.25">
      <c r="D656" t="e">
        <f ca="1">solve_for_c('True_Odds_Calculator_3-way'!A653,'True_Odds_Calculator_3-way'!B653,'True_Odds_Calculator_3-way'!C653,'Log_working_3-way'!B$1,'Log_working_3-way'!B$2)</f>
        <v>#NAME?</v>
      </c>
      <c r="F656" s="6" t="e">
        <f ca="1">IF('Log_working_3-way'!D656="","",1/'True_Odds_Calculator_3-way'!N653+1/'True_Odds_Calculator_3-way'!O653+1/'True_Odds_Calculator_3-way'!#REF!-1)</f>
        <v>#NAME?</v>
      </c>
      <c r="H656" s="6" t="e">
        <f ca="1">IF('Log_working_3-way'!$D656="","",'True_Odds_Calculator_3-way'!N653/'True_Odds_Calculator_3-way'!A653-1)</f>
        <v>#NAME?</v>
      </c>
      <c r="I656" s="6" t="e">
        <f ca="1">IF('Log_working_3-way'!$D656="","",'True_Odds_Calculator_3-way'!O653/'True_Odds_Calculator_3-way'!B653-1)</f>
        <v>#NAME?</v>
      </c>
      <c r="J656" s="6" t="e">
        <f ca="1">IF('Log_working_3-way'!$D656="","",'True_Odds_Calculator_3-way'!#REF!/'True_Odds_Calculator_3-way'!C653-1)</f>
        <v>#NAME?</v>
      </c>
      <c r="K656" s="6" t="e">
        <f ca="1">IF('Log_working_3-way'!$D656="","",1/'True_Odds_Calculator_3-way'!A653+1/'True_Odds_Calculator_3-way'!B653+1/'True_Odds_Calculator_3-way'!C653-1)</f>
        <v>#NAME?</v>
      </c>
    </row>
    <row r="657" spans="4:11" x14ac:dyDescent="0.25">
      <c r="D657" t="e">
        <f ca="1">solve_for_c('True_Odds_Calculator_3-way'!A654,'True_Odds_Calculator_3-way'!B654,'True_Odds_Calculator_3-way'!C654,'Log_working_3-way'!B$1,'Log_working_3-way'!B$2)</f>
        <v>#NAME?</v>
      </c>
      <c r="F657" s="6" t="e">
        <f ca="1">IF('Log_working_3-way'!D657="","",1/'True_Odds_Calculator_3-way'!N654+1/'True_Odds_Calculator_3-way'!O654+1/'True_Odds_Calculator_3-way'!#REF!-1)</f>
        <v>#NAME?</v>
      </c>
      <c r="H657" s="6" t="e">
        <f ca="1">IF('Log_working_3-way'!$D657="","",'True_Odds_Calculator_3-way'!N654/'True_Odds_Calculator_3-way'!A654-1)</f>
        <v>#NAME?</v>
      </c>
      <c r="I657" s="6" t="e">
        <f ca="1">IF('Log_working_3-way'!$D657="","",'True_Odds_Calculator_3-way'!O654/'True_Odds_Calculator_3-way'!B654-1)</f>
        <v>#NAME?</v>
      </c>
      <c r="J657" s="6" t="e">
        <f ca="1">IF('Log_working_3-way'!$D657="","",'True_Odds_Calculator_3-way'!#REF!/'True_Odds_Calculator_3-way'!C654-1)</f>
        <v>#NAME?</v>
      </c>
      <c r="K657" s="6" t="e">
        <f ca="1">IF('Log_working_3-way'!$D657="","",1/'True_Odds_Calculator_3-way'!A654+1/'True_Odds_Calculator_3-way'!B654+1/'True_Odds_Calculator_3-way'!C654-1)</f>
        <v>#NAME?</v>
      </c>
    </row>
    <row r="658" spans="4:11" x14ac:dyDescent="0.25">
      <c r="D658" t="e">
        <f ca="1">solve_for_c('True_Odds_Calculator_3-way'!A655,'True_Odds_Calculator_3-way'!B655,'True_Odds_Calculator_3-way'!C655,'Log_working_3-way'!B$1,'Log_working_3-way'!B$2)</f>
        <v>#NAME?</v>
      </c>
      <c r="F658" s="6" t="e">
        <f ca="1">IF('Log_working_3-way'!D658="","",1/'True_Odds_Calculator_3-way'!N655+1/'True_Odds_Calculator_3-way'!O655+1/'True_Odds_Calculator_3-way'!#REF!-1)</f>
        <v>#NAME?</v>
      </c>
      <c r="H658" s="6" t="e">
        <f ca="1">IF('Log_working_3-way'!$D658="","",'True_Odds_Calculator_3-way'!N655/'True_Odds_Calculator_3-way'!A655-1)</f>
        <v>#NAME?</v>
      </c>
      <c r="I658" s="6" t="e">
        <f ca="1">IF('Log_working_3-way'!$D658="","",'True_Odds_Calculator_3-way'!O655/'True_Odds_Calculator_3-way'!B655-1)</f>
        <v>#NAME?</v>
      </c>
      <c r="J658" s="6" t="e">
        <f ca="1">IF('Log_working_3-way'!$D658="","",'True_Odds_Calculator_3-way'!#REF!/'True_Odds_Calculator_3-way'!C655-1)</f>
        <v>#NAME?</v>
      </c>
      <c r="K658" s="6" t="e">
        <f ca="1">IF('Log_working_3-way'!$D658="","",1/'True_Odds_Calculator_3-way'!A655+1/'True_Odds_Calculator_3-way'!B655+1/'True_Odds_Calculator_3-way'!C655-1)</f>
        <v>#NAME?</v>
      </c>
    </row>
    <row r="659" spans="4:11" x14ac:dyDescent="0.25">
      <c r="D659" t="e">
        <f ca="1">solve_for_c('True_Odds_Calculator_3-way'!A656,'True_Odds_Calculator_3-way'!B656,'True_Odds_Calculator_3-way'!C656,'Log_working_3-way'!B$1,'Log_working_3-way'!B$2)</f>
        <v>#NAME?</v>
      </c>
      <c r="F659" s="6" t="e">
        <f ca="1">IF('Log_working_3-way'!D659="","",1/'True_Odds_Calculator_3-way'!N656+1/'True_Odds_Calculator_3-way'!O656+1/'True_Odds_Calculator_3-way'!#REF!-1)</f>
        <v>#NAME?</v>
      </c>
      <c r="H659" s="6" t="e">
        <f ca="1">IF('Log_working_3-way'!$D659="","",'True_Odds_Calculator_3-way'!N656/'True_Odds_Calculator_3-way'!A656-1)</f>
        <v>#NAME?</v>
      </c>
      <c r="I659" s="6" t="e">
        <f ca="1">IF('Log_working_3-way'!$D659="","",'True_Odds_Calculator_3-way'!O656/'True_Odds_Calculator_3-way'!B656-1)</f>
        <v>#NAME?</v>
      </c>
      <c r="J659" s="6" t="e">
        <f ca="1">IF('Log_working_3-way'!$D659="","",'True_Odds_Calculator_3-way'!#REF!/'True_Odds_Calculator_3-way'!C656-1)</f>
        <v>#NAME?</v>
      </c>
      <c r="K659" s="6" t="e">
        <f ca="1">IF('Log_working_3-way'!$D659="","",1/'True_Odds_Calculator_3-way'!A656+1/'True_Odds_Calculator_3-way'!B656+1/'True_Odds_Calculator_3-way'!C656-1)</f>
        <v>#NAME?</v>
      </c>
    </row>
    <row r="660" spans="4:11" x14ac:dyDescent="0.25">
      <c r="D660" t="e">
        <f ca="1">solve_for_c('True_Odds_Calculator_3-way'!A657,'True_Odds_Calculator_3-way'!B657,'True_Odds_Calculator_3-way'!C657,'Log_working_3-way'!B$1,'Log_working_3-way'!B$2)</f>
        <v>#NAME?</v>
      </c>
      <c r="F660" s="6" t="e">
        <f ca="1">IF('Log_working_3-way'!D660="","",1/'True_Odds_Calculator_3-way'!N657+1/'True_Odds_Calculator_3-way'!O657+1/'True_Odds_Calculator_3-way'!#REF!-1)</f>
        <v>#NAME?</v>
      </c>
      <c r="H660" s="6" t="e">
        <f ca="1">IF('Log_working_3-way'!$D660="","",'True_Odds_Calculator_3-way'!N657/'True_Odds_Calculator_3-way'!A657-1)</f>
        <v>#NAME?</v>
      </c>
      <c r="I660" s="6" t="e">
        <f ca="1">IF('Log_working_3-way'!$D660="","",'True_Odds_Calculator_3-way'!O657/'True_Odds_Calculator_3-way'!B657-1)</f>
        <v>#NAME?</v>
      </c>
      <c r="J660" s="6" t="e">
        <f ca="1">IF('Log_working_3-way'!$D660="","",'True_Odds_Calculator_3-way'!#REF!/'True_Odds_Calculator_3-way'!C657-1)</f>
        <v>#NAME?</v>
      </c>
      <c r="K660" s="6" t="e">
        <f ca="1">IF('Log_working_3-way'!$D660="","",1/'True_Odds_Calculator_3-way'!A657+1/'True_Odds_Calculator_3-way'!B657+1/'True_Odds_Calculator_3-way'!C657-1)</f>
        <v>#NAME?</v>
      </c>
    </row>
    <row r="661" spans="4:11" x14ac:dyDescent="0.25">
      <c r="D661" t="e">
        <f ca="1">solve_for_c('True_Odds_Calculator_3-way'!A658,'True_Odds_Calculator_3-way'!B658,'True_Odds_Calculator_3-way'!C658,'Log_working_3-way'!B$1,'Log_working_3-way'!B$2)</f>
        <v>#NAME?</v>
      </c>
      <c r="F661" s="6" t="e">
        <f ca="1">IF('Log_working_3-way'!D661="","",1/'True_Odds_Calculator_3-way'!N658+1/'True_Odds_Calculator_3-way'!O658+1/'True_Odds_Calculator_3-way'!#REF!-1)</f>
        <v>#NAME?</v>
      </c>
      <c r="H661" s="6" t="e">
        <f ca="1">IF('Log_working_3-way'!$D661="","",'True_Odds_Calculator_3-way'!N658/'True_Odds_Calculator_3-way'!A658-1)</f>
        <v>#NAME?</v>
      </c>
      <c r="I661" s="6" t="e">
        <f ca="1">IF('Log_working_3-way'!$D661="","",'True_Odds_Calculator_3-way'!O658/'True_Odds_Calculator_3-way'!B658-1)</f>
        <v>#NAME?</v>
      </c>
      <c r="J661" s="6" t="e">
        <f ca="1">IF('Log_working_3-way'!$D661="","",'True_Odds_Calculator_3-way'!#REF!/'True_Odds_Calculator_3-way'!C658-1)</f>
        <v>#NAME?</v>
      </c>
      <c r="K661" s="6" t="e">
        <f ca="1">IF('Log_working_3-way'!$D661="","",1/'True_Odds_Calculator_3-way'!A658+1/'True_Odds_Calculator_3-way'!B658+1/'True_Odds_Calculator_3-way'!C658-1)</f>
        <v>#NAME?</v>
      </c>
    </row>
    <row r="662" spans="4:11" x14ac:dyDescent="0.25">
      <c r="D662" t="e">
        <f ca="1">solve_for_c('True_Odds_Calculator_3-way'!A659,'True_Odds_Calculator_3-way'!B659,'True_Odds_Calculator_3-way'!C659,'Log_working_3-way'!B$1,'Log_working_3-way'!B$2)</f>
        <v>#NAME?</v>
      </c>
      <c r="F662" s="6" t="e">
        <f ca="1">IF('Log_working_3-way'!D662="","",1/'True_Odds_Calculator_3-way'!N659+1/'True_Odds_Calculator_3-way'!O659+1/'True_Odds_Calculator_3-way'!#REF!-1)</f>
        <v>#NAME?</v>
      </c>
      <c r="H662" s="6" t="e">
        <f ca="1">IF('Log_working_3-way'!$D662="","",'True_Odds_Calculator_3-way'!N659/'True_Odds_Calculator_3-way'!A659-1)</f>
        <v>#NAME?</v>
      </c>
      <c r="I662" s="6" t="e">
        <f ca="1">IF('Log_working_3-way'!$D662="","",'True_Odds_Calculator_3-way'!O659/'True_Odds_Calculator_3-way'!B659-1)</f>
        <v>#NAME?</v>
      </c>
      <c r="J662" s="6" t="e">
        <f ca="1">IF('Log_working_3-way'!$D662="","",'True_Odds_Calculator_3-way'!#REF!/'True_Odds_Calculator_3-way'!C659-1)</f>
        <v>#NAME?</v>
      </c>
      <c r="K662" s="6" t="e">
        <f ca="1">IF('Log_working_3-way'!$D662="","",1/'True_Odds_Calculator_3-way'!A659+1/'True_Odds_Calculator_3-way'!B659+1/'True_Odds_Calculator_3-way'!C659-1)</f>
        <v>#NAME?</v>
      </c>
    </row>
    <row r="663" spans="4:11" x14ac:dyDescent="0.25">
      <c r="D663" t="e">
        <f ca="1">solve_for_c('True_Odds_Calculator_3-way'!A660,'True_Odds_Calculator_3-way'!B660,'True_Odds_Calculator_3-way'!C660,'Log_working_3-way'!B$1,'Log_working_3-way'!B$2)</f>
        <v>#NAME?</v>
      </c>
      <c r="F663" s="6" t="e">
        <f ca="1">IF('Log_working_3-way'!D663="","",1/'True_Odds_Calculator_3-way'!N660+1/'True_Odds_Calculator_3-way'!O660+1/'True_Odds_Calculator_3-way'!#REF!-1)</f>
        <v>#NAME?</v>
      </c>
      <c r="H663" s="6" t="e">
        <f ca="1">IF('Log_working_3-way'!$D663="","",'True_Odds_Calculator_3-way'!N660/'True_Odds_Calculator_3-way'!A660-1)</f>
        <v>#NAME?</v>
      </c>
      <c r="I663" s="6" t="e">
        <f ca="1">IF('Log_working_3-way'!$D663="","",'True_Odds_Calculator_3-way'!O660/'True_Odds_Calculator_3-way'!B660-1)</f>
        <v>#NAME?</v>
      </c>
      <c r="J663" s="6" t="e">
        <f ca="1">IF('Log_working_3-way'!$D663="","",'True_Odds_Calculator_3-way'!#REF!/'True_Odds_Calculator_3-way'!C660-1)</f>
        <v>#NAME?</v>
      </c>
      <c r="K663" s="6" t="e">
        <f ca="1">IF('Log_working_3-way'!$D663="","",1/'True_Odds_Calculator_3-way'!A660+1/'True_Odds_Calculator_3-way'!B660+1/'True_Odds_Calculator_3-way'!C660-1)</f>
        <v>#NAME?</v>
      </c>
    </row>
    <row r="664" spans="4:11" x14ac:dyDescent="0.25">
      <c r="D664" t="e">
        <f ca="1">solve_for_c('True_Odds_Calculator_3-way'!A661,'True_Odds_Calculator_3-way'!B661,'True_Odds_Calculator_3-way'!C661,'Log_working_3-way'!B$1,'Log_working_3-way'!B$2)</f>
        <v>#NAME?</v>
      </c>
      <c r="F664" s="6" t="e">
        <f ca="1">IF('Log_working_3-way'!D664="","",1/'True_Odds_Calculator_3-way'!N661+1/'True_Odds_Calculator_3-way'!O661+1/'True_Odds_Calculator_3-way'!#REF!-1)</f>
        <v>#NAME?</v>
      </c>
      <c r="H664" s="6" t="e">
        <f ca="1">IF('Log_working_3-way'!$D664="","",'True_Odds_Calculator_3-way'!N661/'True_Odds_Calculator_3-way'!A661-1)</f>
        <v>#NAME?</v>
      </c>
      <c r="I664" s="6" t="e">
        <f ca="1">IF('Log_working_3-way'!$D664="","",'True_Odds_Calculator_3-way'!O661/'True_Odds_Calculator_3-way'!B661-1)</f>
        <v>#NAME?</v>
      </c>
      <c r="J664" s="6" t="e">
        <f ca="1">IF('Log_working_3-way'!$D664="","",'True_Odds_Calculator_3-way'!#REF!/'True_Odds_Calculator_3-way'!C661-1)</f>
        <v>#NAME?</v>
      </c>
      <c r="K664" s="6" t="e">
        <f ca="1">IF('Log_working_3-way'!$D664="","",1/'True_Odds_Calculator_3-way'!A661+1/'True_Odds_Calculator_3-way'!B661+1/'True_Odds_Calculator_3-way'!C661-1)</f>
        <v>#NAME?</v>
      </c>
    </row>
    <row r="665" spans="4:11" x14ac:dyDescent="0.25">
      <c r="D665" t="e">
        <f ca="1">solve_for_c('True_Odds_Calculator_3-way'!A662,'True_Odds_Calculator_3-way'!B662,'True_Odds_Calculator_3-way'!C662,'Log_working_3-way'!B$1,'Log_working_3-way'!B$2)</f>
        <v>#NAME?</v>
      </c>
      <c r="F665" s="6" t="e">
        <f ca="1">IF('Log_working_3-way'!D665="","",1/'True_Odds_Calculator_3-way'!N662+1/'True_Odds_Calculator_3-way'!O662+1/'True_Odds_Calculator_3-way'!#REF!-1)</f>
        <v>#NAME?</v>
      </c>
      <c r="H665" s="6" t="e">
        <f ca="1">IF('Log_working_3-way'!$D665="","",'True_Odds_Calculator_3-way'!N662/'True_Odds_Calculator_3-way'!A662-1)</f>
        <v>#NAME?</v>
      </c>
      <c r="I665" s="6" t="e">
        <f ca="1">IF('Log_working_3-way'!$D665="","",'True_Odds_Calculator_3-way'!O662/'True_Odds_Calculator_3-way'!B662-1)</f>
        <v>#NAME?</v>
      </c>
      <c r="J665" s="6" t="e">
        <f ca="1">IF('Log_working_3-way'!$D665="","",'True_Odds_Calculator_3-way'!#REF!/'True_Odds_Calculator_3-way'!C662-1)</f>
        <v>#NAME?</v>
      </c>
      <c r="K665" s="6" t="e">
        <f ca="1">IF('Log_working_3-way'!$D665="","",1/'True_Odds_Calculator_3-way'!A662+1/'True_Odds_Calculator_3-way'!B662+1/'True_Odds_Calculator_3-way'!C662-1)</f>
        <v>#NAME?</v>
      </c>
    </row>
    <row r="666" spans="4:11" x14ac:dyDescent="0.25">
      <c r="D666" t="e">
        <f ca="1">solve_for_c('True_Odds_Calculator_3-way'!A663,'True_Odds_Calculator_3-way'!B663,'True_Odds_Calculator_3-way'!C663,'Log_working_3-way'!B$1,'Log_working_3-way'!B$2)</f>
        <v>#NAME?</v>
      </c>
      <c r="F666" s="6" t="e">
        <f ca="1">IF('Log_working_3-way'!D666="","",1/'True_Odds_Calculator_3-way'!N663+1/'True_Odds_Calculator_3-way'!O663+1/'True_Odds_Calculator_3-way'!#REF!-1)</f>
        <v>#NAME?</v>
      </c>
      <c r="H666" s="6" t="e">
        <f ca="1">IF('Log_working_3-way'!$D666="","",'True_Odds_Calculator_3-way'!N663/'True_Odds_Calculator_3-way'!A663-1)</f>
        <v>#NAME?</v>
      </c>
      <c r="I666" s="6" t="e">
        <f ca="1">IF('Log_working_3-way'!$D666="","",'True_Odds_Calculator_3-way'!O663/'True_Odds_Calculator_3-way'!B663-1)</f>
        <v>#NAME?</v>
      </c>
      <c r="J666" s="6" t="e">
        <f ca="1">IF('Log_working_3-way'!$D666="","",'True_Odds_Calculator_3-way'!#REF!/'True_Odds_Calculator_3-way'!C663-1)</f>
        <v>#NAME?</v>
      </c>
      <c r="K666" s="6" t="e">
        <f ca="1">IF('Log_working_3-way'!$D666="","",1/'True_Odds_Calculator_3-way'!A663+1/'True_Odds_Calculator_3-way'!B663+1/'True_Odds_Calculator_3-way'!C663-1)</f>
        <v>#NAME?</v>
      </c>
    </row>
    <row r="667" spans="4:11" x14ac:dyDescent="0.25">
      <c r="D667" t="e">
        <f ca="1">solve_for_c('True_Odds_Calculator_3-way'!A664,'True_Odds_Calculator_3-way'!B664,'True_Odds_Calculator_3-way'!C664,'Log_working_3-way'!B$1,'Log_working_3-way'!B$2)</f>
        <v>#NAME?</v>
      </c>
      <c r="F667" s="6" t="e">
        <f ca="1">IF('Log_working_3-way'!D667="","",1/'True_Odds_Calculator_3-way'!N664+1/'True_Odds_Calculator_3-way'!O664+1/'True_Odds_Calculator_3-way'!#REF!-1)</f>
        <v>#NAME?</v>
      </c>
      <c r="H667" s="6" t="e">
        <f ca="1">IF('Log_working_3-way'!$D667="","",'True_Odds_Calculator_3-way'!N664/'True_Odds_Calculator_3-way'!A664-1)</f>
        <v>#NAME?</v>
      </c>
      <c r="I667" s="6" t="e">
        <f ca="1">IF('Log_working_3-way'!$D667="","",'True_Odds_Calculator_3-way'!O664/'True_Odds_Calculator_3-way'!B664-1)</f>
        <v>#NAME?</v>
      </c>
      <c r="J667" s="6" t="e">
        <f ca="1">IF('Log_working_3-way'!$D667="","",'True_Odds_Calculator_3-way'!#REF!/'True_Odds_Calculator_3-way'!C664-1)</f>
        <v>#NAME?</v>
      </c>
      <c r="K667" s="6" t="e">
        <f ca="1">IF('Log_working_3-way'!$D667="","",1/'True_Odds_Calculator_3-way'!A664+1/'True_Odds_Calculator_3-way'!B664+1/'True_Odds_Calculator_3-way'!C664-1)</f>
        <v>#NAME?</v>
      </c>
    </row>
    <row r="668" spans="4:11" x14ac:dyDescent="0.25">
      <c r="D668" t="e">
        <f ca="1">solve_for_c('True_Odds_Calculator_3-way'!A665,'True_Odds_Calculator_3-way'!B665,'True_Odds_Calculator_3-way'!C665,'Log_working_3-way'!B$1,'Log_working_3-way'!B$2)</f>
        <v>#NAME?</v>
      </c>
      <c r="F668" s="6" t="e">
        <f ca="1">IF('Log_working_3-way'!D668="","",1/'True_Odds_Calculator_3-way'!N665+1/'True_Odds_Calculator_3-way'!O665+1/'True_Odds_Calculator_3-way'!#REF!-1)</f>
        <v>#NAME?</v>
      </c>
      <c r="H668" s="6" t="e">
        <f ca="1">IF('Log_working_3-way'!$D668="","",'True_Odds_Calculator_3-way'!N665/'True_Odds_Calculator_3-way'!A665-1)</f>
        <v>#NAME?</v>
      </c>
      <c r="I668" s="6" t="e">
        <f ca="1">IF('Log_working_3-way'!$D668="","",'True_Odds_Calculator_3-way'!O665/'True_Odds_Calculator_3-way'!B665-1)</f>
        <v>#NAME?</v>
      </c>
      <c r="J668" s="6" t="e">
        <f ca="1">IF('Log_working_3-way'!$D668="","",'True_Odds_Calculator_3-way'!#REF!/'True_Odds_Calculator_3-way'!C665-1)</f>
        <v>#NAME?</v>
      </c>
      <c r="K668" s="6" t="e">
        <f ca="1">IF('Log_working_3-way'!$D668="","",1/'True_Odds_Calculator_3-way'!A665+1/'True_Odds_Calculator_3-way'!B665+1/'True_Odds_Calculator_3-way'!C665-1)</f>
        <v>#NAME?</v>
      </c>
    </row>
    <row r="669" spans="4:11" x14ac:dyDescent="0.25">
      <c r="D669" t="e">
        <f ca="1">solve_for_c('True_Odds_Calculator_3-way'!A666,'True_Odds_Calculator_3-way'!B666,'True_Odds_Calculator_3-way'!C666,'Log_working_3-way'!B$1,'Log_working_3-way'!B$2)</f>
        <v>#NAME?</v>
      </c>
      <c r="F669" s="6" t="e">
        <f ca="1">IF('Log_working_3-way'!D669="","",1/'True_Odds_Calculator_3-way'!N666+1/'True_Odds_Calculator_3-way'!O666+1/'True_Odds_Calculator_3-way'!#REF!-1)</f>
        <v>#NAME?</v>
      </c>
      <c r="H669" s="6" t="e">
        <f ca="1">IF('Log_working_3-way'!$D669="","",'True_Odds_Calculator_3-way'!N666/'True_Odds_Calculator_3-way'!A666-1)</f>
        <v>#NAME?</v>
      </c>
      <c r="I669" s="6" t="e">
        <f ca="1">IF('Log_working_3-way'!$D669="","",'True_Odds_Calculator_3-way'!O666/'True_Odds_Calculator_3-way'!B666-1)</f>
        <v>#NAME?</v>
      </c>
      <c r="J669" s="6" t="e">
        <f ca="1">IF('Log_working_3-way'!$D669="","",'True_Odds_Calculator_3-way'!#REF!/'True_Odds_Calculator_3-way'!C666-1)</f>
        <v>#NAME?</v>
      </c>
      <c r="K669" s="6" t="e">
        <f ca="1">IF('Log_working_3-way'!$D669="","",1/'True_Odds_Calculator_3-way'!A666+1/'True_Odds_Calculator_3-way'!B666+1/'True_Odds_Calculator_3-way'!C666-1)</f>
        <v>#NAME?</v>
      </c>
    </row>
    <row r="670" spans="4:11" x14ac:dyDescent="0.25">
      <c r="D670" t="e">
        <f ca="1">solve_for_c('True_Odds_Calculator_3-way'!A667,'True_Odds_Calculator_3-way'!B667,'True_Odds_Calculator_3-way'!C667,'Log_working_3-way'!B$1,'Log_working_3-way'!B$2)</f>
        <v>#NAME?</v>
      </c>
      <c r="F670" s="6" t="e">
        <f ca="1">IF('Log_working_3-way'!D670="","",1/'True_Odds_Calculator_3-way'!N667+1/'True_Odds_Calculator_3-way'!O667+1/'True_Odds_Calculator_3-way'!#REF!-1)</f>
        <v>#NAME?</v>
      </c>
      <c r="H670" s="6" t="e">
        <f ca="1">IF('Log_working_3-way'!$D670="","",'True_Odds_Calculator_3-way'!N667/'True_Odds_Calculator_3-way'!A667-1)</f>
        <v>#NAME?</v>
      </c>
      <c r="I670" s="6" t="e">
        <f ca="1">IF('Log_working_3-way'!$D670="","",'True_Odds_Calculator_3-way'!O667/'True_Odds_Calculator_3-way'!B667-1)</f>
        <v>#NAME?</v>
      </c>
      <c r="J670" s="6" t="e">
        <f ca="1">IF('Log_working_3-way'!$D670="","",'True_Odds_Calculator_3-way'!#REF!/'True_Odds_Calculator_3-way'!C667-1)</f>
        <v>#NAME?</v>
      </c>
      <c r="K670" s="6" t="e">
        <f ca="1">IF('Log_working_3-way'!$D670="","",1/'True_Odds_Calculator_3-way'!A667+1/'True_Odds_Calculator_3-way'!B667+1/'True_Odds_Calculator_3-way'!C667-1)</f>
        <v>#NAME?</v>
      </c>
    </row>
    <row r="671" spans="4:11" x14ac:dyDescent="0.25">
      <c r="D671" t="e">
        <f ca="1">solve_for_c('True_Odds_Calculator_3-way'!A668,'True_Odds_Calculator_3-way'!B668,'True_Odds_Calculator_3-way'!C668,'Log_working_3-way'!B$1,'Log_working_3-way'!B$2)</f>
        <v>#NAME?</v>
      </c>
      <c r="F671" s="6" t="e">
        <f ca="1">IF('Log_working_3-way'!D671="","",1/'True_Odds_Calculator_3-way'!N668+1/'True_Odds_Calculator_3-way'!O668+1/'True_Odds_Calculator_3-way'!#REF!-1)</f>
        <v>#NAME?</v>
      </c>
      <c r="H671" s="6" t="e">
        <f ca="1">IF('Log_working_3-way'!$D671="","",'True_Odds_Calculator_3-way'!N668/'True_Odds_Calculator_3-way'!A668-1)</f>
        <v>#NAME?</v>
      </c>
      <c r="I671" s="6" t="e">
        <f ca="1">IF('Log_working_3-way'!$D671="","",'True_Odds_Calculator_3-way'!O668/'True_Odds_Calculator_3-way'!B668-1)</f>
        <v>#NAME?</v>
      </c>
      <c r="J671" s="6" t="e">
        <f ca="1">IF('Log_working_3-way'!$D671="","",'True_Odds_Calculator_3-way'!#REF!/'True_Odds_Calculator_3-way'!C668-1)</f>
        <v>#NAME?</v>
      </c>
      <c r="K671" s="6" t="e">
        <f ca="1">IF('Log_working_3-way'!$D671="","",1/'True_Odds_Calculator_3-way'!A668+1/'True_Odds_Calculator_3-way'!B668+1/'True_Odds_Calculator_3-way'!C668-1)</f>
        <v>#NAME?</v>
      </c>
    </row>
    <row r="672" spans="4:11" x14ac:dyDescent="0.25">
      <c r="D672" t="e">
        <f ca="1">solve_for_c('True_Odds_Calculator_3-way'!A669,'True_Odds_Calculator_3-way'!B669,'True_Odds_Calculator_3-way'!C669,'Log_working_3-way'!B$1,'Log_working_3-way'!B$2)</f>
        <v>#NAME?</v>
      </c>
      <c r="F672" s="6" t="e">
        <f ca="1">IF('Log_working_3-way'!D672="","",1/'True_Odds_Calculator_3-way'!N669+1/'True_Odds_Calculator_3-way'!O669+1/'True_Odds_Calculator_3-way'!#REF!-1)</f>
        <v>#NAME?</v>
      </c>
      <c r="H672" s="6" t="e">
        <f ca="1">IF('Log_working_3-way'!$D672="","",'True_Odds_Calculator_3-way'!N669/'True_Odds_Calculator_3-way'!A669-1)</f>
        <v>#NAME?</v>
      </c>
      <c r="I672" s="6" t="e">
        <f ca="1">IF('Log_working_3-way'!$D672="","",'True_Odds_Calculator_3-way'!O669/'True_Odds_Calculator_3-way'!B669-1)</f>
        <v>#NAME?</v>
      </c>
      <c r="J672" s="6" t="e">
        <f ca="1">IF('Log_working_3-way'!$D672="","",'True_Odds_Calculator_3-way'!#REF!/'True_Odds_Calculator_3-way'!C669-1)</f>
        <v>#NAME?</v>
      </c>
      <c r="K672" s="6" t="e">
        <f ca="1">IF('Log_working_3-way'!$D672="","",1/'True_Odds_Calculator_3-way'!A669+1/'True_Odds_Calculator_3-way'!B669+1/'True_Odds_Calculator_3-way'!C669-1)</f>
        <v>#NAME?</v>
      </c>
    </row>
    <row r="673" spans="4:11" x14ac:dyDescent="0.25">
      <c r="D673" t="e">
        <f ca="1">solve_for_c('True_Odds_Calculator_3-way'!A670,'True_Odds_Calculator_3-way'!B670,'True_Odds_Calculator_3-way'!C670,'Log_working_3-way'!B$1,'Log_working_3-way'!B$2)</f>
        <v>#NAME?</v>
      </c>
      <c r="F673" s="6" t="e">
        <f ca="1">IF('Log_working_3-way'!D673="","",1/'True_Odds_Calculator_3-way'!N670+1/'True_Odds_Calculator_3-way'!O670+1/'True_Odds_Calculator_3-way'!#REF!-1)</f>
        <v>#NAME?</v>
      </c>
      <c r="H673" s="6" t="e">
        <f ca="1">IF('Log_working_3-way'!$D673="","",'True_Odds_Calculator_3-way'!N670/'True_Odds_Calculator_3-way'!A670-1)</f>
        <v>#NAME?</v>
      </c>
      <c r="I673" s="6" t="e">
        <f ca="1">IF('Log_working_3-way'!$D673="","",'True_Odds_Calculator_3-way'!O670/'True_Odds_Calculator_3-way'!B670-1)</f>
        <v>#NAME?</v>
      </c>
      <c r="J673" s="6" t="e">
        <f ca="1">IF('Log_working_3-way'!$D673="","",'True_Odds_Calculator_3-way'!#REF!/'True_Odds_Calculator_3-way'!C670-1)</f>
        <v>#NAME?</v>
      </c>
      <c r="K673" s="6" t="e">
        <f ca="1">IF('Log_working_3-way'!$D673="","",1/'True_Odds_Calculator_3-way'!A670+1/'True_Odds_Calculator_3-way'!B670+1/'True_Odds_Calculator_3-way'!C670-1)</f>
        <v>#NAME?</v>
      </c>
    </row>
    <row r="674" spans="4:11" x14ac:dyDescent="0.25">
      <c r="D674" t="e">
        <f ca="1">solve_for_c('True_Odds_Calculator_3-way'!A671,'True_Odds_Calculator_3-way'!B671,'True_Odds_Calculator_3-way'!C671,'Log_working_3-way'!B$1,'Log_working_3-way'!B$2)</f>
        <v>#NAME?</v>
      </c>
      <c r="F674" s="6" t="e">
        <f ca="1">IF('Log_working_3-way'!D674="","",1/'True_Odds_Calculator_3-way'!N671+1/'True_Odds_Calculator_3-way'!O671+1/'True_Odds_Calculator_3-way'!#REF!-1)</f>
        <v>#NAME?</v>
      </c>
      <c r="H674" s="6" t="e">
        <f ca="1">IF('Log_working_3-way'!$D674="","",'True_Odds_Calculator_3-way'!N671/'True_Odds_Calculator_3-way'!A671-1)</f>
        <v>#NAME?</v>
      </c>
      <c r="I674" s="6" t="e">
        <f ca="1">IF('Log_working_3-way'!$D674="","",'True_Odds_Calculator_3-way'!O671/'True_Odds_Calculator_3-way'!B671-1)</f>
        <v>#NAME?</v>
      </c>
      <c r="J674" s="6" t="e">
        <f ca="1">IF('Log_working_3-way'!$D674="","",'True_Odds_Calculator_3-way'!#REF!/'True_Odds_Calculator_3-way'!C671-1)</f>
        <v>#NAME?</v>
      </c>
      <c r="K674" s="6" t="e">
        <f ca="1">IF('Log_working_3-way'!$D674="","",1/'True_Odds_Calculator_3-way'!A671+1/'True_Odds_Calculator_3-way'!B671+1/'True_Odds_Calculator_3-way'!C671-1)</f>
        <v>#NAME?</v>
      </c>
    </row>
    <row r="675" spans="4:11" x14ac:dyDescent="0.25">
      <c r="D675" t="e">
        <f ca="1">solve_for_c('True_Odds_Calculator_3-way'!A672,'True_Odds_Calculator_3-way'!B672,'True_Odds_Calculator_3-way'!C672,'Log_working_3-way'!B$1,'Log_working_3-way'!B$2)</f>
        <v>#NAME?</v>
      </c>
      <c r="F675" s="6" t="e">
        <f ca="1">IF('Log_working_3-way'!D675="","",1/'True_Odds_Calculator_3-way'!N672+1/'True_Odds_Calculator_3-way'!O672+1/'True_Odds_Calculator_3-way'!#REF!-1)</f>
        <v>#NAME?</v>
      </c>
      <c r="H675" s="6" t="e">
        <f ca="1">IF('Log_working_3-way'!$D675="","",'True_Odds_Calculator_3-way'!N672/'True_Odds_Calculator_3-way'!A672-1)</f>
        <v>#NAME?</v>
      </c>
      <c r="I675" s="6" t="e">
        <f ca="1">IF('Log_working_3-way'!$D675="","",'True_Odds_Calculator_3-way'!O672/'True_Odds_Calculator_3-way'!B672-1)</f>
        <v>#NAME?</v>
      </c>
      <c r="J675" s="6" t="e">
        <f ca="1">IF('Log_working_3-way'!$D675="","",'True_Odds_Calculator_3-way'!#REF!/'True_Odds_Calculator_3-way'!C672-1)</f>
        <v>#NAME?</v>
      </c>
      <c r="K675" s="6" t="e">
        <f ca="1">IF('Log_working_3-way'!$D675="","",1/'True_Odds_Calculator_3-way'!A672+1/'True_Odds_Calculator_3-way'!B672+1/'True_Odds_Calculator_3-way'!C672-1)</f>
        <v>#NAME?</v>
      </c>
    </row>
    <row r="676" spans="4:11" x14ac:dyDescent="0.25">
      <c r="D676" t="e">
        <f ca="1">solve_for_c('True_Odds_Calculator_3-way'!A673,'True_Odds_Calculator_3-way'!B673,'True_Odds_Calculator_3-way'!C673,'Log_working_3-way'!B$1,'Log_working_3-way'!B$2)</f>
        <v>#NAME?</v>
      </c>
      <c r="F676" s="6" t="e">
        <f ca="1">IF('Log_working_3-way'!D676="","",1/'True_Odds_Calculator_3-way'!N673+1/'True_Odds_Calculator_3-way'!O673+1/'True_Odds_Calculator_3-way'!#REF!-1)</f>
        <v>#NAME?</v>
      </c>
      <c r="H676" s="6" t="e">
        <f ca="1">IF('Log_working_3-way'!$D676="","",'True_Odds_Calculator_3-way'!N673/'True_Odds_Calculator_3-way'!A673-1)</f>
        <v>#NAME?</v>
      </c>
      <c r="I676" s="6" t="e">
        <f ca="1">IF('Log_working_3-way'!$D676="","",'True_Odds_Calculator_3-way'!O673/'True_Odds_Calculator_3-way'!B673-1)</f>
        <v>#NAME?</v>
      </c>
      <c r="J676" s="6" t="e">
        <f ca="1">IF('Log_working_3-way'!$D676="","",'True_Odds_Calculator_3-way'!#REF!/'True_Odds_Calculator_3-way'!C673-1)</f>
        <v>#NAME?</v>
      </c>
      <c r="K676" s="6" t="e">
        <f ca="1">IF('Log_working_3-way'!$D676="","",1/'True_Odds_Calculator_3-way'!A673+1/'True_Odds_Calculator_3-way'!B673+1/'True_Odds_Calculator_3-way'!C673-1)</f>
        <v>#NAME?</v>
      </c>
    </row>
    <row r="677" spans="4:11" x14ac:dyDescent="0.25">
      <c r="D677" t="e">
        <f ca="1">solve_for_c('True_Odds_Calculator_3-way'!A674,'True_Odds_Calculator_3-way'!B674,'True_Odds_Calculator_3-way'!C674,'Log_working_3-way'!B$1,'Log_working_3-way'!B$2)</f>
        <v>#NAME?</v>
      </c>
      <c r="F677" s="6" t="e">
        <f ca="1">IF('Log_working_3-way'!D677="","",1/'True_Odds_Calculator_3-way'!N674+1/'True_Odds_Calculator_3-way'!O674+1/'True_Odds_Calculator_3-way'!#REF!-1)</f>
        <v>#NAME?</v>
      </c>
      <c r="H677" s="6" t="e">
        <f ca="1">IF('Log_working_3-way'!$D677="","",'True_Odds_Calculator_3-way'!N674/'True_Odds_Calculator_3-way'!A674-1)</f>
        <v>#NAME?</v>
      </c>
      <c r="I677" s="6" t="e">
        <f ca="1">IF('Log_working_3-way'!$D677="","",'True_Odds_Calculator_3-way'!O674/'True_Odds_Calculator_3-way'!B674-1)</f>
        <v>#NAME?</v>
      </c>
      <c r="J677" s="6" t="e">
        <f ca="1">IF('Log_working_3-way'!$D677="","",'True_Odds_Calculator_3-way'!#REF!/'True_Odds_Calculator_3-way'!C674-1)</f>
        <v>#NAME?</v>
      </c>
      <c r="K677" s="6" t="e">
        <f ca="1">IF('Log_working_3-way'!$D677="","",1/'True_Odds_Calculator_3-way'!A674+1/'True_Odds_Calculator_3-way'!B674+1/'True_Odds_Calculator_3-way'!C674-1)</f>
        <v>#NAME?</v>
      </c>
    </row>
    <row r="678" spans="4:11" x14ac:dyDescent="0.25">
      <c r="D678" t="e">
        <f ca="1">solve_for_c('True_Odds_Calculator_3-way'!A675,'True_Odds_Calculator_3-way'!B675,'True_Odds_Calculator_3-way'!C675,'Log_working_3-way'!B$1,'Log_working_3-way'!B$2)</f>
        <v>#NAME?</v>
      </c>
      <c r="F678" s="6" t="e">
        <f ca="1">IF('Log_working_3-way'!D678="","",1/'True_Odds_Calculator_3-way'!N675+1/'True_Odds_Calculator_3-way'!O675+1/'True_Odds_Calculator_3-way'!#REF!-1)</f>
        <v>#NAME?</v>
      </c>
      <c r="H678" s="6" t="e">
        <f ca="1">IF('Log_working_3-way'!$D678="","",'True_Odds_Calculator_3-way'!N675/'True_Odds_Calculator_3-way'!A675-1)</f>
        <v>#NAME?</v>
      </c>
      <c r="I678" s="6" t="e">
        <f ca="1">IF('Log_working_3-way'!$D678="","",'True_Odds_Calculator_3-way'!O675/'True_Odds_Calculator_3-way'!B675-1)</f>
        <v>#NAME?</v>
      </c>
      <c r="J678" s="6" t="e">
        <f ca="1">IF('Log_working_3-way'!$D678="","",'True_Odds_Calculator_3-way'!#REF!/'True_Odds_Calculator_3-way'!C675-1)</f>
        <v>#NAME?</v>
      </c>
      <c r="K678" s="6" t="e">
        <f ca="1">IF('Log_working_3-way'!$D678="","",1/'True_Odds_Calculator_3-way'!A675+1/'True_Odds_Calculator_3-way'!B675+1/'True_Odds_Calculator_3-way'!C675-1)</f>
        <v>#NAME?</v>
      </c>
    </row>
    <row r="679" spans="4:11" x14ac:dyDescent="0.25">
      <c r="D679" t="e">
        <f ca="1">solve_for_c('True_Odds_Calculator_3-way'!A676,'True_Odds_Calculator_3-way'!B676,'True_Odds_Calculator_3-way'!C676,'Log_working_3-way'!B$1,'Log_working_3-way'!B$2)</f>
        <v>#NAME?</v>
      </c>
      <c r="F679" s="6" t="e">
        <f ca="1">IF('Log_working_3-way'!D679="","",1/'True_Odds_Calculator_3-way'!N676+1/'True_Odds_Calculator_3-way'!O676+1/'True_Odds_Calculator_3-way'!#REF!-1)</f>
        <v>#NAME?</v>
      </c>
      <c r="H679" s="6" t="e">
        <f ca="1">IF('Log_working_3-way'!$D679="","",'True_Odds_Calculator_3-way'!N676/'True_Odds_Calculator_3-way'!A676-1)</f>
        <v>#NAME?</v>
      </c>
      <c r="I679" s="6" t="e">
        <f ca="1">IF('Log_working_3-way'!$D679="","",'True_Odds_Calculator_3-way'!O676/'True_Odds_Calculator_3-way'!B676-1)</f>
        <v>#NAME?</v>
      </c>
      <c r="J679" s="6" t="e">
        <f ca="1">IF('Log_working_3-way'!$D679="","",'True_Odds_Calculator_3-way'!#REF!/'True_Odds_Calculator_3-way'!C676-1)</f>
        <v>#NAME?</v>
      </c>
      <c r="K679" s="6" t="e">
        <f ca="1">IF('Log_working_3-way'!$D679="","",1/'True_Odds_Calculator_3-way'!A676+1/'True_Odds_Calculator_3-way'!B676+1/'True_Odds_Calculator_3-way'!C676-1)</f>
        <v>#NAME?</v>
      </c>
    </row>
    <row r="680" spans="4:11" x14ac:dyDescent="0.25">
      <c r="D680" t="e">
        <f ca="1">solve_for_c('True_Odds_Calculator_3-way'!A677,'True_Odds_Calculator_3-way'!B677,'True_Odds_Calculator_3-way'!C677,'Log_working_3-way'!B$1,'Log_working_3-way'!B$2)</f>
        <v>#NAME?</v>
      </c>
      <c r="F680" s="6" t="e">
        <f ca="1">IF('Log_working_3-way'!D680="","",1/'True_Odds_Calculator_3-way'!N677+1/'True_Odds_Calculator_3-way'!O677+1/'True_Odds_Calculator_3-way'!#REF!-1)</f>
        <v>#NAME?</v>
      </c>
      <c r="H680" s="6" t="e">
        <f ca="1">IF('Log_working_3-way'!$D680="","",'True_Odds_Calculator_3-way'!N677/'True_Odds_Calculator_3-way'!A677-1)</f>
        <v>#NAME?</v>
      </c>
      <c r="I680" s="6" t="e">
        <f ca="1">IF('Log_working_3-way'!$D680="","",'True_Odds_Calculator_3-way'!O677/'True_Odds_Calculator_3-way'!B677-1)</f>
        <v>#NAME?</v>
      </c>
      <c r="J680" s="6" t="e">
        <f ca="1">IF('Log_working_3-way'!$D680="","",'True_Odds_Calculator_3-way'!#REF!/'True_Odds_Calculator_3-way'!C677-1)</f>
        <v>#NAME?</v>
      </c>
      <c r="K680" s="6" t="e">
        <f ca="1">IF('Log_working_3-way'!$D680="","",1/'True_Odds_Calculator_3-way'!A677+1/'True_Odds_Calculator_3-way'!B677+1/'True_Odds_Calculator_3-way'!C677-1)</f>
        <v>#NAME?</v>
      </c>
    </row>
    <row r="681" spans="4:11" x14ac:dyDescent="0.25">
      <c r="D681" t="e">
        <f ca="1">solve_for_c('True_Odds_Calculator_3-way'!A678,'True_Odds_Calculator_3-way'!B678,'True_Odds_Calculator_3-way'!C678,'Log_working_3-way'!B$1,'Log_working_3-way'!B$2)</f>
        <v>#NAME?</v>
      </c>
      <c r="F681" s="6" t="e">
        <f ca="1">IF('Log_working_3-way'!D681="","",1/'True_Odds_Calculator_3-way'!N678+1/'True_Odds_Calculator_3-way'!O678+1/'True_Odds_Calculator_3-way'!#REF!-1)</f>
        <v>#NAME?</v>
      </c>
      <c r="H681" s="6" t="e">
        <f ca="1">IF('Log_working_3-way'!$D681="","",'True_Odds_Calculator_3-way'!N678/'True_Odds_Calculator_3-way'!A678-1)</f>
        <v>#NAME?</v>
      </c>
      <c r="I681" s="6" t="e">
        <f ca="1">IF('Log_working_3-way'!$D681="","",'True_Odds_Calculator_3-way'!O678/'True_Odds_Calculator_3-way'!B678-1)</f>
        <v>#NAME?</v>
      </c>
      <c r="J681" s="6" t="e">
        <f ca="1">IF('Log_working_3-way'!$D681="","",'True_Odds_Calculator_3-way'!#REF!/'True_Odds_Calculator_3-way'!C678-1)</f>
        <v>#NAME?</v>
      </c>
      <c r="K681" s="6" t="e">
        <f ca="1">IF('Log_working_3-way'!$D681="","",1/'True_Odds_Calculator_3-way'!A678+1/'True_Odds_Calculator_3-way'!B678+1/'True_Odds_Calculator_3-way'!C678-1)</f>
        <v>#NAME?</v>
      </c>
    </row>
    <row r="682" spans="4:11" x14ac:dyDescent="0.25">
      <c r="D682" t="e">
        <f ca="1">solve_for_c('True_Odds_Calculator_3-way'!A679,'True_Odds_Calculator_3-way'!B679,'True_Odds_Calculator_3-way'!C679,'Log_working_3-way'!B$1,'Log_working_3-way'!B$2)</f>
        <v>#NAME?</v>
      </c>
      <c r="F682" s="6" t="e">
        <f ca="1">IF('Log_working_3-way'!D682="","",1/'True_Odds_Calculator_3-way'!N679+1/'True_Odds_Calculator_3-way'!O679+1/'True_Odds_Calculator_3-way'!#REF!-1)</f>
        <v>#NAME?</v>
      </c>
      <c r="H682" s="6" t="e">
        <f ca="1">IF('Log_working_3-way'!$D682="","",'True_Odds_Calculator_3-way'!N679/'True_Odds_Calculator_3-way'!A679-1)</f>
        <v>#NAME?</v>
      </c>
      <c r="I682" s="6" t="e">
        <f ca="1">IF('Log_working_3-way'!$D682="","",'True_Odds_Calculator_3-way'!O679/'True_Odds_Calculator_3-way'!B679-1)</f>
        <v>#NAME?</v>
      </c>
      <c r="J682" s="6" t="e">
        <f ca="1">IF('Log_working_3-way'!$D682="","",'True_Odds_Calculator_3-way'!#REF!/'True_Odds_Calculator_3-way'!C679-1)</f>
        <v>#NAME?</v>
      </c>
      <c r="K682" s="6" t="e">
        <f ca="1">IF('Log_working_3-way'!$D682="","",1/'True_Odds_Calculator_3-way'!A679+1/'True_Odds_Calculator_3-way'!B679+1/'True_Odds_Calculator_3-way'!C679-1)</f>
        <v>#NAME?</v>
      </c>
    </row>
    <row r="683" spans="4:11" x14ac:dyDescent="0.25">
      <c r="D683" t="e">
        <f ca="1">solve_for_c('True_Odds_Calculator_3-way'!A680,'True_Odds_Calculator_3-way'!B680,'True_Odds_Calculator_3-way'!C680,'Log_working_3-way'!B$1,'Log_working_3-way'!B$2)</f>
        <v>#NAME?</v>
      </c>
      <c r="F683" s="6" t="e">
        <f ca="1">IF('Log_working_3-way'!D683="","",1/'True_Odds_Calculator_3-way'!N680+1/'True_Odds_Calculator_3-way'!O680+1/'True_Odds_Calculator_3-way'!#REF!-1)</f>
        <v>#NAME?</v>
      </c>
      <c r="H683" s="6" t="e">
        <f ca="1">IF('Log_working_3-way'!$D683="","",'True_Odds_Calculator_3-way'!N680/'True_Odds_Calculator_3-way'!A680-1)</f>
        <v>#NAME?</v>
      </c>
      <c r="I683" s="6" t="e">
        <f ca="1">IF('Log_working_3-way'!$D683="","",'True_Odds_Calculator_3-way'!O680/'True_Odds_Calculator_3-way'!B680-1)</f>
        <v>#NAME?</v>
      </c>
      <c r="J683" s="6" t="e">
        <f ca="1">IF('Log_working_3-way'!$D683="","",'True_Odds_Calculator_3-way'!#REF!/'True_Odds_Calculator_3-way'!C680-1)</f>
        <v>#NAME?</v>
      </c>
      <c r="K683" s="6" t="e">
        <f ca="1">IF('Log_working_3-way'!$D683="","",1/'True_Odds_Calculator_3-way'!A680+1/'True_Odds_Calculator_3-way'!B680+1/'True_Odds_Calculator_3-way'!C680-1)</f>
        <v>#NAME?</v>
      </c>
    </row>
    <row r="684" spans="4:11" x14ac:dyDescent="0.25">
      <c r="D684" t="e">
        <f ca="1">solve_for_c('True_Odds_Calculator_3-way'!A681,'True_Odds_Calculator_3-way'!B681,'True_Odds_Calculator_3-way'!C681,'Log_working_3-way'!B$1,'Log_working_3-way'!B$2)</f>
        <v>#NAME?</v>
      </c>
      <c r="F684" s="6" t="e">
        <f ca="1">IF('Log_working_3-way'!D684="","",1/'True_Odds_Calculator_3-way'!N681+1/'True_Odds_Calculator_3-way'!O681+1/'True_Odds_Calculator_3-way'!#REF!-1)</f>
        <v>#NAME?</v>
      </c>
      <c r="H684" s="6" t="e">
        <f ca="1">IF('Log_working_3-way'!$D684="","",'True_Odds_Calculator_3-way'!N681/'True_Odds_Calculator_3-way'!A681-1)</f>
        <v>#NAME?</v>
      </c>
      <c r="I684" s="6" t="e">
        <f ca="1">IF('Log_working_3-way'!$D684="","",'True_Odds_Calculator_3-way'!O681/'True_Odds_Calculator_3-way'!B681-1)</f>
        <v>#NAME?</v>
      </c>
      <c r="J684" s="6" t="e">
        <f ca="1">IF('Log_working_3-way'!$D684="","",'True_Odds_Calculator_3-way'!#REF!/'True_Odds_Calculator_3-way'!C681-1)</f>
        <v>#NAME?</v>
      </c>
      <c r="K684" s="6" t="e">
        <f ca="1">IF('Log_working_3-way'!$D684="","",1/'True_Odds_Calculator_3-way'!A681+1/'True_Odds_Calculator_3-way'!B681+1/'True_Odds_Calculator_3-way'!C681-1)</f>
        <v>#NAME?</v>
      </c>
    </row>
    <row r="685" spans="4:11" x14ac:dyDescent="0.25">
      <c r="D685" t="e">
        <f ca="1">solve_for_c('True_Odds_Calculator_3-way'!A682,'True_Odds_Calculator_3-way'!B682,'True_Odds_Calculator_3-way'!C682,'Log_working_3-way'!B$1,'Log_working_3-way'!B$2)</f>
        <v>#NAME?</v>
      </c>
      <c r="F685" s="6" t="e">
        <f ca="1">IF('Log_working_3-way'!D685="","",1/'True_Odds_Calculator_3-way'!N682+1/'True_Odds_Calculator_3-way'!O682+1/'True_Odds_Calculator_3-way'!#REF!-1)</f>
        <v>#NAME?</v>
      </c>
      <c r="H685" s="6" t="e">
        <f ca="1">IF('Log_working_3-way'!$D685="","",'True_Odds_Calculator_3-way'!N682/'True_Odds_Calculator_3-way'!A682-1)</f>
        <v>#NAME?</v>
      </c>
      <c r="I685" s="6" t="e">
        <f ca="1">IF('Log_working_3-way'!$D685="","",'True_Odds_Calculator_3-way'!O682/'True_Odds_Calculator_3-way'!B682-1)</f>
        <v>#NAME?</v>
      </c>
      <c r="J685" s="6" t="e">
        <f ca="1">IF('Log_working_3-way'!$D685="","",'True_Odds_Calculator_3-way'!#REF!/'True_Odds_Calculator_3-way'!C682-1)</f>
        <v>#NAME?</v>
      </c>
      <c r="K685" s="6" t="e">
        <f ca="1">IF('Log_working_3-way'!$D685="","",1/'True_Odds_Calculator_3-way'!A682+1/'True_Odds_Calculator_3-way'!B682+1/'True_Odds_Calculator_3-way'!C682-1)</f>
        <v>#NAME?</v>
      </c>
    </row>
    <row r="686" spans="4:11" x14ac:dyDescent="0.25">
      <c r="D686" t="e">
        <f ca="1">solve_for_c('True_Odds_Calculator_3-way'!A683,'True_Odds_Calculator_3-way'!B683,'True_Odds_Calculator_3-way'!C683,'Log_working_3-way'!B$1,'Log_working_3-way'!B$2)</f>
        <v>#NAME?</v>
      </c>
      <c r="F686" s="6" t="e">
        <f ca="1">IF('Log_working_3-way'!D686="","",1/'True_Odds_Calculator_3-way'!N683+1/'True_Odds_Calculator_3-way'!O683+1/'True_Odds_Calculator_3-way'!#REF!-1)</f>
        <v>#NAME?</v>
      </c>
      <c r="H686" s="6" t="e">
        <f ca="1">IF('Log_working_3-way'!$D686="","",'True_Odds_Calculator_3-way'!N683/'True_Odds_Calculator_3-way'!A683-1)</f>
        <v>#NAME?</v>
      </c>
      <c r="I686" s="6" t="e">
        <f ca="1">IF('Log_working_3-way'!$D686="","",'True_Odds_Calculator_3-way'!O683/'True_Odds_Calculator_3-way'!B683-1)</f>
        <v>#NAME?</v>
      </c>
      <c r="J686" s="6" t="e">
        <f ca="1">IF('Log_working_3-way'!$D686="","",'True_Odds_Calculator_3-way'!#REF!/'True_Odds_Calculator_3-way'!C683-1)</f>
        <v>#NAME?</v>
      </c>
      <c r="K686" s="6" t="e">
        <f ca="1">IF('Log_working_3-way'!$D686="","",1/'True_Odds_Calculator_3-way'!A683+1/'True_Odds_Calculator_3-way'!B683+1/'True_Odds_Calculator_3-way'!C683-1)</f>
        <v>#NAME?</v>
      </c>
    </row>
    <row r="687" spans="4:11" x14ac:dyDescent="0.25">
      <c r="D687" t="e">
        <f ca="1">solve_for_c('True_Odds_Calculator_3-way'!A684,'True_Odds_Calculator_3-way'!B684,'True_Odds_Calculator_3-way'!C684,'Log_working_3-way'!B$1,'Log_working_3-way'!B$2)</f>
        <v>#NAME?</v>
      </c>
      <c r="F687" s="6" t="e">
        <f ca="1">IF('Log_working_3-way'!D687="","",1/'True_Odds_Calculator_3-way'!N684+1/'True_Odds_Calculator_3-way'!O684+1/'True_Odds_Calculator_3-way'!#REF!-1)</f>
        <v>#NAME?</v>
      </c>
      <c r="H687" s="6" t="e">
        <f ca="1">IF('Log_working_3-way'!$D687="","",'True_Odds_Calculator_3-way'!N684/'True_Odds_Calculator_3-way'!A684-1)</f>
        <v>#NAME?</v>
      </c>
      <c r="I687" s="6" t="e">
        <f ca="1">IF('Log_working_3-way'!$D687="","",'True_Odds_Calculator_3-way'!O684/'True_Odds_Calculator_3-way'!B684-1)</f>
        <v>#NAME?</v>
      </c>
      <c r="J687" s="6" t="e">
        <f ca="1">IF('Log_working_3-way'!$D687="","",'True_Odds_Calculator_3-way'!#REF!/'True_Odds_Calculator_3-way'!C684-1)</f>
        <v>#NAME?</v>
      </c>
      <c r="K687" s="6" t="e">
        <f ca="1">IF('Log_working_3-way'!$D687="","",1/'True_Odds_Calculator_3-way'!A684+1/'True_Odds_Calculator_3-way'!B684+1/'True_Odds_Calculator_3-way'!C684-1)</f>
        <v>#NAME?</v>
      </c>
    </row>
    <row r="688" spans="4:11" x14ac:dyDescent="0.25">
      <c r="D688" t="e">
        <f ca="1">solve_for_c('True_Odds_Calculator_3-way'!A685,'True_Odds_Calculator_3-way'!B685,'True_Odds_Calculator_3-way'!C685,'Log_working_3-way'!B$1,'Log_working_3-way'!B$2)</f>
        <v>#NAME?</v>
      </c>
      <c r="F688" s="6" t="e">
        <f ca="1">IF('Log_working_3-way'!D688="","",1/'True_Odds_Calculator_3-way'!N685+1/'True_Odds_Calculator_3-way'!O685+1/'True_Odds_Calculator_3-way'!#REF!-1)</f>
        <v>#NAME?</v>
      </c>
      <c r="H688" s="6" t="e">
        <f ca="1">IF('Log_working_3-way'!$D688="","",'True_Odds_Calculator_3-way'!N685/'True_Odds_Calculator_3-way'!A685-1)</f>
        <v>#NAME?</v>
      </c>
      <c r="I688" s="6" t="e">
        <f ca="1">IF('Log_working_3-way'!$D688="","",'True_Odds_Calculator_3-way'!O685/'True_Odds_Calculator_3-way'!B685-1)</f>
        <v>#NAME?</v>
      </c>
      <c r="J688" s="6" t="e">
        <f ca="1">IF('Log_working_3-way'!$D688="","",'True_Odds_Calculator_3-way'!#REF!/'True_Odds_Calculator_3-way'!C685-1)</f>
        <v>#NAME?</v>
      </c>
      <c r="K688" s="6" t="e">
        <f ca="1">IF('Log_working_3-way'!$D688="","",1/'True_Odds_Calculator_3-way'!A685+1/'True_Odds_Calculator_3-way'!B685+1/'True_Odds_Calculator_3-way'!C685-1)</f>
        <v>#NAME?</v>
      </c>
    </row>
    <row r="689" spans="4:11" x14ac:dyDescent="0.25">
      <c r="D689" t="e">
        <f ca="1">solve_for_c('True_Odds_Calculator_3-way'!A686,'True_Odds_Calculator_3-way'!B686,'True_Odds_Calculator_3-way'!C686,'Log_working_3-way'!B$1,'Log_working_3-way'!B$2)</f>
        <v>#NAME?</v>
      </c>
      <c r="F689" s="6" t="e">
        <f ca="1">IF('Log_working_3-way'!D689="","",1/'True_Odds_Calculator_3-way'!N686+1/'True_Odds_Calculator_3-way'!O686+1/'True_Odds_Calculator_3-way'!#REF!-1)</f>
        <v>#NAME?</v>
      </c>
      <c r="H689" s="6" t="e">
        <f ca="1">IF('Log_working_3-way'!$D689="","",'True_Odds_Calculator_3-way'!N686/'True_Odds_Calculator_3-way'!A686-1)</f>
        <v>#NAME?</v>
      </c>
      <c r="I689" s="6" t="e">
        <f ca="1">IF('Log_working_3-way'!$D689="","",'True_Odds_Calculator_3-way'!O686/'True_Odds_Calculator_3-way'!B686-1)</f>
        <v>#NAME?</v>
      </c>
      <c r="J689" s="6" t="e">
        <f ca="1">IF('Log_working_3-way'!$D689="","",'True_Odds_Calculator_3-way'!#REF!/'True_Odds_Calculator_3-way'!C686-1)</f>
        <v>#NAME?</v>
      </c>
      <c r="K689" s="6" t="e">
        <f ca="1">IF('Log_working_3-way'!$D689="","",1/'True_Odds_Calculator_3-way'!A686+1/'True_Odds_Calculator_3-way'!B686+1/'True_Odds_Calculator_3-way'!C686-1)</f>
        <v>#NAME?</v>
      </c>
    </row>
    <row r="690" spans="4:11" x14ac:dyDescent="0.25">
      <c r="D690" t="e">
        <f ca="1">solve_for_c('True_Odds_Calculator_3-way'!A687,'True_Odds_Calculator_3-way'!B687,'True_Odds_Calculator_3-way'!C687,'Log_working_3-way'!B$1,'Log_working_3-way'!B$2)</f>
        <v>#NAME?</v>
      </c>
      <c r="F690" s="6" t="e">
        <f ca="1">IF('Log_working_3-way'!D690="","",1/'True_Odds_Calculator_3-way'!N687+1/'True_Odds_Calculator_3-way'!O687+1/'True_Odds_Calculator_3-way'!#REF!-1)</f>
        <v>#NAME?</v>
      </c>
      <c r="H690" s="6" t="e">
        <f ca="1">IF('Log_working_3-way'!$D690="","",'True_Odds_Calculator_3-way'!N687/'True_Odds_Calculator_3-way'!A687-1)</f>
        <v>#NAME?</v>
      </c>
      <c r="I690" s="6" t="e">
        <f ca="1">IF('Log_working_3-way'!$D690="","",'True_Odds_Calculator_3-way'!O687/'True_Odds_Calculator_3-way'!B687-1)</f>
        <v>#NAME?</v>
      </c>
      <c r="J690" s="6" t="e">
        <f ca="1">IF('Log_working_3-way'!$D690="","",'True_Odds_Calculator_3-way'!#REF!/'True_Odds_Calculator_3-way'!C687-1)</f>
        <v>#NAME?</v>
      </c>
      <c r="K690" s="6" t="e">
        <f ca="1">IF('Log_working_3-way'!$D690="","",1/'True_Odds_Calculator_3-way'!A687+1/'True_Odds_Calculator_3-way'!B687+1/'True_Odds_Calculator_3-way'!C687-1)</f>
        <v>#NAME?</v>
      </c>
    </row>
    <row r="691" spans="4:11" x14ac:dyDescent="0.25">
      <c r="D691" t="e">
        <f ca="1">solve_for_c('True_Odds_Calculator_3-way'!A688,'True_Odds_Calculator_3-way'!B688,'True_Odds_Calculator_3-way'!C688,'Log_working_3-way'!B$1,'Log_working_3-way'!B$2)</f>
        <v>#NAME?</v>
      </c>
      <c r="F691" s="6" t="e">
        <f ca="1">IF('Log_working_3-way'!D691="","",1/'True_Odds_Calculator_3-way'!N688+1/'True_Odds_Calculator_3-way'!O688+1/'True_Odds_Calculator_3-way'!#REF!-1)</f>
        <v>#NAME?</v>
      </c>
      <c r="H691" s="6" t="e">
        <f ca="1">IF('Log_working_3-way'!$D691="","",'True_Odds_Calculator_3-way'!N688/'True_Odds_Calculator_3-way'!A688-1)</f>
        <v>#NAME?</v>
      </c>
      <c r="I691" s="6" t="e">
        <f ca="1">IF('Log_working_3-way'!$D691="","",'True_Odds_Calculator_3-way'!O688/'True_Odds_Calculator_3-way'!B688-1)</f>
        <v>#NAME?</v>
      </c>
      <c r="J691" s="6" t="e">
        <f ca="1">IF('Log_working_3-way'!$D691="","",'True_Odds_Calculator_3-way'!#REF!/'True_Odds_Calculator_3-way'!C688-1)</f>
        <v>#NAME?</v>
      </c>
      <c r="K691" s="6" t="e">
        <f ca="1">IF('Log_working_3-way'!$D691="","",1/'True_Odds_Calculator_3-way'!A688+1/'True_Odds_Calculator_3-way'!B688+1/'True_Odds_Calculator_3-way'!C688-1)</f>
        <v>#NAME?</v>
      </c>
    </row>
    <row r="692" spans="4:11" x14ac:dyDescent="0.25">
      <c r="D692" t="e">
        <f ca="1">solve_for_c('True_Odds_Calculator_3-way'!A689,'True_Odds_Calculator_3-way'!B689,'True_Odds_Calculator_3-way'!C689,'Log_working_3-way'!B$1,'Log_working_3-way'!B$2)</f>
        <v>#NAME?</v>
      </c>
      <c r="F692" s="6" t="e">
        <f ca="1">IF('Log_working_3-way'!D692="","",1/'True_Odds_Calculator_3-way'!N689+1/'True_Odds_Calculator_3-way'!O689+1/'True_Odds_Calculator_3-way'!#REF!-1)</f>
        <v>#NAME?</v>
      </c>
      <c r="H692" s="6" t="e">
        <f ca="1">IF('Log_working_3-way'!$D692="","",'True_Odds_Calculator_3-way'!N689/'True_Odds_Calculator_3-way'!A689-1)</f>
        <v>#NAME?</v>
      </c>
      <c r="I692" s="6" t="e">
        <f ca="1">IF('Log_working_3-way'!$D692="","",'True_Odds_Calculator_3-way'!O689/'True_Odds_Calculator_3-way'!B689-1)</f>
        <v>#NAME?</v>
      </c>
      <c r="J692" s="6" t="e">
        <f ca="1">IF('Log_working_3-way'!$D692="","",'True_Odds_Calculator_3-way'!#REF!/'True_Odds_Calculator_3-way'!C689-1)</f>
        <v>#NAME?</v>
      </c>
      <c r="K692" s="6" t="e">
        <f ca="1">IF('Log_working_3-way'!$D692="","",1/'True_Odds_Calculator_3-way'!A689+1/'True_Odds_Calculator_3-way'!B689+1/'True_Odds_Calculator_3-way'!C689-1)</f>
        <v>#NAME?</v>
      </c>
    </row>
    <row r="693" spans="4:11" x14ac:dyDescent="0.25">
      <c r="D693" t="e">
        <f ca="1">solve_for_c('True_Odds_Calculator_3-way'!A690,'True_Odds_Calculator_3-way'!B690,'True_Odds_Calculator_3-way'!C690,'Log_working_3-way'!B$1,'Log_working_3-way'!B$2)</f>
        <v>#NAME?</v>
      </c>
      <c r="F693" s="6" t="e">
        <f ca="1">IF('Log_working_3-way'!D693="","",1/'True_Odds_Calculator_3-way'!N690+1/'True_Odds_Calculator_3-way'!O690+1/'True_Odds_Calculator_3-way'!#REF!-1)</f>
        <v>#NAME?</v>
      </c>
      <c r="H693" s="6" t="e">
        <f ca="1">IF('Log_working_3-way'!$D693="","",'True_Odds_Calculator_3-way'!N690/'True_Odds_Calculator_3-way'!A690-1)</f>
        <v>#NAME?</v>
      </c>
      <c r="I693" s="6" t="e">
        <f ca="1">IF('Log_working_3-way'!$D693="","",'True_Odds_Calculator_3-way'!O690/'True_Odds_Calculator_3-way'!B690-1)</f>
        <v>#NAME?</v>
      </c>
      <c r="J693" s="6" t="e">
        <f ca="1">IF('Log_working_3-way'!$D693="","",'True_Odds_Calculator_3-way'!#REF!/'True_Odds_Calculator_3-way'!C690-1)</f>
        <v>#NAME?</v>
      </c>
      <c r="K693" s="6" t="e">
        <f ca="1">IF('Log_working_3-way'!$D693="","",1/'True_Odds_Calculator_3-way'!A690+1/'True_Odds_Calculator_3-way'!B690+1/'True_Odds_Calculator_3-way'!C690-1)</f>
        <v>#NAME?</v>
      </c>
    </row>
    <row r="694" spans="4:11" x14ac:dyDescent="0.25">
      <c r="D694" t="e">
        <f ca="1">solve_for_c('True_Odds_Calculator_3-way'!A691,'True_Odds_Calculator_3-way'!B691,'True_Odds_Calculator_3-way'!C691,'Log_working_3-way'!B$1,'Log_working_3-way'!B$2)</f>
        <v>#NAME?</v>
      </c>
      <c r="F694" s="6" t="e">
        <f ca="1">IF('Log_working_3-way'!D694="","",1/'True_Odds_Calculator_3-way'!N691+1/'True_Odds_Calculator_3-way'!O691+1/'True_Odds_Calculator_3-way'!#REF!-1)</f>
        <v>#NAME?</v>
      </c>
      <c r="H694" s="6" t="e">
        <f ca="1">IF('Log_working_3-way'!$D694="","",'True_Odds_Calculator_3-way'!N691/'True_Odds_Calculator_3-way'!A691-1)</f>
        <v>#NAME?</v>
      </c>
      <c r="I694" s="6" t="e">
        <f ca="1">IF('Log_working_3-way'!$D694="","",'True_Odds_Calculator_3-way'!O691/'True_Odds_Calculator_3-way'!B691-1)</f>
        <v>#NAME?</v>
      </c>
      <c r="J694" s="6" t="e">
        <f ca="1">IF('Log_working_3-way'!$D694="","",'True_Odds_Calculator_3-way'!#REF!/'True_Odds_Calculator_3-way'!C691-1)</f>
        <v>#NAME?</v>
      </c>
      <c r="K694" s="6" t="e">
        <f ca="1">IF('Log_working_3-way'!$D694="","",1/'True_Odds_Calculator_3-way'!A691+1/'True_Odds_Calculator_3-way'!B691+1/'True_Odds_Calculator_3-way'!C691-1)</f>
        <v>#NAME?</v>
      </c>
    </row>
    <row r="695" spans="4:11" x14ac:dyDescent="0.25">
      <c r="D695" t="e">
        <f ca="1">solve_for_c('True_Odds_Calculator_3-way'!A692,'True_Odds_Calculator_3-way'!B692,'True_Odds_Calculator_3-way'!C692,'Log_working_3-way'!B$1,'Log_working_3-way'!B$2)</f>
        <v>#NAME?</v>
      </c>
      <c r="F695" s="6" t="e">
        <f ca="1">IF('Log_working_3-way'!D695="","",1/'True_Odds_Calculator_3-way'!N692+1/'True_Odds_Calculator_3-way'!O692+1/'True_Odds_Calculator_3-way'!#REF!-1)</f>
        <v>#NAME?</v>
      </c>
      <c r="H695" s="6" t="e">
        <f ca="1">IF('Log_working_3-way'!$D695="","",'True_Odds_Calculator_3-way'!N692/'True_Odds_Calculator_3-way'!A692-1)</f>
        <v>#NAME?</v>
      </c>
      <c r="I695" s="6" t="e">
        <f ca="1">IF('Log_working_3-way'!$D695="","",'True_Odds_Calculator_3-way'!O692/'True_Odds_Calculator_3-way'!B692-1)</f>
        <v>#NAME?</v>
      </c>
      <c r="J695" s="6" t="e">
        <f ca="1">IF('Log_working_3-way'!$D695="","",'True_Odds_Calculator_3-way'!#REF!/'True_Odds_Calculator_3-way'!C692-1)</f>
        <v>#NAME?</v>
      </c>
      <c r="K695" s="6" t="e">
        <f ca="1">IF('Log_working_3-way'!$D695="","",1/'True_Odds_Calculator_3-way'!A692+1/'True_Odds_Calculator_3-way'!B692+1/'True_Odds_Calculator_3-way'!C692-1)</f>
        <v>#NAME?</v>
      </c>
    </row>
    <row r="696" spans="4:11" x14ac:dyDescent="0.25">
      <c r="D696" t="e">
        <f ca="1">solve_for_c('True_Odds_Calculator_3-way'!A693,'True_Odds_Calculator_3-way'!B693,'True_Odds_Calculator_3-way'!C693,'Log_working_3-way'!B$1,'Log_working_3-way'!B$2)</f>
        <v>#NAME?</v>
      </c>
      <c r="F696" s="6" t="e">
        <f ca="1">IF('Log_working_3-way'!D696="","",1/'True_Odds_Calculator_3-way'!N693+1/'True_Odds_Calculator_3-way'!O693+1/'True_Odds_Calculator_3-way'!#REF!-1)</f>
        <v>#NAME?</v>
      </c>
      <c r="H696" s="6" t="e">
        <f ca="1">IF('Log_working_3-way'!$D696="","",'True_Odds_Calculator_3-way'!N693/'True_Odds_Calculator_3-way'!A693-1)</f>
        <v>#NAME?</v>
      </c>
      <c r="I696" s="6" t="e">
        <f ca="1">IF('Log_working_3-way'!$D696="","",'True_Odds_Calculator_3-way'!O693/'True_Odds_Calculator_3-way'!B693-1)</f>
        <v>#NAME?</v>
      </c>
      <c r="J696" s="6" t="e">
        <f ca="1">IF('Log_working_3-way'!$D696="","",'True_Odds_Calculator_3-way'!#REF!/'True_Odds_Calculator_3-way'!C693-1)</f>
        <v>#NAME?</v>
      </c>
      <c r="K696" s="6" t="e">
        <f ca="1">IF('Log_working_3-way'!$D696="","",1/'True_Odds_Calculator_3-way'!A693+1/'True_Odds_Calculator_3-way'!B693+1/'True_Odds_Calculator_3-way'!C693-1)</f>
        <v>#NAME?</v>
      </c>
    </row>
    <row r="697" spans="4:11" x14ac:dyDescent="0.25">
      <c r="D697" t="e">
        <f ca="1">solve_for_c('True_Odds_Calculator_3-way'!A694,'True_Odds_Calculator_3-way'!B694,'True_Odds_Calculator_3-way'!C694,'Log_working_3-way'!B$1,'Log_working_3-way'!B$2)</f>
        <v>#NAME?</v>
      </c>
      <c r="F697" s="6" t="e">
        <f ca="1">IF('Log_working_3-way'!D697="","",1/'True_Odds_Calculator_3-way'!N694+1/'True_Odds_Calculator_3-way'!O694+1/'True_Odds_Calculator_3-way'!#REF!-1)</f>
        <v>#NAME?</v>
      </c>
      <c r="H697" s="6" t="e">
        <f ca="1">IF('Log_working_3-way'!$D697="","",'True_Odds_Calculator_3-way'!N694/'True_Odds_Calculator_3-way'!A694-1)</f>
        <v>#NAME?</v>
      </c>
      <c r="I697" s="6" t="e">
        <f ca="1">IF('Log_working_3-way'!$D697="","",'True_Odds_Calculator_3-way'!O694/'True_Odds_Calculator_3-way'!B694-1)</f>
        <v>#NAME?</v>
      </c>
      <c r="J697" s="6" t="e">
        <f ca="1">IF('Log_working_3-way'!$D697="","",'True_Odds_Calculator_3-way'!#REF!/'True_Odds_Calculator_3-way'!C694-1)</f>
        <v>#NAME?</v>
      </c>
      <c r="K697" s="6" t="e">
        <f ca="1">IF('Log_working_3-way'!$D697="","",1/'True_Odds_Calculator_3-way'!A694+1/'True_Odds_Calculator_3-way'!B694+1/'True_Odds_Calculator_3-way'!C694-1)</f>
        <v>#NAME?</v>
      </c>
    </row>
    <row r="698" spans="4:11" x14ac:dyDescent="0.25">
      <c r="D698" t="e">
        <f ca="1">solve_for_c('True_Odds_Calculator_3-way'!A695,'True_Odds_Calculator_3-way'!B695,'True_Odds_Calculator_3-way'!C695,'Log_working_3-way'!B$1,'Log_working_3-way'!B$2)</f>
        <v>#NAME?</v>
      </c>
      <c r="F698" s="6" t="e">
        <f ca="1">IF('Log_working_3-way'!D698="","",1/'True_Odds_Calculator_3-way'!N695+1/'True_Odds_Calculator_3-way'!O695+1/'True_Odds_Calculator_3-way'!#REF!-1)</f>
        <v>#NAME?</v>
      </c>
      <c r="H698" s="6" t="e">
        <f ca="1">IF('Log_working_3-way'!$D698="","",'True_Odds_Calculator_3-way'!N695/'True_Odds_Calculator_3-way'!A695-1)</f>
        <v>#NAME?</v>
      </c>
      <c r="I698" s="6" t="e">
        <f ca="1">IF('Log_working_3-way'!$D698="","",'True_Odds_Calculator_3-way'!O695/'True_Odds_Calculator_3-way'!B695-1)</f>
        <v>#NAME?</v>
      </c>
      <c r="J698" s="6" t="e">
        <f ca="1">IF('Log_working_3-way'!$D698="","",'True_Odds_Calculator_3-way'!#REF!/'True_Odds_Calculator_3-way'!C695-1)</f>
        <v>#NAME?</v>
      </c>
      <c r="K698" s="6" t="e">
        <f ca="1">IF('Log_working_3-way'!$D698="","",1/'True_Odds_Calculator_3-way'!A695+1/'True_Odds_Calculator_3-way'!B695+1/'True_Odds_Calculator_3-way'!C695-1)</f>
        <v>#NAME?</v>
      </c>
    </row>
    <row r="699" spans="4:11" x14ac:dyDescent="0.25">
      <c r="D699" t="e">
        <f ca="1">solve_for_c('True_Odds_Calculator_3-way'!A696,'True_Odds_Calculator_3-way'!B696,'True_Odds_Calculator_3-way'!C696,'Log_working_3-way'!B$1,'Log_working_3-way'!B$2)</f>
        <v>#NAME?</v>
      </c>
      <c r="F699" s="6" t="e">
        <f ca="1">IF('Log_working_3-way'!D699="","",1/'True_Odds_Calculator_3-way'!N696+1/'True_Odds_Calculator_3-way'!O696+1/'True_Odds_Calculator_3-way'!#REF!-1)</f>
        <v>#NAME?</v>
      </c>
      <c r="H699" s="6" t="e">
        <f ca="1">IF('Log_working_3-way'!$D699="","",'True_Odds_Calculator_3-way'!N696/'True_Odds_Calculator_3-way'!A696-1)</f>
        <v>#NAME?</v>
      </c>
      <c r="I699" s="6" t="e">
        <f ca="1">IF('Log_working_3-way'!$D699="","",'True_Odds_Calculator_3-way'!O696/'True_Odds_Calculator_3-way'!B696-1)</f>
        <v>#NAME?</v>
      </c>
      <c r="J699" s="6" t="e">
        <f ca="1">IF('Log_working_3-way'!$D699="","",'True_Odds_Calculator_3-way'!#REF!/'True_Odds_Calculator_3-way'!C696-1)</f>
        <v>#NAME?</v>
      </c>
      <c r="K699" s="6" t="e">
        <f ca="1">IF('Log_working_3-way'!$D699="","",1/'True_Odds_Calculator_3-way'!A696+1/'True_Odds_Calculator_3-way'!B696+1/'True_Odds_Calculator_3-way'!C696-1)</f>
        <v>#NAME?</v>
      </c>
    </row>
    <row r="700" spans="4:11" x14ac:dyDescent="0.25">
      <c r="D700" t="e">
        <f ca="1">solve_for_c('True_Odds_Calculator_3-way'!A697,'True_Odds_Calculator_3-way'!B697,'True_Odds_Calculator_3-way'!C697,'Log_working_3-way'!B$1,'Log_working_3-way'!B$2)</f>
        <v>#NAME?</v>
      </c>
      <c r="F700" s="6" t="e">
        <f ca="1">IF('Log_working_3-way'!D700="","",1/'True_Odds_Calculator_3-way'!N697+1/'True_Odds_Calculator_3-way'!O697+1/'True_Odds_Calculator_3-way'!#REF!-1)</f>
        <v>#NAME?</v>
      </c>
      <c r="H700" s="6" t="e">
        <f ca="1">IF('Log_working_3-way'!$D700="","",'True_Odds_Calculator_3-way'!N697/'True_Odds_Calculator_3-way'!A697-1)</f>
        <v>#NAME?</v>
      </c>
      <c r="I700" s="6" t="e">
        <f ca="1">IF('Log_working_3-way'!$D700="","",'True_Odds_Calculator_3-way'!O697/'True_Odds_Calculator_3-way'!B697-1)</f>
        <v>#NAME?</v>
      </c>
      <c r="J700" s="6" t="e">
        <f ca="1">IF('Log_working_3-way'!$D700="","",'True_Odds_Calculator_3-way'!#REF!/'True_Odds_Calculator_3-way'!C697-1)</f>
        <v>#NAME?</v>
      </c>
      <c r="K700" s="6" t="e">
        <f ca="1">IF('Log_working_3-way'!$D700="","",1/'True_Odds_Calculator_3-way'!A697+1/'True_Odds_Calculator_3-way'!B697+1/'True_Odds_Calculator_3-way'!C697-1)</f>
        <v>#NAME?</v>
      </c>
    </row>
    <row r="701" spans="4:11" x14ac:dyDescent="0.25">
      <c r="D701" t="e">
        <f ca="1">solve_for_c('True_Odds_Calculator_3-way'!A698,'True_Odds_Calculator_3-way'!B698,'True_Odds_Calculator_3-way'!C698,'Log_working_3-way'!B$1,'Log_working_3-way'!B$2)</f>
        <v>#NAME?</v>
      </c>
      <c r="F701" s="6" t="e">
        <f ca="1">IF('Log_working_3-way'!D701="","",1/'True_Odds_Calculator_3-way'!N698+1/'True_Odds_Calculator_3-way'!O698+1/'True_Odds_Calculator_3-way'!#REF!-1)</f>
        <v>#NAME?</v>
      </c>
      <c r="H701" s="6" t="e">
        <f ca="1">IF('Log_working_3-way'!$D701="","",'True_Odds_Calculator_3-way'!N698/'True_Odds_Calculator_3-way'!A698-1)</f>
        <v>#NAME?</v>
      </c>
      <c r="I701" s="6" t="e">
        <f ca="1">IF('Log_working_3-way'!$D701="","",'True_Odds_Calculator_3-way'!O698/'True_Odds_Calculator_3-way'!B698-1)</f>
        <v>#NAME?</v>
      </c>
      <c r="J701" s="6" t="e">
        <f ca="1">IF('Log_working_3-way'!$D701="","",'True_Odds_Calculator_3-way'!#REF!/'True_Odds_Calculator_3-way'!C698-1)</f>
        <v>#NAME?</v>
      </c>
      <c r="K701" s="6" t="e">
        <f ca="1">IF('Log_working_3-way'!$D701="","",1/'True_Odds_Calculator_3-way'!A698+1/'True_Odds_Calculator_3-way'!B698+1/'True_Odds_Calculator_3-way'!C698-1)</f>
        <v>#NAME?</v>
      </c>
    </row>
    <row r="702" spans="4:11" x14ac:dyDescent="0.25">
      <c r="D702" t="e">
        <f ca="1">solve_for_c('True_Odds_Calculator_3-way'!A699,'True_Odds_Calculator_3-way'!B699,'True_Odds_Calculator_3-way'!C699,'Log_working_3-way'!B$1,'Log_working_3-way'!B$2)</f>
        <v>#NAME?</v>
      </c>
      <c r="F702" s="6" t="e">
        <f ca="1">IF('Log_working_3-way'!D702="","",1/'True_Odds_Calculator_3-way'!N699+1/'True_Odds_Calculator_3-way'!O699+1/'True_Odds_Calculator_3-way'!#REF!-1)</f>
        <v>#NAME?</v>
      </c>
      <c r="H702" s="6" t="e">
        <f ca="1">IF('Log_working_3-way'!$D702="","",'True_Odds_Calculator_3-way'!N699/'True_Odds_Calculator_3-way'!A699-1)</f>
        <v>#NAME?</v>
      </c>
      <c r="I702" s="6" t="e">
        <f ca="1">IF('Log_working_3-way'!$D702="","",'True_Odds_Calculator_3-way'!O699/'True_Odds_Calculator_3-way'!B699-1)</f>
        <v>#NAME?</v>
      </c>
      <c r="J702" s="6" t="e">
        <f ca="1">IF('Log_working_3-way'!$D702="","",'True_Odds_Calculator_3-way'!#REF!/'True_Odds_Calculator_3-way'!C699-1)</f>
        <v>#NAME?</v>
      </c>
      <c r="K702" s="6" t="e">
        <f ca="1">IF('Log_working_3-way'!$D702="","",1/'True_Odds_Calculator_3-way'!A699+1/'True_Odds_Calculator_3-way'!B699+1/'True_Odds_Calculator_3-way'!C699-1)</f>
        <v>#NAME?</v>
      </c>
    </row>
    <row r="703" spans="4:11" x14ac:dyDescent="0.25">
      <c r="D703" t="e">
        <f ca="1">solve_for_c('True_Odds_Calculator_3-way'!A700,'True_Odds_Calculator_3-way'!B700,'True_Odds_Calculator_3-way'!C700,'Log_working_3-way'!B$1,'Log_working_3-way'!B$2)</f>
        <v>#NAME?</v>
      </c>
      <c r="F703" s="6" t="e">
        <f ca="1">IF('Log_working_3-way'!D703="","",1/'True_Odds_Calculator_3-way'!N700+1/'True_Odds_Calculator_3-way'!O700+1/'True_Odds_Calculator_3-way'!#REF!-1)</f>
        <v>#NAME?</v>
      </c>
      <c r="H703" s="6" t="e">
        <f ca="1">IF('Log_working_3-way'!$D703="","",'True_Odds_Calculator_3-way'!N700/'True_Odds_Calculator_3-way'!A700-1)</f>
        <v>#NAME?</v>
      </c>
      <c r="I703" s="6" t="e">
        <f ca="1">IF('Log_working_3-way'!$D703="","",'True_Odds_Calculator_3-way'!O700/'True_Odds_Calculator_3-way'!B700-1)</f>
        <v>#NAME?</v>
      </c>
      <c r="J703" s="6" t="e">
        <f ca="1">IF('Log_working_3-way'!$D703="","",'True_Odds_Calculator_3-way'!#REF!/'True_Odds_Calculator_3-way'!C700-1)</f>
        <v>#NAME?</v>
      </c>
      <c r="K703" s="6" t="e">
        <f ca="1">IF('Log_working_3-way'!$D703="","",1/'True_Odds_Calculator_3-way'!A700+1/'True_Odds_Calculator_3-way'!B700+1/'True_Odds_Calculator_3-way'!C700-1)</f>
        <v>#NAME?</v>
      </c>
    </row>
    <row r="704" spans="4:11" x14ac:dyDescent="0.25">
      <c r="D704" t="e">
        <f ca="1">solve_for_c('True_Odds_Calculator_3-way'!A701,'True_Odds_Calculator_3-way'!B701,'True_Odds_Calculator_3-way'!C701,'Log_working_3-way'!B$1,'Log_working_3-way'!B$2)</f>
        <v>#NAME?</v>
      </c>
      <c r="F704" s="6" t="e">
        <f ca="1">IF('Log_working_3-way'!D704="","",1/'True_Odds_Calculator_3-way'!N701+1/'True_Odds_Calculator_3-way'!O701+1/'True_Odds_Calculator_3-way'!#REF!-1)</f>
        <v>#NAME?</v>
      </c>
      <c r="H704" s="6" t="e">
        <f ca="1">IF('Log_working_3-way'!$D704="","",'True_Odds_Calculator_3-way'!N701/'True_Odds_Calculator_3-way'!A701-1)</f>
        <v>#NAME?</v>
      </c>
      <c r="I704" s="6" t="e">
        <f ca="1">IF('Log_working_3-way'!$D704="","",'True_Odds_Calculator_3-way'!O701/'True_Odds_Calculator_3-way'!B701-1)</f>
        <v>#NAME?</v>
      </c>
      <c r="J704" s="6" t="e">
        <f ca="1">IF('Log_working_3-way'!$D704="","",'True_Odds_Calculator_3-way'!#REF!/'True_Odds_Calculator_3-way'!C701-1)</f>
        <v>#NAME?</v>
      </c>
      <c r="K704" s="6" t="e">
        <f ca="1">IF('Log_working_3-way'!$D704="","",1/'True_Odds_Calculator_3-way'!A701+1/'True_Odds_Calculator_3-way'!B701+1/'True_Odds_Calculator_3-way'!C701-1)</f>
        <v>#NAME?</v>
      </c>
    </row>
    <row r="705" spans="4:11" x14ac:dyDescent="0.25">
      <c r="D705" t="e">
        <f ca="1">solve_for_c('True_Odds_Calculator_3-way'!A702,'True_Odds_Calculator_3-way'!B702,'True_Odds_Calculator_3-way'!C702,'Log_working_3-way'!B$1,'Log_working_3-way'!B$2)</f>
        <v>#NAME?</v>
      </c>
      <c r="F705" s="6" t="e">
        <f ca="1">IF('Log_working_3-way'!D705="","",1/'True_Odds_Calculator_3-way'!N702+1/'True_Odds_Calculator_3-way'!O702+1/'True_Odds_Calculator_3-way'!#REF!-1)</f>
        <v>#NAME?</v>
      </c>
      <c r="H705" s="6" t="e">
        <f ca="1">IF('Log_working_3-way'!$D705="","",'True_Odds_Calculator_3-way'!N702/'True_Odds_Calculator_3-way'!A702-1)</f>
        <v>#NAME?</v>
      </c>
      <c r="I705" s="6" t="e">
        <f ca="1">IF('Log_working_3-way'!$D705="","",'True_Odds_Calculator_3-way'!O702/'True_Odds_Calculator_3-way'!B702-1)</f>
        <v>#NAME?</v>
      </c>
      <c r="J705" s="6" t="e">
        <f ca="1">IF('Log_working_3-way'!$D705="","",'True_Odds_Calculator_3-way'!#REF!/'True_Odds_Calculator_3-way'!C702-1)</f>
        <v>#NAME?</v>
      </c>
      <c r="K705" s="6" t="e">
        <f ca="1">IF('Log_working_3-way'!$D705="","",1/'True_Odds_Calculator_3-way'!A702+1/'True_Odds_Calculator_3-way'!B702+1/'True_Odds_Calculator_3-way'!C702-1)</f>
        <v>#NAME?</v>
      </c>
    </row>
    <row r="706" spans="4:11" x14ac:dyDescent="0.25">
      <c r="D706" t="e">
        <f ca="1">solve_for_c('True_Odds_Calculator_3-way'!A703,'True_Odds_Calculator_3-way'!B703,'True_Odds_Calculator_3-way'!C703,'Log_working_3-way'!B$1,'Log_working_3-way'!B$2)</f>
        <v>#NAME?</v>
      </c>
      <c r="F706" s="6" t="e">
        <f ca="1">IF('Log_working_3-way'!D706="","",1/'True_Odds_Calculator_3-way'!N703+1/'True_Odds_Calculator_3-way'!O703+1/'True_Odds_Calculator_3-way'!#REF!-1)</f>
        <v>#NAME?</v>
      </c>
      <c r="H706" s="6" t="e">
        <f ca="1">IF('Log_working_3-way'!$D706="","",'True_Odds_Calculator_3-way'!N703/'True_Odds_Calculator_3-way'!A703-1)</f>
        <v>#NAME?</v>
      </c>
      <c r="I706" s="6" t="e">
        <f ca="1">IF('Log_working_3-way'!$D706="","",'True_Odds_Calculator_3-way'!O703/'True_Odds_Calculator_3-way'!B703-1)</f>
        <v>#NAME?</v>
      </c>
      <c r="J706" s="6" t="e">
        <f ca="1">IF('Log_working_3-way'!$D706="","",'True_Odds_Calculator_3-way'!#REF!/'True_Odds_Calculator_3-way'!C703-1)</f>
        <v>#NAME?</v>
      </c>
      <c r="K706" s="6" t="e">
        <f ca="1">IF('Log_working_3-way'!$D706="","",1/'True_Odds_Calculator_3-way'!A703+1/'True_Odds_Calculator_3-way'!B703+1/'True_Odds_Calculator_3-way'!C703-1)</f>
        <v>#NAME?</v>
      </c>
    </row>
    <row r="707" spans="4:11" x14ac:dyDescent="0.25">
      <c r="D707" t="e">
        <f ca="1">solve_for_c('True_Odds_Calculator_3-way'!A704,'True_Odds_Calculator_3-way'!B704,'True_Odds_Calculator_3-way'!C704,'Log_working_3-way'!B$1,'Log_working_3-way'!B$2)</f>
        <v>#NAME?</v>
      </c>
      <c r="F707" s="6" t="e">
        <f ca="1">IF('Log_working_3-way'!D707="","",1/'True_Odds_Calculator_3-way'!N704+1/'True_Odds_Calculator_3-way'!O704+1/'True_Odds_Calculator_3-way'!#REF!-1)</f>
        <v>#NAME?</v>
      </c>
      <c r="H707" s="6" t="e">
        <f ca="1">IF('Log_working_3-way'!$D707="","",'True_Odds_Calculator_3-way'!N704/'True_Odds_Calculator_3-way'!A704-1)</f>
        <v>#NAME?</v>
      </c>
      <c r="I707" s="6" t="e">
        <f ca="1">IF('Log_working_3-way'!$D707="","",'True_Odds_Calculator_3-way'!O704/'True_Odds_Calculator_3-way'!B704-1)</f>
        <v>#NAME?</v>
      </c>
      <c r="J707" s="6" t="e">
        <f ca="1">IF('Log_working_3-way'!$D707="","",'True_Odds_Calculator_3-way'!#REF!/'True_Odds_Calculator_3-way'!C704-1)</f>
        <v>#NAME?</v>
      </c>
      <c r="K707" s="6" t="e">
        <f ca="1">IF('Log_working_3-way'!$D707="","",1/'True_Odds_Calculator_3-way'!A704+1/'True_Odds_Calculator_3-way'!B704+1/'True_Odds_Calculator_3-way'!C704-1)</f>
        <v>#NAME?</v>
      </c>
    </row>
    <row r="708" spans="4:11" x14ac:dyDescent="0.25">
      <c r="D708" t="e">
        <f ca="1">solve_for_c('True_Odds_Calculator_3-way'!A705,'True_Odds_Calculator_3-way'!B705,'True_Odds_Calculator_3-way'!C705,'Log_working_3-way'!B$1,'Log_working_3-way'!B$2)</f>
        <v>#NAME?</v>
      </c>
      <c r="F708" s="6" t="e">
        <f ca="1">IF('Log_working_3-way'!D708="","",1/'True_Odds_Calculator_3-way'!N705+1/'True_Odds_Calculator_3-way'!O705+1/'True_Odds_Calculator_3-way'!#REF!-1)</f>
        <v>#NAME?</v>
      </c>
      <c r="H708" s="6" t="e">
        <f ca="1">IF('Log_working_3-way'!$D708="","",'True_Odds_Calculator_3-way'!N705/'True_Odds_Calculator_3-way'!A705-1)</f>
        <v>#NAME?</v>
      </c>
      <c r="I708" s="6" t="e">
        <f ca="1">IF('Log_working_3-way'!$D708="","",'True_Odds_Calculator_3-way'!O705/'True_Odds_Calculator_3-way'!B705-1)</f>
        <v>#NAME?</v>
      </c>
      <c r="J708" s="6" t="e">
        <f ca="1">IF('Log_working_3-way'!$D708="","",'True_Odds_Calculator_3-way'!#REF!/'True_Odds_Calculator_3-way'!C705-1)</f>
        <v>#NAME?</v>
      </c>
      <c r="K708" s="6" t="e">
        <f ca="1">IF('Log_working_3-way'!$D708="","",1/'True_Odds_Calculator_3-way'!A705+1/'True_Odds_Calculator_3-way'!B705+1/'True_Odds_Calculator_3-way'!C705-1)</f>
        <v>#NAME?</v>
      </c>
    </row>
    <row r="709" spans="4:11" x14ac:dyDescent="0.25">
      <c r="D709" t="e">
        <f ca="1">solve_for_c('True_Odds_Calculator_3-way'!A706,'True_Odds_Calculator_3-way'!B706,'True_Odds_Calculator_3-way'!C706,'Log_working_3-way'!B$1,'Log_working_3-way'!B$2)</f>
        <v>#NAME?</v>
      </c>
      <c r="F709" s="6" t="e">
        <f ca="1">IF('Log_working_3-way'!D709="","",1/'True_Odds_Calculator_3-way'!N706+1/'True_Odds_Calculator_3-way'!O706+1/'True_Odds_Calculator_3-way'!#REF!-1)</f>
        <v>#NAME?</v>
      </c>
      <c r="H709" s="6" t="e">
        <f ca="1">IF('Log_working_3-way'!$D709="","",'True_Odds_Calculator_3-way'!N706/'True_Odds_Calculator_3-way'!A706-1)</f>
        <v>#NAME?</v>
      </c>
      <c r="I709" s="6" t="e">
        <f ca="1">IF('Log_working_3-way'!$D709="","",'True_Odds_Calculator_3-way'!O706/'True_Odds_Calculator_3-way'!B706-1)</f>
        <v>#NAME?</v>
      </c>
      <c r="J709" s="6" t="e">
        <f ca="1">IF('Log_working_3-way'!$D709="","",'True_Odds_Calculator_3-way'!#REF!/'True_Odds_Calculator_3-way'!C706-1)</f>
        <v>#NAME?</v>
      </c>
      <c r="K709" s="6" t="e">
        <f ca="1">IF('Log_working_3-way'!$D709="","",1/'True_Odds_Calculator_3-way'!A706+1/'True_Odds_Calculator_3-way'!B706+1/'True_Odds_Calculator_3-way'!C706-1)</f>
        <v>#NAME?</v>
      </c>
    </row>
    <row r="710" spans="4:11" x14ac:dyDescent="0.25">
      <c r="D710" t="e">
        <f ca="1">solve_for_c('True_Odds_Calculator_3-way'!A707,'True_Odds_Calculator_3-way'!B707,'True_Odds_Calculator_3-way'!C707,'Log_working_3-way'!B$1,'Log_working_3-way'!B$2)</f>
        <v>#NAME?</v>
      </c>
      <c r="F710" s="6" t="e">
        <f ca="1">IF('Log_working_3-way'!D710="","",1/'True_Odds_Calculator_3-way'!N707+1/'True_Odds_Calculator_3-way'!O707+1/'True_Odds_Calculator_3-way'!#REF!-1)</f>
        <v>#NAME?</v>
      </c>
      <c r="H710" s="6" t="e">
        <f ca="1">IF('Log_working_3-way'!$D710="","",'True_Odds_Calculator_3-way'!N707/'True_Odds_Calculator_3-way'!A707-1)</f>
        <v>#NAME?</v>
      </c>
      <c r="I710" s="6" t="e">
        <f ca="1">IF('Log_working_3-way'!$D710="","",'True_Odds_Calculator_3-way'!O707/'True_Odds_Calculator_3-way'!B707-1)</f>
        <v>#NAME?</v>
      </c>
      <c r="J710" s="6" t="e">
        <f ca="1">IF('Log_working_3-way'!$D710="","",'True_Odds_Calculator_3-way'!#REF!/'True_Odds_Calculator_3-way'!C707-1)</f>
        <v>#NAME?</v>
      </c>
      <c r="K710" s="6" t="e">
        <f ca="1">IF('Log_working_3-way'!$D710="","",1/'True_Odds_Calculator_3-way'!A707+1/'True_Odds_Calculator_3-way'!B707+1/'True_Odds_Calculator_3-way'!C707-1)</f>
        <v>#NAME?</v>
      </c>
    </row>
    <row r="711" spans="4:11" x14ac:dyDescent="0.25">
      <c r="D711" t="e">
        <f ca="1">solve_for_c('True_Odds_Calculator_3-way'!A708,'True_Odds_Calculator_3-way'!B708,'True_Odds_Calculator_3-way'!C708,'Log_working_3-way'!B$1,'Log_working_3-way'!B$2)</f>
        <v>#NAME?</v>
      </c>
      <c r="F711" s="6" t="e">
        <f ca="1">IF('Log_working_3-way'!D711="","",1/'True_Odds_Calculator_3-way'!N708+1/'True_Odds_Calculator_3-way'!O708+1/'True_Odds_Calculator_3-way'!#REF!-1)</f>
        <v>#NAME?</v>
      </c>
      <c r="H711" s="6" t="e">
        <f ca="1">IF('Log_working_3-way'!$D711="","",'True_Odds_Calculator_3-way'!N708/'True_Odds_Calculator_3-way'!A708-1)</f>
        <v>#NAME?</v>
      </c>
      <c r="I711" s="6" t="e">
        <f ca="1">IF('Log_working_3-way'!$D711="","",'True_Odds_Calculator_3-way'!O708/'True_Odds_Calculator_3-way'!B708-1)</f>
        <v>#NAME?</v>
      </c>
      <c r="J711" s="6" t="e">
        <f ca="1">IF('Log_working_3-way'!$D711="","",'True_Odds_Calculator_3-way'!#REF!/'True_Odds_Calculator_3-way'!C708-1)</f>
        <v>#NAME?</v>
      </c>
      <c r="K711" s="6" t="e">
        <f ca="1">IF('Log_working_3-way'!$D711="","",1/'True_Odds_Calculator_3-way'!A708+1/'True_Odds_Calculator_3-way'!B708+1/'True_Odds_Calculator_3-way'!C708-1)</f>
        <v>#NAME?</v>
      </c>
    </row>
    <row r="712" spans="4:11" x14ac:dyDescent="0.25">
      <c r="D712" t="e">
        <f ca="1">solve_for_c('True_Odds_Calculator_3-way'!A709,'True_Odds_Calculator_3-way'!B709,'True_Odds_Calculator_3-way'!C709,'Log_working_3-way'!B$1,'Log_working_3-way'!B$2)</f>
        <v>#NAME?</v>
      </c>
      <c r="F712" s="6" t="e">
        <f ca="1">IF('Log_working_3-way'!D712="","",1/'True_Odds_Calculator_3-way'!N709+1/'True_Odds_Calculator_3-way'!O709+1/'True_Odds_Calculator_3-way'!#REF!-1)</f>
        <v>#NAME?</v>
      </c>
      <c r="H712" s="6" t="e">
        <f ca="1">IF('Log_working_3-way'!$D712="","",'True_Odds_Calculator_3-way'!N709/'True_Odds_Calculator_3-way'!A709-1)</f>
        <v>#NAME?</v>
      </c>
      <c r="I712" s="6" t="e">
        <f ca="1">IF('Log_working_3-way'!$D712="","",'True_Odds_Calculator_3-way'!O709/'True_Odds_Calculator_3-way'!B709-1)</f>
        <v>#NAME?</v>
      </c>
      <c r="J712" s="6" t="e">
        <f ca="1">IF('Log_working_3-way'!$D712="","",'True_Odds_Calculator_3-way'!#REF!/'True_Odds_Calculator_3-way'!C709-1)</f>
        <v>#NAME?</v>
      </c>
      <c r="K712" s="6" t="e">
        <f ca="1">IF('Log_working_3-way'!$D712="","",1/'True_Odds_Calculator_3-way'!A709+1/'True_Odds_Calculator_3-way'!B709+1/'True_Odds_Calculator_3-way'!C709-1)</f>
        <v>#NAME?</v>
      </c>
    </row>
    <row r="713" spans="4:11" x14ac:dyDescent="0.25">
      <c r="D713" t="e">
        <f ca="1">solve_for_c('True_Odds_Calculator_3-way'!A710,'True_Odds_Calculator_3-way'!B710,'True_Odds_Calculator_3-way'!C710,'Log_working_3-way'!B$1,'Log_working_3-way'!B$2)</f>
        <v>#NAME?</v>
      </c>
      <c r="F713" s="6" t="e">
        <f ca="1">IF('Log_working_3-way'!D713="","",1/'True_Odds_Calculator_3-way'!N710+1/'True_Odds_Calculator_3-way'!O710+1/'True_Odds_Calculator_3-way'!#REF!-1)</f>
        <v>#NAME?</v>
      </c>
      <c r="H713" s="6" t="e">
        <f ca="1">IF('Log_working_3-way'!$D713="","",'True_Odds_Calculator_3-way'!N710/'True_Odds_Calculator_3-way'!A710-1)</f>
        <v>#NAME?</v>
      </c>
      <c r="I713" s="6" t="e">
        <f ca="1">IF('Log_working_3-way'!$D713="","",'True_Odds_Calculator_3-way'!O710/'True_Odds_Calculator_3-way'!B710-1)</f>
        <v>#NAME?</v>
      </c>
      <c r="J713" s="6" t="e">
        <f ca="1">IF('Log_working_3-way'!$D713="","",'True_Odds_Calculator_3-way'!#REF!/'True_Odds_Calculator_3-way'!C710-1)</f>
        <v>#NAME?</v>
      </c>
      <c r="K713" s="6" t="e">
        <f ca="1">IF('Log_working_3-way'!$D713="","",1/'True_Odds_Calculator_3-way'!A710+1/'True_Odds_Calculator_3-way'!B710+1/'True_Odds_Calculator_3-way'!C710-1)</f>
        <v>#NAME?</v>
      </c>
    </row>
    <row r="714" spans="4:11" x14ac:dyDescent="0.25">
      <c r="D714" t="e">
        <f ca="1">solve_for_c('True_Odds_Calculator_3-way'!A711,'True_Odds_Calculator_3-way'!B711,'True_Odds_Calculator_3-way'!C711,'Log_working_3-way'!B$1,'Log_working_3-way'!B$2)</f>
        <v>#NAME?</v>
      </c>
      <c r="F714" s="6" t="e">
        <f ca="1">IF('Log_working_3-way'!D714="","",1/'True_Odds_Calculator_3-way'!N711+1/'True_Odds_Calculator_3-way'!O711+1/'True_Odds_Calculator_3-way'!#REF!-1)</f>
        <v>#NAME?</v>
      </c>
      <c r="H714" s="6" t="e">
        <f ca="1">IF('Log_working_3-way'!$D714="","",'True_Odds_Calculator_3-way'!N711/'True_Odds_Calculator_3-way'!A711-1)</f>
        <v>#NAME?</v>
      </c>
      <c r="I714" s="6" t="e">
        <f ca="1">IF('Log_working_3-way'!$D714="","",'True_Odds_Calculator_3-way'!O711/'True_Odds_Calculator_3-way'!B711-1)</f>
        <v>#NAME?</v>
      </c>
      <c r="J714" s="6" t="e">
        <f ca="1">IF('Log_working_3-way'!$D714="","",'True_Odds_Calculator_3-way'!#REF!/'True_Odds_Calculator_3-way'!C711-1)</f>
        <v>#NAME?</v>
      </c>
      <c r="K714" s="6" t="e">
        <f ca="1">IF('Log_working_3-way'!$D714="","",1/'True_Odds_Calculator_3-way'!A711+1/'True_Odds_Calculator_3-way'!B711+1/'True_Odds_Calculator_3-way'!C711-1)</f>
        <v>#NAME?</v>
      </c>
    </row>
    <row r="715" spans="4:11" x14ac:dyDescent="0.25">
      <c r="D715" t="e">
        <f ca="1">solve_for_c('True_Odds_Calculator_3-way'!A712,'True_Odds_Calculator_3-way'!B712,'True_Odds_Calculator_3-way'!C712,'Log_working_3-way'!B$1,'Log_working_3-way'!B$2)</f>
        <v>#NAME?</v>
      </c>
      <c r="F715" s="6" t="e">
        <f ca="1">IF('Log_working_3-way'!D715="","",1/'True_Odds_Calculator_3-way'!N712+1/'True_Odds_Calculator_3-way'!O712+1/'True_Odds_Calculator_3-way'!#REF!-1)</f>
        <v>#NAME?</v>
      </c>
      <c r="H715" s="6" t="e">
        <f ca="1">IF('Log_working_3-way'!$D715="","",'True_Odds_Calculator_3-way'!N712/'True_Odds_Calculator_3-way'!A712-1)</f>
        <v>#NAME?</v>
      </c>
      <c r="I715" s="6" t="e">
        <f ca="1">IF('Log_working_3-way'!$D715="","",'True_Odds_Calculator_3-way'!O712/'True_Odds_Calculator_3-way'!B712-1)</f>
        <v>#NAME?</v>
      </c>
      <c r="J715" s="6" t="e">
        <f ca="1">IF('Log_working_3-way'!$D715="","",'True_Odds_Calculator_3-way'!#REF!/'True_Odds_Calculator_3-way'!C712-1)</f>
        <v>#NAME?</v>
      </c>
      <c r="K715" s="6" t="e">
        <f ca="1">IF('Log_working_3-way'!$D715="","",1/'True_Odds_Calculator_3-way'!A712+1/'True_Odds_Calculator_3-way'!B712+1/'True_Odds_Calculator_3-way'!C712-1)</f>
        <v>#NAME?</v>
      </c>
    </row>
    <row r="716" spans="4:11" x14ac:dyDescent="0.25">
      <c r="D716" t="e">
        <f ca="1">solve_for_c('True_Odds_Calculator_3-way'!A713,'True_Odds_Calculator_3-way'!B713,'True_Odds_Calculator_3-way'!C713,'Log_working_3-way'!B$1,'Log_working_3-way'!B$2)</f>
        <v>#NAME?</v>
      </c>
      <c r="F716" s="6" t="e">
        <f ca="1">IF('Log_working_3-way'!D716="","",1/'True_Odds_Calculator_3-way'!N713+1/'True_Odds_Calculator_3-way'!O713+1/'True_Odds_Calculator_3-way'!#REF!-1)</f>
        <v>#NAME?</v>
      </c>
      <c r="H716" s="6" t="e">
        <f ca="1">IF('Log_working_3-way'!$D716="","",'True_Odds_Calculator_3-way'!N713/'True_Odds_Calculator_3-way'!A713-1)</f>
        <v>#NAME?</v>
      </c>
      <c r="I716" s="6" t="e">
        <f ca="1">IF('Log_working_3-way'!$D716="","",'True_Odds_Calculator_3-way'!O713/'True_Odds_Calculator_3-way'!B713-1)</f>
        <v>#NAME?</v>
      </c>
      <c r="J716" s="6" t="e">
        <f ca="1">IF('Log_working_3-way'!$D716="","",'True_Odds_Calculator_3-way'!#REF!/'True_Odds_Calculator_3-way'!C713-1)</f>
        <v>#NAME?</v>
      </c>
      <c r="K716" s="6" t="e">
        <f ca="1">IF('Log_working_3-way'!$D716="","",1/'True_Odds_Calculator_3-way'!A713+1/'True_Odds_Calculator_3-way'!B713+1/'True_Odds_Calculator_3-way'!C713-1)</f>
        <v>#NAME?</v>
      </c>
    </row>
    <row r="717" spans="4:11" x14ac:dyDescent="0.25">
      <c r="D717" t="e">
        <f ca="1">solve_for_c('True_Odds_Calculator_3-way'!A714,'True_Odds_Calculator_3-way'!B714,'True_Odds_Calculator_3-way'!C714,'Log_working_3-way'!B$1,'Log_working_3-way'!B$2)</f>
        <v>#NAME?</v>
      </c>
      <c r="F717" s="6" t="e">
        <f ca="1">IF('Log_working_3-way'!D717="","",1/'True_Odds_Calculator_3-way'!N714+1/'True_Odds_Calculator_3-way'!O714+1/'True_Odds_Calculator_3-way'!#REF!-1)</f>
        <v>#NAME?</v>
      </c>
      <c r="H717" s="6" t="e">
        <f ca="1">IF('Log_working_3-way'!$D717="","",'True_Odds_Calculator_3-way'!N714/'True_Odds_Calculator_3-way'!A714-1)</f>
        <v>#NAME?</v>
      </c>
      <c r="I717" s="6" t="e">
        <f ca="1">IF('Log_working_3-way'!$D717="","",'True_Odds_Calculator_3-way'!O714/'True_Odds_Calculator_3-way'!B714-1)</f>
        <v>#NAME?</v>
      </c>
      <c r="J717" s="6" t="e">
        <f ca="1">IF('Log_working_3-way'!$D717="","",'True_Odds_Calculator_3-way'!#REF!/'True_Odds_Calculator_3-way'!C714-1)</f>
        <v>#NAME?</v>
      </c>
      <c r="K717" s="6" t="e">
        <f ca="1">IF('Log_working_3-way'!$D717="","",1/'True_Odds_Calculator_3-way'!A714+1/'True_Odds_Calculator_3-way'!B714+1/'True_Odds_Calculator_3-way'!C714-1)</f>
        <v>#NAME?</v>
      </c>
    </row>
    <row r="718" spans="4:11" x14ac:dyDescent="0.25">
      <c r="D718" t="e">
        <f ca="1">solve_for_c('True_Odds_Calculator_3-way'!A715,'True_Odds_Calculator_3-way'!B715,'True_Odds_Calculator_3-way'!C715,'Log_working_3-way'!B$1,'Log_working_3-way'!B$2)</f>
        <v>#NAME?</v>
      </c>
      <c r="F718" s="6" t="e">
        <f ca="1">IF('Log_working_3-way'!D718="","",1/'True_Odds_Calculator_3-way'!N715+1/'True_Odds_Calculator_3-way'!O715+1/'True_Odds_Calculator_3-way'!#REF!-1)</f>
        <v>#NAME?</v>
      </c>
      <c r="H718" s="6" t="e">
        <f ca="1">IF('Log_working_3-way'!$D718="","",'True_Odds_Calculator_3-way'!N715/'True_Odds_Calculator_3-way'!A715-1)</f>
        <v>#NAME?</v>
      </c>
      <c r="I718" s="6" t="e">
        <f ca="1">IF('Log_working_3-way'!$D718="","",'True_Odds_Calculator_3-way'!O715/'True_Odds_Calculator_3-way'!B715-1)</f>
        <v>#NAME?</v>
      </c>
      <c r="J718" s="6" t="e">
        <f ca="1">IF('Log_working_3-way'!$D718="","",'True_Odds_Calculator_3-way'!#REF!/'True_Odds_Calculator_3-way'!C715-1)</f>
        <v>#NAME?</v>
      </c>
      <c r="K718" s="6" t="e">
        <f ca="1">IF('Log_working_3-way'!$D718="","",1/'True_Odds_Calculator_3-way'!A715+1/'True_Odds_Calculator_3-way'!B715+1/'True_Odds_Calculator_3-way'!C715-1)</f>
        <v>#NAME?</v>
      </c>
    </row>
    <row r="719" spans="4:11" x14ac:dyDescent="0.25">
      <c r="D719" t="e">
        <f ca="1">solve_for_c('True_Odds_Calculator_3-way'!A716,'True_Odds_Calculator_3-way'!B716,'True_Odds_Calculator_3-way'!C716,'Log_working_3-way'!B$1,'Log_working_3-way'!B$2)</f>
        <v>#NAME?</v>
      </c>
      <c r="F719" s="6" t="e">
        <f ca="1">IF('Log_working_3-way'!D719="","",1/'True_Odds_Calculator_3-way'!N716+1/'True_Odds_Calculator_3-way'!O716+1/'True_Odds_Calculator_3-way'!#REF!-1)</f>
        <v>#NAME?</v>
      </c>
      <c r="H719" s="6" t="e">
        <f ca="1">IF('Log_working_3-way'!$D719="","",'True_Odds_Calculator_3-way'!N716/'True_Odds_Calculator_3-way'!A716-1)</f>
        <v>#NAME?</v>
      </c>
      <c r="I719" s="6" t="e">
        <f ca="1">IF('Log_working_3-way'!$D719="","",'True_Odds_Calculator_3-way'!O716/'True_Odds_Calculator_3-way'!B716-1)</f>
        <v>#NAME?</v>
      </c>
      <c r="J719" s="6" t="e">
        <f ca="1">IF('Log_working_3-way'!$D719="","",'True_Odds_Calculator_3-way'!#REF!/'True_Odds_Calculator_3-way'!C716-1)</f>
        <v>#NAME?</v>
      </c>
      <c r="K719" s="6" t="e">
        <f ca="1">IF('Log_working_3-way'!$D719="","",1/'True_Odds_Calculator_3-way'!A716+1/'True_Odds_Calculator_3-way'!B716+1/'True_Odds_Calculator_3-way'!C716-1)</f>
        <v>#NAME?</v>
      </c>
    </row>
    <row r="720" spans="4:11" x14ac:dyDescent="0.25">
      <c r="D720" t="e">
        <f ca="1">solve_for_c('True_Odds_Calculator_3-way'!A717,'True_Odds_Calculator_3-way'!B717,'True_Odds_Calculator_3-way'!C717,'Log_working_3-way'!B$1,'Log_working_3-way'!B$2)</f>
        <v>#NAME?</v>
      </c>
      <c r="F720" s="6" t="e">
        <f ca="1">IF('Log_working_3-way'!D720="","",1/'True_Odds_Calculator_3-way'!N717+1/'True_Odds_Calculator_3-way'!O717+1/'True_Odds_Calculator_3-way'!#REF!-1)</f>
        <v>#NAME?</v>
      </c>
      <c r="H720" s="6" t="e">
        <f ca="1">IF('Log_working_3-way'!$D720="","",'True_Odds_Calculator_3-way'!N717/'True_Odds_Calculator_3-way'!A717-1)</f>
        <v>#NAME?</v>
      </c>
      <c r="I720" s="6" t="e">
        <f ca="1">IF('Log_working_3-way'!$D720="","",'True_Odds_Calculator_3-way'!O717/'True_Odds_Calculator_3-way'!B717-1)</f>
        <v>#NAME?</v>
      </c>
      <c r="J720" s="6" t="e">
        <f ca="1">IF('Log_working_3-way'!$D720="","",'True_Odds_Calculator_3-way'!#REF!/'True_Odds_Calculator_3-way'!C717-1)</f>
        <v>#NAME?</v>
      </c>
      <c r="K720" s="6" t="e">
        <f ca="1">IF('Log_working_3-way'!$D720="","",1/'True_Odds_Calculator_3-way'!A717+1/'True_Odds_Calculator_3-way'!B717+1/'True_Odds_Calculator_3-way'!C717-1)</f>
        <v>#NAME?</v>
      </c>
    </row>
    <row r="721" spans="4:11" x14ac:dyDescent="0.25">
      <c r="D721" t="e">
        <f ca="1">solve_for_c('True_Odds_Calculator_3-way'!A718,'True_Odds_Calculator_3-way'!B718,'True_Odds_Calculator_3-way'!C718,'Log_working_3-way'!B$1,'Log_working_3-way'!B$2)</f>
        <v>#NAME?</v>
      </c>
      <c r="F721" s="6" t="e">
        <f ca="1">IF('Log_working_3-way'!D721="","",1/'True_Odds_Calculator_3-way'!N718+1/'True_Odds_Calculator_3-way'!O718+1/'True_Odds_Calculator_3-way'!#REF!-1)</f>
        <v>#NAME?</v>
      </c>
      <c r="H721" s="6" t="e">
        <f ca="1">IF('Log_working_3-way'!$D721="","",'True_Odds_Calculator_3-way'!N718/'True_Odds_Calculator_3-way'!A718-1)</f>
        <v>#NAME?</v>
      </c>
      <c r="I721" s="6" t="e">
        <f ca="1">IF('Log_working_3-way'!$D721="","",'True_Odds_Calculator_3-way'!O718/'True_Odds_Calculator_3-way'!B718-1)</f>
        <v>#NAME?</v>
      </c>
      <c r="J721" s="6" t="e">
        <f ca="1">IF('Log_working_3-way'!$D721="","",'True_Odds_Calculator_3-way'!#REF!/'True_Odds_Calculator_3-way'!C718-1)</f>
        <v>#NAME?</v>
      </c>
      <c r="K721" s="6" t="e">
        <f ca="1">IF('Log_working_3-way'!$D721="","",1/'True_Odds_Calculator_3-way'!A718+1/'True_Odds_Calculator_3-way'!B718+1/'True_Odds_Calculator_3-way'!C718-1)</f>
        <v>#NAME?</v>
      </c>
    </row>
    <row r="722" spans="4:11" x14ac:dyDescent="0.25">
      <c r="D722" t="e">
        <f ca="1">solve_for_c('True_Odds_Calculator_3-way'!A719,'True_Odds_Calculator_3-way'!B719,'True_Odds_Calculator_3-way'!C719,'Log_working_3-way'!B$1,'Log_working_3-way'!B$2)</f>
        <v>#NAME?</v>
      </c>
      <c r="F722" s="6" t="e">
        <f ca="1">IF('Log_working_3-way'!D722="","",1/'True_Odds_Calculator_3-way'!N719+1/'True_Odds_Calculator_3-way'!O719+1/'True_Odds_Calculator_3-way'!#REF!-1)</f>
        <v>#NAME?</v>
      </c>
      <c r="H722" s="6" t="e">
        <f ca="1">IF('Log_working_3-way'!$D722="","",'True_Odds_Calculator_3-way'!N719/'True_Odds_Calculator_3-way'!A719-1)</f>
        <v>#NAME?</v>
      </c>
      <c r="I722" s="6" t="e">
        <f ca="1">IF('Log_working_3-way'!$D722="","",'True_Odds_Calculator_3-way'!O719/'True_Odds_Calculator_3-way'!B719-1)</f>
        <v>#NAME?</v>
      </c>
      <c r="J722" s="6" t="e">
        <f ca="1">IF('Log_working_3-way'!$D722="","",'True_Odds_Calculator_3-way'!#REF!/'True_Odds_Calculator_3-way'!C719-1)</f>
        <v>#NAME?</v>
      </c>
      <c r="K722" s="6" t="e">
        <f ca="1">IF('Log_working_3-way'!$D722="","",1/'True_Odds_Calculator_3-way'!A719+1/'True_Odds_Calculator_3-way'!B719+1/'True_Odds_Calculator_3-way'!C719-1)</f>
        <v>#NAME?</v>
      </c>
    </row>
    <row r="723" spans="4:11" x14ac:dyDescent="0.25">
      <c r="D723" t="e">
        <f ca="1">solve_for_c('True_Odds_Calculator_3-way'!A720,'True_Odds_Calculator_3-way'!B720,'True_Odds_Calculator_3-way'!C720,'Log_working_3-way'!B$1,'Log_working_3-way'!B$2)</f>
        <v>#NAME?</v>
      </c>
      <c r="F723" s="6" t="e">
        <f ca="1">IF('Log_working_3-way'!D723="","",1/'True_Odds_Calculator_3-way'!N720+1/'True_Odds_Calculator_3-way'!O720+1/'True_Odds_Calculator_3-way'!#REF!-1)</f>
        <v>#NAME?</v>
      </c>
      <c r="H723" s="6" t="e">
        <f ca="1">IF('Log_working_3-way'!$D723="","",'True_Odds_Calculator_3-way'!N720/'True_Odds_Calculator_3-way'!A720-1)</f>
        <v>#NAME?</v>
      </c>
      <c r="I723" s="6" t="e">
        <f ca="1">IF('Log_working_3-way'!$D723="","",'True_Odds_Calculator_3-way'!O720/'True_Odds_Calculator_3-way'!B720-1)</f>
        <v>#NAME?</v>
      </c>
      <c r="J723" s="6" t="e">
        <f ca="1">IF('Log_working_3-way'!$D723="","",'True_Odds_Calculator_3-way'!#REF!/'True_Odds_Calculator_3-way'!C720-1)</f>
        <v>#NAME?</v>
      </c>
      <c r="K723" s="6" t="e">
        <f ca="1">IF('Log_working_3-way'!$D723="","",1/'True_Odds_Calculator_3-way'!A720+1/'True_Odds_Calculator_3-way'!B720+1/'True_Odds_Calculator_3-way'!C720-1)</f>
        <v>#NAME?</v>
      </c>
    </row>
    <row r="724" spans="4:11" x14ac:dyDescent="0.25">
      <c r="D724" t="e">
        <f ca="1">solve_for_c('True_Odds_Calculator_3-way'!A721,'True_Odds_Calculator_3-way'!B721,'True_Odds_Calculator_3-way'!C721,'Log_working_3-way'!B$1,'Log_working_3-way'!B$2)</f>
        <v>#NAME?</v>
      </c>
      <c r="F724" s="6" t="e">
        <f ca="1">IF('Log_working_3-way'!D724="","",1/'True_Odds_Calculator_3-way'!N721+1/'True_Odds_Calculator_3-way'!O721+1/'True_Odds_Calculator_3-way'!#REF!-1)</f>
        <v>#NAME?</v>
      </c>
      <c r="H724" s="6" t="e">
        <f ca="1">IF('Log_working_3-way'!$D724="","",'True_Odds_Calculator_3-way'!N721/'True_Odds_Calculator_3-way'!A721-1)</f>
        <v>#NAME?</v>
      </c>
      <c r="I724" s="6" t="e">
        <f ca="1">IF('Log_working_3-way'!$D724="","",'True_Odds_Calculator_3-way'!O721/'True_Odds_Calculator_3-way'!B721-1)</f>
        <v>#NAME?</v>
      </c>
      <c r="J724" s="6" t="e">
        <f ca="1">IF('Log_working_3-way'!$D724="","",'True_Odds_Calculator_3-way'!#REF!/'True_Odds_Calculator_3-way'!C721-1)</f>
        <v>#NAME?</v>
      </c>
      <c r="K724" s="6" t="e">
        <f ca="1">IF('Log_working_3-way'!$D724="","",1/'True_Odds_Calculator_3-way'!A721+1/'True_Odds_Calculator_3-way'!B721+1/'True_Odds_Calculator_3-way'!C721-1)</f>
        <v>#NAME?</v>
      </c>
    </row>
    <row r="725" spans="4:11" x14ac:dyDescent="0.25">
      <c r="D725" t="e">
        <f ca="1">solve_for_c('True_Odds_Calculator_3-way'!A722,'True_Odds_Calculator_3-way'!B722,'True_Odds_Calculator_3-way'!C722,'Log_working_3-way'!B$1,'Log_working_3-way'!B$2)</f>
        <v>#NAME?</v>
      </c>
      <c r="F725" s="6" t="e">
        <f ca="1">IF('Log_working_3-way'!D725="","",1/'True_Odds_Calculator_3-way'!N722+1/'True_Odds_Calculator_3-way'!O722+1/'True_Odds_Calculator_3-way'!#REF!-1)</f>
        <v>#NAME?</v>
      </c>
      <c r="H725" s="6" t="e">
        <f ca="1">IF('Log_working_3-way'!$D725="","",'True_Odds_Calculator_3-way'!N722/'True_Odds_Calculator_3-way'!A722-1)</f>
        <v>#NAME?</v>
      </c>
      <c r="I725" s="6" t="e">
        <f ca="1">IF('Log_working_3-way'!$D725="","",'True_Odds_Calculator_3-way'!O722/'True_Odds_Calculator_3-way'!B722-1)</f>
        <v>#NAME?</v>
      </c>
      <c r="J725" s="6" t="e">
        <f ca="1">IF('Log_working_3-way'!$D725="","",'True_Odds_Calculator_3-way'!#REF!/'True_Odds_Calculator_3-way'!C722-1)</f>
        <v>#NAME?</v>
      </c>
      <c r="K725" s="6" t="e">
        <f ca="1">IF('Log_working_3-way'!$D725="","",1/'True_Odds_Calculator_3-way'!A722+1/'True_Odds_Calculator_3-way'!B722+1/'True_Odds_Calculator_3-way'!C722-1)</f>
        <v>#NAME?</v>
      </c>
    </row>
    <row r="726" spans="4:11" x14ac:dyDescent="0.25">
      <c r="D726" t="e">
        <f ca="1">solve_for_c('True_Odds_Calculator_3-way'!A723,'True_Odds_Calculator_3-way'!B723,'True_Odds_Calculator_3-way'!C723,'Log_working_3-way'!B$1,'Log_working_3-way'!B$2)</f>
        <v>#NAME?</v>
      </c>
      <c r="F726" s="6" t="e">
        <f ca="1">IF('Log_working_3-way'!D726="","",1/'True_Odds_Calculator_3-way'!N723+1/'True_Odds_Calculator_3-way'!O723+1/'True_Odds_Calculator_3-way'!#REF!-1)</f>
        <v>#NAME?</v>
      </c>
      <c r="H726" s="6" t="e">
        <f ca="1">IF('Log_working_3-way'!$D726="","",'True_Odds_Calculator_3-way'!N723/'True_Odds_Calculator_3-way'!A723-1)</f>
        <v>#NAME?</v>
      </c>
      <c r="I726" s="6" t="e">
        <f ca="1">IF('Log_working_3-way'!$D726="","",'True_Odds_Calculator_3-way'!O723/'True_Odds_Calculator_3-way'!B723-1)</f>
        <v>#NAME?</v>
      </c>
      <c r="J726" s="6" t="e">
        <f ca="1">IF('Log_working_3-way'!$D726="","",'True_Odds_Calculator_3-way'!#REF!/'True_Odds_Calculator_3-way'!C723-1)</f>
        <v>#NAME?</v>
      </c>
      <c r="K726" s="6" t="e">
        <f ca="1">IF('Log_working_3-way'!$D726="","",1/'True_Odds_Calculator_3-way'!A723+1/'True_Odds_Calculator_3-way'!B723+1/'True_Odds_Calculator_3-way'!C723-1)</f>
        <v>#NAME?</v>
      </c>
    </row>
    <row r="727" spans="4:11" x14ac:dyDescent="0.25">
      <c r="D727" t="e">
        <f ca="1">solve_for_c('True_Odds_Calculator_3-way'!A724,'True_Odds_Calculator_3-way'!B724,'True_Odds_Calculator_3-way'!C724,'Log_working_3-way'!B$1,'Log_working_3-way'!B$2)</f>
        <v>#NAME?</v>
      </c>
      <c r="F727" s="6" t="e">
        <f ca="1">IF('Log_working_3-way'!D727="","",1/'True_Odds_Calculator_3-way'!N724+1/'True_Odds_Calculator_3-way'!O724+1/'True_Odds_Calculator_3-way'!#REF!-1)</f>
        <v>#NAME?</v>
      </c>
      <c r="H727" s="6" t="e">
        <f ca="1">IF('Log_working_3-way'!$D727="","",'True_Odds_Calculator_3-way'!N724/'True_Odds_Calculator_3-way'!A724-1)</f>
        <v>#NAME?</v>
      </c>
      <c r="I727" s="6" t="e">
        <f ca="1">IF('Log_working_3-way'!$D727="","",'True_Odds_Calculator_3-way'!O724/'True_Odds_Calculator_3-way'!B724-1)</f>
        <v>#NAME?</v>
      </c>
      <c r="J727" s="6" t="e">
        <f ca="1">IF('Log_working_3-way'!$D727="","",'True_Odds_Calculator_3-way'!#REF!/'True_Odds_Calculator_3-way'!C724-1)</f>
        <v>#NAME?</v>
      </c>
      <c r="K727" s="6" t="e">
        <f ca="1">IF('Log_working_3-way'!$D727="","",1/'True_Odds_Calculator_3-way'!A724+1/'True_Odds_Calculator_3-way'!B724+1/'True_Odds_Calculator_3-way'!C724-1)</f>
        <v>#NAME?</v>
      </c>
    </row>
    <row r="728" spans="4:11" x14ac:dyDescent="0.25">
      <c r="D728" t="e">
        <f ca="1">solve_for_c('True_Odds_Calculator_3-way'!A725,'True_Odds_Calculator_3-way'!B725,'True_Odds_Calculator_3-way'!C725,'Log_working_3-way'!B$1,'Log_working_3-way'!B$2)</f>
        <v>#NAME?</v>
      </c>
      <c r="F728" s="6" t="e">
        <f ca="1">IF('Log_working_3-way'!D728="","",1/'True_Odds_Calculator_3-way'!N725+1/'True_Odds_Calculator_3-way'!O725+1/'True_Odds_Calculator_3-way'!#REF!-1)</f>
        <v>#NAME?</v>
      </c>
      <c r="H728" s="6" t="e">
        <f ca="1">IF('Log_working_3-way'!$D728="","",'True_Odds_Calculator_3-way'!N725/'True_Odds_Calculator_3-way'!A725-1)</f>
        <v>#NAME?</v>
      </c>
      <c r="I728" s="6" t="e">
        <f ca="1">IF('Log_working_3-way'!$D728="","",'True_Odds_Calculator_3-way'!O725/'True_Odds_Calculator_3-way'!B725-1)</f>
        <v>#NAME?</v>
      </c>
      <c r="J728" s="6" t="e">
        <f ca="1">IF('Log_working_3-way'!$D728="","",'True_Odds_Calculator_3-way'!#REF!/'True_Odds_Calculator_3-way'!C725-1)</f>
        <v>#NAME?</v>
      </c>
      <c r="K728" s="6" t="e">
        <f ca="1">IF('Log_working_3-way'!$D728="","",1/'True_Odds_Calculator_3-way'!A725+1/'True_Odds_Calculator_3-way'!B725+1/'True_Odds_Calculator_3-way'!C725-1)</f>
        <v>#NAME?</v>
      </c>
    </row>
    <row r="729" spans="4:11" x14ac:dyDescent="0.25">
      <c r="D729" t="e">
        <f ca="1">solve_for_c('True_Odds_Calculator_3-way'!A726,'True_Odds_Calculator_3-way'!B726,'True_Odds_Calculator_3-way'!C726,'Log_working_3-way'!B$1,'Log_working_3-way'!B$2)</f>
        <v>#NAME?</v>
      </c>
      <c r="F729" s="6" t="e">
        <f ca="1">IF('Log_working_3-way'!D729="","",1/'True_Odds_Calculator_3-way'!N726+1/'True_Odds_Calculator_3-way'!O726+1/'True_Odds_Calculator_3-way'!#REF!-1)</f>
        <v>#NAME?</v>
      </c>
      <c r="H729" s="6" t="e">
        <f ca="1">IF('Log_working_3-way'!$D729="","",'True_Odds_Calculator_3-way'!N726/'True_Odds_Calculator_3-way'!A726-1)</f>
        <v>#NAME?</v>
      </c>
      <c r="I729" s="6" t="e">
        <f ca="1">IF('Log_working_3-way'!$D729="","",'True_Odds_Calculator_3-way'!O726/'True_Odds_Calculator_3-way'!B726-1)</f>
        <v>#NAME?</v>
      </c>
      <c r="J729" s="6" t="e">
        <f ca="1">IF('Log_working_3-way'!$D729="","",'True_Odds_Calculator_3-way'!#REF!/'True_Odds_Calculator_3-way'!C726-1)</f>
        <v>#NAME?</v>
      </c>
      <c r="K729" s="6" t="e">
        <f ca="1">IF('Log_working_3-way'!$D729="","",1/'True_Odds_Calculator_3-way'!A726+1/'True_Odds_Calculator_3-way'!B726+1/'True_Odds_Calculator_3-way'!C726-1)</f>
        <v>#NAME?</v>
      </c>
    </row>
    <row r="730" spans="4:11" x14ac:dyDescent="0.25">
      <c r="D730" t="e">
        <f ca="1">solve_for_c('True_Odds_Calculator_3-way'!A727,'True_Odds_Calculator_3-way'!B727,'True_Odds_Calculator_3-way'!C727,'Log_working_3-way'!B$1,'Log_working_3-way'!B$2)</f>
        <v>#NAME?</v>
      </c>
      <c r="F730" s="6" t="e">
        <f ca="1">IF('Log_working_3-way'!D730="","",1/'True_Odds_Calculator_3-way'!N727+1/'True_Odds_Calculator_3-way'!O727+1/'True_Odds_Calculator_3-way'!#REF!-1)</f>
        <v>#NAME?</v>
      </c>
      <c r="H730" s="6" t="e">
        <f ca="1">IF('Log_working_3-way'!$D730="","",'True_Odds_Calculator_3-way'!N727/'True_Odds_Calculator_3-way'!A727-1)</f>
        <v>#NAME?</v>
      </c>
      <c r="I730" s="6" t="e">
        <f ca="1">IF('Log_working_3-way'!$D730="","",'True_Odds_Calculator_3-way'!O727/'True_Odds_Calculator_3-way'!B727-1)</f>
        <v>#NAME?</v>
      </c>
      <c r="J730" s="6" t="e">
        <f ca="1">IF('Log_working_3-way'!$D730="","",'True_Odds_Calculator_3-way'!#REF!/'True_Odds_Calculator_3-way'!C727-1)</f>
        <v>#NAME?</v>
      </c>
      <c r="K730" s="6" t="e">
        <f ca="1">IF('Log_working_3-way'!$D730="","",1/'True_Odds_Calculator_3-way'!A727+1/'True_Odds_Calculator_3-way'!B727+1/'True_Odds_Calculator_3-way'!C727-1)</f>
        <v>#NAME?</v>
      </c>
    </row>
    <row r="731" spans="4:11" x14ac:dyDescent="0.25">
      <c r="D731" t="e">
        <f ca="1">solve_for_c('True_Odds_Calculator_3-way'!A728,'True_Odds_Calculator_3-way'!B728,'True_Odds_Calculator_3-way'!C728,'Log_working_3-way'!B$1,'Log_working_3-way'!B$2)</f>
        <v>#NAME?</v>
      </c>
      <c r="F731" s="6" t="e">
        <f ca="1">IF('Log_working_3-way'!D731="","",1/'True_Odds_Calculator_3-way'!N728+1/'True_Odds_Calculator_3-way'!O728+1/'True_Odds_Calculator_3-way'!#REF!-1)</f>
        <v>#NAME?</v>
      </c>
      <c r="H731" s="6" t="e">
        <f ca="1">IF('Log_working_3-way'!$D731="","",'True_Odds_Calculator_3-way'!N728/'True_Odds_Calculator_3-way'!A728-1)</f>
        <v>#NAME?</v>
      </c>
      <c r="I731" s="6" t="e">
        <f ca="1">IF('Log_working_3-way'!$D731="","",'True_Odds_Calculator_3-way'!O728/'True_Odds_Calculator_3-way'!B728-1)</f>
        <v>#NAME?</v>
      </c>
      <c r="J731" s="6" t="e">
        <f ca="1">IF('Log_working_3-way'!$D731="","",'True_Odds_Calculator_3-way'!#REF!/'True_Odds_Calculator_3-way'!C728-1)</f>
        <v>#NAME?</v>
      </c>
      <c r="K731" s="6" t="e">
        <f ca="1">IF('Log_working_3-way'!$D731="","",1/'True_Odds_Calculator_3-way'!A728+1/'True_Odds_Calculator_3-way'!B728+1/'True_Odds_Calculator_3-way'!C728-1)</f>
        <v>#NAME?</v>
      </c>
    </row>
    <row r="732" spans="4:11" x14ac:dyDescent="0.25">
      <c r="D732" t="e">
        <f ca="1">solve_for_c('True_Odds_Calculator_3-way'!A729,'True_Odds_Calculator_3-way'!B729,'True_Odds_Calculator_3-way'!C729,'Log_working_3-way'!B$1,'Log_working_3-way'!B$2)</f>
        <v>#NAME?</v>
      </c>
      <c r="F732" s="6" t="e">
        <f ca="1">IF('Log_working_3-way'!D732="","",1/'True_Odds_Calculator_3-way'!N729+1/'True_Odds_Calculator_3-way'!O729+1/'True_Odds_Calculator_3-way'!#REF!-1)</f>
        <v>#NAME?</v>
      </c>
      <c r="H732" s="6" t="e">
        <f ca="1">IF('Log_working_3-way'!$D732="","",'True_Odds_Calculator_3-way'!N729/'True_Odds_Calculator_3-way'!A729-1)</f>
        <v>#NAME?</v>
      </c>
      <c r="I732" s="6" t="e">
        <f ca="1">IF('Log_working_3-way'!$D732="","",'True_Odds_Calculator_3-way'!O729/'True_Odds_Calculator_3-way'!B729-1)</f>
        <v>#NAME?</v>
      </c>
      <c r="J732" s="6" t="e">
        <f ca="1">IF('Log_working_3-way'!$D732="","",'True_Odds_Calculator_3-way'!#REF!/'True_Odds_Calculator_3-way'!C729-1)</f>
        <v>#NAME?</v>
      </c>
      <c r="K732" s="6" t="e">
        <f ca="1">IF('Log_working_3-way'!$D732="","",1/'True_Odds_Calculator_3-way'!A729+1/'True_Odds_Calculator_3-way'!B729+1/'True_Odds_Calculator_3-way'!C729-1)</f>
        <v>#NAME?</v>
      </c>
    </row>
    <row r="733" spans="4:11" x14ac:dyDescent="0.25">
      <c r="D733" t="e">
        <f ca="1">solve_for_c('True_Odds_Calculator_3-way'!A730,'True_Odds_Calculator_3-way'!B730,'True_Odds_Calculator_3-way'!C730,'Log_working_3-way'!B$1,'Log_working_3-way'!B$2)</f>
        <v>#NAME?</v>
      </c>
      <c r="F733" s="6" t="e">
        <f ca="1">IF('Log_working_3-way'!D733="","",1/'True_Odds_Calculator_3-way'!N730+1/'True_Odds_Calculator_3-way'!O730+1/'True_Odds_Calculator_3-way'!#REF!-1)</f>
        <v>#NAME?</v>
      </c>
      <c r="H733" s="6" t="e">
        <f ca="1">IF('Log_working_3-way'!$D733="","",'True_Odds_Calculator_3-way'!N730/'True_Odds_Calculator_3-way'!A730-1)</f>
        <v>#NAME?</v>
      </c>
      <c r="I733" s="6" t="e">
        <f ca="1">IF('Log_working_3-way'!$D733="","",'True_Odds_Calculator_3-way'!O730/'True_Odds_Calculator_3-way'!B730-1)</f>
        <v>#NAME?</v>
      </c>
      <c r="J733" s="6" t="e">
        <f ca="1">IF('Log_working_3-way'!$D733="","",'True_Odds_Calculator_3-way'!#REF!/'True_Odds_Calculator_3-way'!C730-1)</f>
        <v>#NAME?</v>
      </c>
      <c r="K733" s="6" t="e">
        <f ca="1">IF('Log_working_3-way'!$D733="","",1/'True_Odds_Calculator_3-way'!A730+1/'True_Odds_Calculator_3-way'!B730+1/'True_Odds_Calculator_3-way'!C730-1)</f>
        <v>#NAME?</v>
      </c>
    </row>
    <row r="734" spans="4:11" x14ac:dyDescent="0.25">
      <c r="D734" t="e">
        <f ca="1">solve_for_c('True_Odds_Calculator_3-way'!A731,'True_Odds_Calculator_3-way'!B731,'True_Odds_Calculator_3-way'!C731,'Log_working_3-way'!B$1,'Log_working_3-way'!B$2)</f>
        <v>#NAME?</v>
      </c>
      <c r="F734" s="6" t="e">
        <f ca="1">IF('Log_working_3-way'!D734="","",1/'True_Odds_Calculator_3-way'!N731+1/'True_Odds_Calculator_3-way'!O731+1/'True_Odds_Calculator_3-way'!#REF!-1)</f>
        <v>#NAME?</v>
      </c>
      <c r="H734" s="6" t="e">
        <f ca="1">IF('Log_working_3-way'!$D734="","",'True_Odds_Calculator_3-way'!N731/'True_Odds_Calculator_3-way'!A731-1)</f>
        <v>#NAME?</v>
      </c>
      <c r="I734" s="6" t="e">
        <f ca="1">IF('Log_working_3-way'!$D734="","",'True_Odds_Calculator_3-way'!O731/'True_Odds_Calculator_3-way'!B731-1)</f>
        <v>#NAME?</v>
      </c>
      <c r="J734" s="6" t="e">
        <f ca="1">IF('Log_working_3-way'!$D734="","",'True_Odds_Calculator_3-way'!#REF!/'True_Odds_Calculator_3-way'!C731-1)</f>
        <v>#NAME?</v>
      </c>
      <c r="K734" s="6" t="e">
        <f ca="1">IF('Log_working_3-way'!$D734="","",1/'True_Odds_Calculator_3-way'!A731+1/'True_Odds_Calculator_3-way'!B731+1/'True_Odds_Calculator_3-way'!C731-1)</f>
        <v>#NAME?</v>
      </c>
    </row>
    <row r="735" spans="4:11" x14ac:dyDescent="0.25">
      <c r="D735" t="e">
        <f ca="1">solve_for_c('True_Odds_Calculator_3-way'!A732,'True_Odds_Calculator_3-way'!B732,'True_Odds_Calculator_3-way'!C732,'Log_working_3-way'!B$1,'Log_working_3-way'!B$2)</f>
        <v>#NAME?</v>
      </c>
      <c r="F735" s="6" t="e">
        <f ca="1">IF('Log_working_3-way'!D735="","",1/'True_Odds_Calculator_3-way'!N732+1/'True_Odds_Calculator_3-way'!O732+1/'True_Odds_Calculator_3-way'!#REF!-1)</f>
        <v>#NAME?</v>
      </c>
      <c r="H735" s="6" t="e">
        <f ca="1">IF('Log_working_3-way'!$D735="","",'True_Odds_Calculator_3-way'!N732/'True_Odds_Calculator_3-way'!A732-1)</f>
        <v>#NAME?</v>
      </c>
      <c r="I735" s="6" t="e">
        <f ca="1">IF('Log_working_3-way'!$D735="","",'True_Odds_Calculator_3-way'!O732/'True_Odds_Calculator_3-way'!B732-1)</f>
        <v>#NAME?</v>
      </c>
      <c r="J735" s="6" t="e">
        <f ca="1">IF('Log_working_3-way'!$D735="","",'True_Odds_Calculator_3-way'!#REF!/'True_Odds_Calculator_3-way'!C732-1)</f>
        <v>#NAME?</v>
      </c>
      <c r="K735" s="6" t="e">
        <f ca="1">IF('Log_working_3-way'!$D735="","",1/'True_Odds_Calculator_3-way'!A732+1/'True_Odds_Calculator_3-way'!B732+1/'True_Odds_Calculator_3-way'!C732-1)</f>
        <v>#NAME?</v>
      </c>
    </row>
    <row r="736" spans="4:11" x14ac:dyDescent="0.25">
      <c r="D736" t="e">
        <f ca="1">solve_for_c('True_Odds_Calculator_3-way'!A733,'True_Odds_Calculator_3-way'!B733,'True_Odds_Calculator_3-way'!C733,'Log_working_3-way'!B$1,'Log_working_3-way'!B$2)</f>
        <v>#NAME?</v>
      </c>
      <c r="F736" s="6" t="e">
        <f ca="1">IF('Log_working_3-way'!D736="","",1/'True_Odds_Calculator_3-way'!N733+1/'True_Odds_Calculator_3-way'!O733+1/'True_Odds_Calculator_3-way'!#REF!-1)</f>
        <v>#NAME?</v>
      </c>
      <c r="H736" s="6" t="e">
        <f ca="1">IF('Log_working_3-way'!$D736="","",'True_Odds_Calculator_3-way'!N733/'True_Odds_Calculator_3-way'!A733-1)</f>
        <v>#NAME?</v>
      </c>
      <c r="I736" s="6" t="e">
        <f ca="1">IF('Log_working_3-way'!$D736="","",'True_Odds_Calculator_3-way'!O733/'True_Odds_Calculator_3-way'!B733-1)</f>
        <v>#NAME?</v>
      </c>
      <c r="J736" s="6" t="e">
        <f ca="1">IF('Log_working_3-way'!$D736="","",'True_Odds_Calculator_3-way'!#REF!/'True_Odds_Calculator_3-way'!C733-1)</f>
        <v>#NAME?</v>
      </c>
      <c r="K736" s="6" t="e">
        <f ca="1">IF('Log_working_3-way'!$D736="","",1/'True_Odds_Calculator_3-way'!A733+1/'True_Odds_Calculator_3-way'!B733+1/'True_Odds_Calculator_3-way'!C733-1)</f>
        <v>#NAME?</v>
      </c>
    </row>
    <row r="737" spans="4:11" x14ac:dyDescent="0.25">
      <c r="D737" t="e">
        <f ca="1">solve_for_c('True_Odds_Calculator_3-way'!A734,'True_Odds_Calculator_3-way'!B734,'True_Odds_Calculator_3-way'!C734,'Log_working_3-way'!B$1,'Log_working_3-way'!B$2)</f>
        <v>#NAME?</v>
      </c>
      <c r="F737" s="6" t="e">
        <f ca="1">IF('Log_working_3-way'!D737="","",1/'True_Odds_Calculator_3-way'!N734+1/'True_Odds_Calculator_3-way'!O734+1/'True_Odds_Calculator_3-way'!#REF!-1)</f>
        <v>#NAME?</v>
      </c>
      <c r="H737" s="6" t="e">
        <f ca="1">IF('Log_working_3-way'!$D737="","",'True_Odds_Calculator_3-way'!N734/'True_Odds_Calculator_3-way'!A734-1)</f>
        <v>#NAME?</v>
      </c>
      <c r="I737" s="6" t="e">
        <f ca="1">IF('Log_working_3-way'!$D737="","",'True_Odds_Calculator_3-way'!O734/'True_Odds_Calculator_3-way'!B734-1)</f>
        <v>#NAME?</v>
      </c>
      <c r="J737" s="6" t="e">
        <f ca="1">IF('Log_working_3-way'!$D737="","",'True_Odds_Calculator_3-way'!#REF!/'True_Odds_Calculator_3-way'!C734-1)</f>
        <v>#NAME?</v>
      </c>
      <c r="K737" s="6" t="e">
        <f ca="1">IF('Log_working_3-way'!$D737="","",1/'True_Odds_Calculator_3-way'!A734+1/'True_Odds_Calculator_3-way'!B734+1/'True_Odds_Calculator_3-way'!C734-1)</f>
        <v>#NAME?</v>
      </c>
    </row>
    <row r="738" spans="4:11" x14ac:dyDescent="0.25">
      <c r="D738" t="e">
        <f ca="1">solve_for_c('True_Odds_Calculator_3-way'!A735,'True_Odds_Calculator_3-way'!B735,'True_Odds_Calculator_3-way'!C735,'Log_working_3-way'!B$1,'Log_working_3-way'!B$2)</f>
        <v>#NAME?</v>
      </c>
      <c r="F738" s="6" t="e">
        <f ca="1">IF('Log_working_3-way'!D738="","",1/'True_Odds_Calculator_3-way'!N735+1/'True_Odds_Calculator_3-way'!O735+1/'True_Odds_Calculator_3-way'!#REF!-1)</f>
        <v>#NAME?</v>
      </c>
      <c r="H738" s="6" t="e">
        <f ca="1">IF('Log_working_3-way'!$D738="","",'True_Odds_Calculator_3-way'!N735/'True_Odds_Calculator_3-way'!A735-1)</f>
        <v>#NAME?</v>
      </c>
      <c r="I738" s="6" t="e">
        <f ca="1">IF('Log_working_3-way'!$D738="","",'True_Odds_Calculator_3-way'!O735/'True_Odds_Calculator_3-way'!B735-1)</f>
        <v>#NAME?</v>
      </c>
      <c r="J738" s="6" t="e">
        <f ca="1">IF('Log_working_3-way'!$D738="","",'True_Odds_Calculator_3-way'!#REF!/'True_Odds_Calculator_3-way'!C735-1)</f>
        <v>#NAME?</v>
      </c>
      <c r="K738" s="6" t="e">
        <f ca="1">IF('Log_working_3-way'!$D738="","",1/'True_Odds_Calculator_3-way'!A735+1/'True_Odds_Calculator_3-way'!B735+1/'True_Odds_Calculator_3-way'!C735-1)</f>
        <v>#NAME?</v>
      </c>
    </row>
    <row r="739" spans="4:11" x14ac:dyDescent="0.25">
      <c r="D739" t="e">
        <f ca="1">solve_for_c('True_Odds_Calculator_3-way'!A736,'True_Odds_Calculator_3-way'!B736,'True_Odds_Calculator_3-way'!C736,'Log_working_3-way'!B$1,'Log_working_3-way'!B$2)</f>
        <v>#NAME?</v>
      </c>
      <c r="F739" s="6" t="e">
        <f ca="1">IF('Log_working_3-way'!D739="","",1/'True_Odds_Calculator_3-way'!N736+1/'True_Odds_Calculator_3-way'!O736+1/'True_Odds_Calculator_3-way'!#REF!-1)</f>
        <v>#NAME?</v>
      </c>
      <c r="H739" s="6" t="e">
        <f ca="1">IF('Log_working_3-way'!$D739="","",'True_Odds_Calculator_3-way'!N736/'True_Odds_Calculator_3-way'!A736-1)</f>
        <v>#NAME?</v>
      </c>
      <c r="I739" s="6" t="e">
        <f ca="1">IF('Log_working_3-way'!$D739="","",'True_Odds_Calculator_3-way'!O736/'True_Odds_Calculator_3-way'!B736-1)</f>
        <v>#NAME?</v>
      </c>
      <c r="J739" s="6" t="e">
        <f ca="1">IF('Log_working_3-way'!$D739="","",'True_Odds_Calculator_3-way'!#REF!/'True_Odds_Calculator_3-way'!C736-1)</f>
        <v>#NAME?</v>
      </c>
      <c r="K739" s="6" t="e">
        <f ca="1">IF('Log_working_3-way'!$D739="","",1/'True_Odds_Calculator_3-way'!A736+1/'True_Odds_Calculator_3-way'!B736+1/'True_Odds_Calculator_3-way'!C736-1)</f>
        <v>#NAME?</v>
      </c>
    </row>
    <row r="740" spans="4:11" x14ac:dyDescent="0.25">
      <c r="D740" t="e">
        <f ca="1">solve_for_c('True_Odds_Calculator_3-way'!A737,'True_Odds_Calculator_3-way'!B737,'True_Odds_Calculator_3-way'!C737,'Log_working_3-way'!B$1,'Log_working_3-way'!B$2)</f>
        <v>#NAME?</v>
      </c>
      <c r="F740" s="6" t="e">
        <f ca="1">IF('Log_working_3-way'!D740="","",1/'True_Odds_Calculator_3-way'!N737+1/'True_Odds_Calculator_3-way'!O737+1/'True_Odds_Calculator_3-way'!#REF!-1)</f>
        <v>#NAME?</v>
      </c>
      <c r="H740" s="6" t="e">
        <f ca="1">IF('Log_working_3-way'!$D740="","",'True_Odds_Calculator_3-way'!N737/'True_Odds_Calculator_3-way'!A737-1)</f>
        <v>#NAME?</v>
      </c>
      <c r="I740" s="6" t="e">
        <f ca="1">IF('Log_working_3-way'!$D740="","",'True_Odds_Calculator_3-way'!O737/'True_Odds_Calculator_3-way'!B737-1)</f>
        <v>#NAME?</v>
      </c>
      <c r="J740" s="6" t="e">
        <f ca="1">IF('Log_working_3-way'!$D740="","",'True_Odds_Calculator_3-way'!#REF!/'True_Odds_Calculator_3-way'!C737-1)</f>
        <v>#NAME?</v>
      </c>
      <c r="K740" s="6" t="e">
        <f ca="1">IF('Log_working_3-way'!$D740="","",1/'True_Odds_Calculator_3-way'!A737+1/'True_Odds_Calculator_3-way'!B737+1/'True_Odds_Calculator_3-way'!C737-1)</f>
        <v>#NAME?</v>
      </c>
    </row>
    <row r="741" spans="4:11" x14ac:dyDescent="0.25">
      <c r="D741" t="e">
        <f ca="1">solve_for_c('True_Odds_Calculator_3-way'!A738,'True_Odds_Calculator_3-way'!B738,'True_Odds_Calculator_3-way'!C738,'Log_working_3-way'!B$1,'Log_working_3-way'!B$2)</f>
        <v>#NAME?</v>
      </c>
      <c r="F741" s="6" t="e">
        <f ca="1">IF('Log_working_3-way'!D741="","",1/'True_Odds_Calculator_3-way'!N738+1/'True_Odds_Calculator_3-way'!O738+1/'True_Odds_Calculator_3-way'!#REF!-1)</f>
        <v>#NAME?</v>
      </c>
      <c r="H741" s="6" t="e">
        <f ca="1">IF('Log_working_3-way'!$D741="","",'True_Odds_Calculator_3-way'!N738/'True_Odds_Calculator_3-way'!A738-1)</f>
        <v>#NAME?</v>
      </c>
      <c r="I741" s="6" t="e">
        <f ca="1">IF('Log_working_3-way'!$D741="","",'True_Odds_Calculator_3-way'!O738/'True_Odds_Calculator_3-way'!B738-1)</f>
        <v>#NAME?</v>
      </c>
      <c r="J741" s="6" t="e">
        <f ca="1">IF('Log_working_3-way'!$D741="","",'True_Odds_Calculator_3-way'!#REF!/'True_Odds_Calculator_3-way'!C738-1)</f>
        <v>#NAME?</v>
      </c>
      <c r="K741" s="6" t="e">
        <f ca="1">IF('Log_working_3-way'!$D741="","",1/'True_Odds_Calculator_3-way'!A738+1/'True_Odds_Calculator_3-way'!B738+1/'True_Odds_Calculator_3-way'!C738-1)</f>
        <v>#NAME?</v>
      </c>
    </row>
    <row r="742" spans="4:11" x14ac:dyDescent="0.25">
      <c r="D742" t="e">
        <f ca="1">solve_for_c('True_Odds_Calculator_3-way'!A739,'True_Odds_Calculator_3-way'!B739,'True_Odds_Calculator_3-way'!C739,'Log_working_3-way'!B$1,'Log_working_3-way'!B$2)</f>
        <v>#NAME?</v>
      </c>
      <c r="F742" s="6" t="e">
        <f ca="1">IF('Log_working_3-way'!D742="","",1/'True_Odds_Calculator_3-way'!N739+1/'True_Odds_Calculator_3-way'!O739+1/'True_Odds_Calculator_3-way'!#REF!-1)</f>
        <v>#NAME?</v>
      </c>
      <c r="H742" s="6" t="e">
        <f ca="1">IF('Log_working_3-way'!$D742="","",'True_Odds_Calculator_3-way'!N739/'True_Odds_Calculator_3-way'!A739-1)</f>
        <v>#NAME?</v>
      </c>
      <c r="I742" s="6" t="e">
        <f ca="1">IF('Log_working_3-way'!$D742="","",'True_Odds_Calculator_3-way'!O739/'True_Odds_Calculator_3-way'!B739-1)</f>
        <v>#NAME?</v>
      </c>
      <c r="J742" s="6" t="e">
        <f ca="1">IF('Log_working_3-way'!$D742="","",'True_Odds_Calculator_3-way'!#REF!/'True_Odds_Calculator_3-way'!C739-1)</f>
        <v>#NAME?</v>
      </c>
      <c r="K742" s="6" t="e">
        <f ca="1">IF('Log_working_3-way'!$D742="","",1/'True_Odds_Calculator_3-way'!A739+1/'True_Odds_Calculator_3-way'!B739+1/'True_Odds_Calculator_3-way'!C739-1)</f>
        <v>#NAME?</v>
      </c>
    </row>
    <row r="743" spans="4:11" x14ac:dyDescent="0.25">
      <c r="D743" t="e">
        <f ca="1">solve_for_c('True_Odds_Calculator_3-way'!A740,'True_Odds_Calculator_3-way'!B740,'True_Odds_Calculator_3-way'!C740,'Log_working_3-way'!B$1,'Log_working_3-way'!B$2)</f>
        <v>#NAME?</v>
      </c>
      <c r="F743" s="6" t="e">
        <f ca="1">IF('Log_working_3-way'!D743="","",1/'True_Odds_Calculator_3-way'!N740+1/'True_Odds_Calculator_3-way'!O740+1/'True_Odds_Calculator_3-way'!#REF!-1)</f>
        <v>#NAME?</v>
      </c>
      <c r="H743" s="6" t="e">
        <f ca="1">IF('Log_working_3-way'!$D743="","",'True_Odds_Calculator_3-way'!N740/'True_Odds_Calculator_3-way'!A740-1)</f>
        <v>#NAME?</v>
      </c>
      <c r="I743" s="6" t="e">
        <f ca="1">IF('Log_working_3-way'!$D743="","",'True_Odds_Calculator_3-way'!O740/'True_Odds_Calculator_3-way'!B740-1)</f>
        <v>#NAME?</v>
      </c>
      <c r="J743" s="6" t="e">
        <f ca="1">IF('Log_working_3-way'!$D743="","",'True_Odds_Calculator_3-way'!#REF!/'True_Odds_Calculator_3-way'!C740-1)</f>
        <v>#NAME?</v>
      </c>
      <c r="K743" s="6" t="e">
        <f ca="1">IF('Log_working_3-way'!$D743="","",1/'True_Odds_Calculator_3-way'!A740+1/'True_Odds_Calculator_3-way'!B740+1/'True_Odds_Calculator_3-way'!C740-1)</f>
        <v>#NAME?</v>
      </c>
    </row>
    <row r="744" spans="4:11" x14ac:dyDescent="0.25">
      <c r="D744" t="e">
        <f ca="1">solve_for_c('True_Odds_Calculator_3-way'!A741,'True_Odds_Calculator_3-way'!B741,'True_Odds_Calculator_3-way'!C741,'Log_working_3-way'!B$1,'Log_working_3-way'!B$2)</f>
        <v>#NAME?</v>
      </c>
      <c r="F744" s="6" t="e">
        <f ca="1">IF('Log_working_3-way'!D744="","",1/'True_Odds_Calculator_3-way'!N741+1/'True_Odds_Calculator_3-way'!O741+1/'True_Odds_Calculator_3-way'!#REF!-1)</f>
        <v>#NAME?</v>
      </c>
      <c r="H744" s="6" t="e">
        <f ca="1">IF('Log_working_3-way'!$D744="","",'True_Odds_Calculator_3-way'!N741/'True_Odds_Calculator_3-way'!A741-1)</f>
        <v>#NAME?</v>
      </c>
      <c r="I744" s="6" t="e">
        <f ca="1">IF('Log_working_3-way'!$D744="","",'True_Odds_Calculator_3-way'!O741/'True_Odds_Calculator_3-way'!B741-1)</f>
        <v>#NAME?</v>
      </c>
      <c r="J744" s="6" t="e">
        <f ca="1">IF('Log_working_3-way'!$D744="","",'True_Odds_Calculator_3-way'!#REF!/'True_Odds_Calculator_3-way'!C741-1)</f>
        <v>#NAME?</v>
      </c>
      <c r="K744" s="6" t="e">
        <f ca="1">IF('Log_working_3-way'!$D744="","",1/'True_Odds_Calculator_3-way'!A741+1/'True_Odds_Calculator_3-way'!B741+1/'True_Odds_Calculator_3-way'!C741-1)</f>
        <v>#NAME?</v>
      </c>
    </row>
    <row r="745" spans="4:11" x14ac:dyDescent="0.25">
      <c r="D745" t="e">
        <f ca="1">solve_for_c('True_Odds_Calculator_3-way'!A742,'True_Odds_Calculator_3-way'!B742,'True_Odds_Calculator_3-way'!C742,'Log_working_3-way'!B$1,'Log_working_3-way'!B$2)</f>
        <v>#NAME?</v>
      </c>
      <c r="F745" s="6" t="e">
        <f ca="1">IF('Log_working_3-way'!D745="","",1/'True_Odds_Calculator_3-way'!N742+1/'True_Odds_Calculator_3-way'!O742+1/'True_Odds_Calculator_3-way'!#REF!-1)</f>
        <v>#NAME?</v>
      </c>
      <c r="H745" s="6" t="e">
        <f ca="1">IF('Log_working_3-way'!$D745="","",'True_Odds_Calculator_3-way'!N742/'True_Odds_Calculator_3-way'!A742-1)</f>
        <v>#NAME?</v>
      </c>
      <c r="I745" s="6" t="e">
        <f ca="1">IF('Log_working_3-way'!$D745="","",'True_Odds_Calculator_3-way'!O742/'True_Odds_Calculator_3-way'!B742-1)</f>
        <v>#NAME?</v>
      </c>
      <c r="J745" s="6" t="e">
        <f ca="1">IF('Log_working_3-way'!$D745="","",'True_Odds_Calculator_3-way'!#REF!/'True_Odds_Calculator_3-way'!C742-1)</f>
        <v>#NAME?</v>
      </c>
      <c r="K745" s="6" t="e">
        <f ca="1">IF('Log_working_3-way'!$D745="","",1/'True_Odds_Calculator_3-way'!A742+1/'True_Odds_Calculator_3-way'!B742+1/'True_Odds_Calculator_3-way'!C742-1)</f>
        <v>#NAME?</v>
      </c>
    </row>
    <row r="746" spans="4:11" x14ac:dyDescent="0.25">
      <c r="D746" t="e">
        <f ca="1">solve_for_c('True_Odds_Calculator_3-way'!A743,'True_Odds_Calculator_3-way'!B743,'True_Odds_Calculator_3-way'!C743,'Log_working_3-way'!B$1,'Log_working_3-way'!B$2)</f>
        <v>#NAME?</v>
      </c>
      <c r="F746" s="6" t="e">
        <f ca="1">IF('Log_working_3-way'!D746="","",1/'True_Odds_Calculator_3-way'!N743+1/'True_Odds_Calculator_3-way'!O743+1/'True_Odds_Calculator_3-way'!#REF!-1)</f>
        <v>#NAME?</v>
      </c>
      <c r="H746" s="6" t="e">
        <f ca="1">IF('Log_working_3-way'!$D746="","",'True_Odds_Calculator_3-way'!N743/'True_Odds_Calculator_3-way'!A743-1)</f>
        <v>#NAME?</v>
      </c>
      <c r="I746" s="6" t="e">
        <f ca="1">IF('Log_working_3-way'!$D746="","",'True_Odds_Calculator_3-way'!O743/'True_Odds_Calculator_3-way'!B743-1)</f>
        <v>#NAME?</v>
      </c>
      <c r="J746" s="6" t="e">
        <f ca="1">IF('Log_working_3-way'!$D746="","",'True_Odds_Calculator_3-way'!#REF!/'True_Odds_Calculator_3-way'!C743-1)</f>
        <v>#NAME?</v>
      </c>
      <c r="K746" s="6" t="e">
        <f ca="1">IF('Log_working_3-way'!$D746="","",1/'True_Odds_Calculator_3-way'!A743+1/'True_Odds_Calculator_3-way'!B743+1/'True_Odds_Calculator_3-way'!C743-1)</f>
        <v>#NAME?</v>
      </c>
    </row>
    <row r="747" spans="4:11" x14ac:dyDescent="0.25">
      <c r="D747" t="e">
        <f ca="1">solve_for_c('True_Odds_Calculator_3-way'!A744,'True_Odds_Calculator_3-way'!B744,'True_Odds_Calculator_3-way'!C744,'Log_working_3-way'!B$1,'Log_working_3-way'!B$2)</f>
        <v>#NAME?</v>
      </c>
      <c r="F747" s="6" t="e">
        <f ca="1">IF('Log_working_3-way'!D747="","",1/'True_Odds_Calculator_3-way'!N744+1/'True_Odds_Calculator_3-way'!O744+1/'True_Odds_Calculator_3-way'!#REF!-1)</f>
        <v>#NAME?</v>
      </c>
      <c r="H747" s="6" t="e">
        <f ca="1">IF('Log_working_3-way'!$D747="","",'True_Odds_Calculator_3-way'!N744/'True_Odds_Calculator_3-way'!A744-1)</f>
        <v>#NAME?</v>
      </c>
      <c r="I747" s="6" t="e">
        <f ca="1">IF('Log_working_3-way'!$D747="","",'True_Odds_Calculator_3-way'!O744/'True_Odds_Calculator_3-way'!B744-1)</f>
        <v>#NAME?</v>
      </c>
      <c r="J747" s="6" t="e">
        <f ca="1">IF('Log_working_3-way'!$D747="","",'True_Odds_Calculator_3-way'!#REF!/'True_Odds_Calculator_3-way'!C744-1)</f>
        <v>#NAME?</v>
      </c>
      <c r="K747" s="6" t="e">
        <f ca="1">IF('Log_working_3-way'!$D747="","",1/'True_Odds_Calculator_3-way'!A744+1/'True_Odds_Calculator_3-way'!B744+1/'True_Odds_Calculator_3-way'!C744-1)</f>
        <v>#NAME?</v>
      </c>
    </row>
    <row r="748" spans="4:11" x14ac:dyDescent="0.25">
      <c r="D748" t="e">
        <f ca="1">solve_for_c('True_Odds_Calculator_3-way'!A745,'True_Odds_Calculator_3-way'!B745,'True_Odds_Calculator_3-way'!C745,'Log_working_3-way'!B$1,'Log_working_3-way'!B$2)</f>
        <v>#NAME?</v>
      </c>
      <c r="F748" s="6" t="e">
        <f ca="1">IF('Log_working_3-way'!D748="","",1/'True_Odds_Calculator_3-way'!N745+1/'True_Odds_Calculator_3-way'!O745+1/'True_Odds_Calculator_3-way'!#REF!-1)</f>
        <v>#NAME?</v>
      </c>
      <c r="H748" s="6" t="e">
        <f ca="1">IF('Log_working_3-way'!$D748="","",'True_Odds_Calculator_3-way'!N745/'True_Odds_Calculator_3-way'!A745-1)</f>
        <v>#NAME?</v>
      </c>
      <c r="I748" s="6" t="e">
        <f ca="1">IF('Log_working_3-way'!$D748="","",'True_Odds_Calculator_3-way'!O745/'True_Odds_Calculator_3-way'!B745-1)</f>
        <v>#NAME?</v>
      </c>
      <c r="J748" s="6" t="e">
        <f ca="1">IF('Log_working_3-way'!$D748="","",'True_Odds_Calculator_3-way'!#REF!/'True_Odds_Calculator_3-way'!C745-1)</f>
        <v>#NAME?</v>
      </c>
      <c r="K748" s="6" t="e">
        <f ca="1">IF('Log_working_3-way'!$D748="","",1/'True_Odds_Calculator_3-way'!A745+1/'True_Odds_Calculator_3-way'!B745+1/'True_Odds_Calculator_3-way'!C745-1)</f>
        <v>#NAME?</v>
      </c>
    </row>
    <row r="749" spans="4:11" x14ac:dyDescent="0.25">
      <c r="D749" t="e">
        <f ca="1">solve_for_c('True_Odds_Calculator_3-way'!A746,'True_Odds_Calculator_3-way'!B746,'True_Odds_Calculator_3-way'!C746,'Log_working_3-way'!B$1,'Log_working_3-way'!B$2)</f>
        <v>#NAME?</v>
      </c>
      <c r="F749" s="6" t="e">
        <f ca="1">IF('Log_working_3-way'!D749="","",1/'True_Odds_Calculator_3-way'!N746+1/'True_Odds_Calculator_3-way'!O746+1/'True_Odds_Calculator_3-way'!#REF!-1)</f>
        <v>#NAME?</v>
      </c>
      <c r="H749" s="6" t="e">
        <f ca="1">IF('Log_working_3-way'!$D749="","",'True_Odds_Calculator_3-way'!N746/'True_Odds_Calculator_3-way'!A746-1)</f>
        <v>#NAME?</v>
      </c>
      <c r="I749" s="6" t="e">
        <f ca="1">IF('Log_working_3-way'!$D749="","",'True_Odds_Calculator_3-way'!O746/'True_Odds_Calculator_3-way'!B746-1)</f>
        <v>#NAME?</v>
      </c>
      <c r="J749" s="6" t="e">
        <f ca="1">IF('Log_working_3-way'!$D749="","",'True_Odds_Calculator_3-way'!#REF!/'True_Odds_Calculator_3-way'!C746-1)</f>
        <v>#NAME?</v>
      </c>
      <c r="K749" s="6" t="e">
        <f ca="1">IF('Log_working_3-way'!$D749="","",1/'True_Odds_Calculator_3-way'!A746+1/'True_Odds_Calculator_3-way'!B746+1/'True_Odds_Calculator_3-way'!C746-1)</f>
        <v>#NAME?</v>
      </c>
    </row>
    <row r="750" spans="4:11" x14ac:dyDescent="0.25">
      <c r="D750" t="e">
        <f ca="1">solve_for_c('True_Odds_Calculator_3-way'!A747,'True_Odds_Calculator_3-way'!B747,'True_Odds_Calculator_3-way'!C747,'Log_working_3-way'!B$1,'Log_working_3-way'!B$2)</f>
        <v>#NAME?</v>
      </c>
      <c r="F750" s="6" t="e">
        <f ca="1">IF('Log_working_3-way'!D750="","",1/'True_Odds_Calculator_3-way'!N747+1/'True_Odds_Calculator_3-way'!O747+1/'True_Odds_Calculator_3-way'!#REF!-1)</f>
        <v>#NAME?</v>
      </c>
      <c r="H750" s="6" t="e">
        <f ca="1">IF('Log_working_3-way'!$D750="","",'True_Odds_Calculator_3-way'!N747/'True_Odds_Calculator_3-way'!A747-1)</f>
        <v>#NAME?</v>
      </c>
      <c r="I750" s="6" t="e">
        <f ca="1">IF('Log_working_3-way'!$D750="","",'True_Odds_Calculator_3-way'!O747/'True_Odds_Calculator_3-way'!B747-1)</f>
        <v>#NAME?</v>
      </c>
      <c r="J750" s="6" t="e">
        <f ca="1">IF('Log_working_3-way'!$D750="","",'True_Odds_Calculator_3-way'!#REF!/'True_Odds_Calculator_3-way'!C747-1)</f>
        <v>#NAME?</v>
      </c>
      <c r="K750" s="6" t="e">
        <f ca="1">IF('Log_working_3-way'!$D750="","",1/'True_Odds_Calculator_3-way'!A747+1/'True_Odds_Calculator_3-way'!B747+1/'True_Odds_Calculator_3-way'!C747-1)</f>
        <v>#NAME?</v>
      </c>
    </row>
    <row r="751" spans="4:11" x14ac:dyDescent="0.25">
      <c r="D751" t="e">
        <f ca="1">solve_for_c('True_Odds_Calculator_3-way'!A748,'True_Odds_Calculator_3-way'!B748,'True_Odds_Calculator_3-way'!C748,'Log_working_3-way'!B$1,'Log_working_3-way'!B$2)</f>
        <v>#NAME?</v>
      </c>
      <c r="F751" s="6" t="e">
        <f ca="1">IF('Log_working_3-way'!D751="","",1/'True_Odds_Calculator_3-way'!N748+1/'True_Odds_Calculator_3-way'!O748+1/'True_Odds_Calculator_3-way'!#REF!-1)</f>
        <v>#NAME?</v>
      </c>
      <c r="H751" s="6" t="e">
        <f ca="1">IF('Log_working_3-way'!$D751="","",'True_Odds_Calculator_3-way'!N748/'True_Odds_Calculator_3-way'!A748-1)</f>
        <v>#NAME?</v>
      </c>
      <c r="I751" s="6" t="e">
        <f ca="1">IF('Log_working_3-way'!$D751="","",'True_Odds_Calculator_3-way'!O748/'True_Odds_Calculator_3-way'!B748-1)</f>
        <v>#NAME?</v>
      </c>
      <c r="J751" s="6" t="e">
        <f ca="1">IF('Log_working_3-way'!$D751="","",'True_Odds_Calculator_3-way'!#REF!/'True_Odds_Calculator_3-way'!C748-1)</f>
        <v>#NAME?</v>
      </c>
      <c r="K751" s="6" t="e">
        <f ca="1">IF('Log_working_3-way'!$D751="","",1/'True_Odds_Calculator_3-way'!A748+1/'True_Odds_Calculator_3-way'!B748+1/'True_Odds_Calculator_3-way'!C748-1)</f>
        <v>#NAME?</v>
      </c>
    </row>
    <row r="752" spans="4:11" x14ac:dyDescent="0.25">
      <c r="D752" t="e">
        <f ca="1">solve_for_c('True_Odds_Calculator_3-way'!A749,'True_Odds_Calculator_3-way'!B749,'True_Odds_Calculator_3-way'!C749,'Log_working_3-way'!B$1,'Log_working_3-way'!B$2)</f>
        <v>#NAME?</v>
      </c>
      <c r="F752" s="6" t="e">
        <f ca="1">IF('Log_working_3-way'!D752="","",1/'True_Odds_Calculator_3-way'!N749+1/'True_Odds_Calculator_3-way'!O749+1/'True_Odds_Calculator_3-way'!#REF!-1)</f>
        <v>#NAME?</v>
      </c>
      <c r="H752" s="6" t="e">
        <f ca="1">IF('Log_working_3-way'!$D752="","",'True_Odds_Calculator_3-way'!N749/'True_Odds_Calculator_3-way'!A749-1)</f>
        <v>#NAME?</v>
      </c>
      <c r="I752" s="6" t="e">
        <f ca="1">IF('Log_working_3-way'!$D752="","",'True_Odds_Calculator_3-way'!O749/'True_Odds_Calculator_3-way'!B749-1)</f>
        <v>#NAME?</v>
      </c>
      <c r="J752" s="6" t="e">
        <f ca="1">IF('Log_working_3-way'!$D752="","",'True_Odds_Calculator_3-way'!#REF!/'True_Odds_Calculator_3-way'!C749-1)</f>
        <v>#NAME?</v>
      </c>
      <c r="K752" s="6" t="e">
        <f ca="1">IF('Log_working_3-way'!$D752="","",1/'True_Odds_Calculator_3-way'!A749+1/'True_Odds_Calculator_3-way'!B749+1/'True_Odds_Calculator_3-way'!C749-1)</f>
        <v>#NAME?</v>
      </c>
    </row>
    <row r="753" spans="4:11" x14ac:dyDescent="0.25">
      <c r="D753" t="e">
        <f ca="1">solve_for_c('True_Odds_Calculator_3-way'!A750,'True_Odds_Calculator_3-way'!B750,'True_Odds_Calculator_3-way'!C750,'Log_working_3-way'!B$1,'Log_working_3-way'!B$2)</f>
        <v>#NAME?</v>
      </c>
      <c r="F753" s="6" t="e">
        <f ca="1">IF('Log_working_3-way'!D753="","",1/'True_Odds_Calculator_3-way'!N750+1/'True_Odds_Calculator_3-way'!O750+1/'True_Odds_Calculator_3-way'!#REF!-1)</f>
        <v>#NAME?</v>
      </c>
      <c r="H753" s="6" t="e">
        <f ca="1">IF('Log_working_3-way'!$D753="","",'True_Odds_Calculator_3-way'!N750/'True_Odds_Calculator_3-way'!A750-1)</f>
        <v>#NAME?</v>
      </c>
      <c r="I753" s="6" t="e">
        <f ca="1">IF('Log_working_3-way'!$D753="","",'True_Odds_Calculator_3-way'!O750/'True_Odds_Calculator_3-way'!B750-1)</f>
        <v>#NAME?</v>
      </c>
      <c r="J753" s="6" t="e">
        <f ca="1">IF('Log_working_3-way'!$D753="","",'True_Odds_Calculator_3-way'!#REF!/'True_Odds_Calculator_3-way'!C750-1)</f>
        <v>#NAME?</v>
      </c>
      <c r="K753" s="6" t="e">
        <f ca="1">IF('Log_working_3-way'!$D753="","",1/'True_Odds_Calculator_3-way'!A750+1/'True_Odds_Calculator_3-way'!B750+1/'True_Odds_Calculator_3-way'!C750-1)</f>
        <v>#NAME?</v>
      </c>
    </row>
    <row r="754" spans="4:11" x14ac:dyDescent="0.25">
      <c r="D754" t="e">
        <f ca="1">solve_for_c('True_Odds_Calculator_3-way'!A751,'True_Odds_Calculator_3-way'!B751,'True_Odds_Calculator_3-way'!C751,'Log_working_3-way'!B$1,'Log_working_3-way'!B$2)</f>
        <v>#NAME?</v>
      </c>
      <c r="F754" s="6" t="e">
        <f ca="1">IF('Log_working_3-way'!D754="","",1/'True_Odds_Calculator_3-way'!N751+1/'True_Odds_Calculator_3-way'!O751+1/'True_Odds_Calculator_3-way'!#REF!-1)</f>
        <v>#NAME?</v>
      </c>
      <c r="H754" s="6" t="e">
        <f ca="1">IF('Log_working_3-way'!$D754="","",'True_Odds_Calculator_3-way'!N751/'True_Odds_Calculator_3-way'!A751-1)</f>
        <v>#NAME?</v>
      </c>
      <c r="I754" s="6" t="e">
        <f ca="1">IF('Log_working_3-way'!$D754="","",'True_Odds_Calculator_3-way'!O751/'True_Odds_Calculator_3-way'!B751-1)</f>
        <v>#NAME?</v>
      </c>
      <c r="J754" s="6" t="e">
        <f ca="1">IF('Log_working_3-way'!$D754="","",'True_Odds_Calculator_3-way'!#REF!/'True_Odds_Calculator_3-way'!C751-1)</f>
        <v>#NAME?</v>
      </c>
      <c r="K754" s="6" t="e">
        <f ca="1">IF('Log_working_3-way'!$D754="","",1/'True_Odds_Calculator_3-way'!A751+1/'True_Odds_Calculator_3-way'!B751+1/'True_Odds_Calculator_3-way'!C751-1)</f>
        <v>#NAME?</v>
      </c>
    </row>
    <row r="755" spans="4:11" x14ac:dyDescent="0.25">
      <c r="D755" t="e">
        <f ca="1">solve_for_c('True_Odds_Calculator_3-way'!A752,'True_Odds_Calculator_3-way'!B752,'True_Odds_Calculator_3-way'!C752,'Log_working_3-way'!B$1,'Log_working_3-way'!B$2)</f>
        <v>#NAME?</v>
      </c>
      <c r="F755" s="6" t="e">
        <f ca="1">IF('Log_working_3-way'!D755="","",1/'True_Odds_Calculator_3-way'!N752+1/'True_Odds_Calculator_3-way'!O752+1/'True_Odds_Calculator_3-way'!#REF!-1)</f>
        <v>#NAME?</v>
      </c>
      <c r="H755" s="6" t="e">
        <f ca="1">IF('Log_working_3-way'!$D755="","",'True_Odds_Calculator_3-way'!N752/'True_Odds_Calculator_3-way'!A752-1)</f>
        <v>#NAME?</v>
      </c>
      <c r="I755" s="6" t="e">
        <f ca="1">IF('Log_working_3-way'!$D755="","",'True_Odds_Calculator_3-way'!O752/'True_Odds_Calculator_3-way'!B752-1)</f>
        <v>#NAME?</v>
      </c>
      <c r="J755" s="6" t="e">
        <f ca="1">IF('Log_working_3-way'!$D755="","",'True_Odds_Calculator_3-way'!#REF!/'True_Odds_Calculator_3-way'!C752-1)</f>
        <v>#NAME?</v>
      </c>
      <c r="K755" s="6" t="e">
        <f ca="1">IF('Log_working_3-way'!$D755="","",1/'True_Odds_Calculator_3-way'!A752+1/'True_Odds_Calculator_3-way'!B752+1/'True_Odds_Calculator_3-way'!C752-1)</f>
        <v>#NAME?</v>
      </c>
    </row>
    <row r="756" spans="4:11" x14ac:dyDescent="0.25">
      <c r="D756" t="e">
        <f ca="1">solve_for_c('True_Odds_Calculator_3-way'!A753,'True_Odds_Calculator_3-way'!B753,'True_Odds_Calculator_3-way'!C753,'Log_working_3-way'!B$1,'Log_working_3-way'!B$2)</f>
        <v>#NAME?</v>
      </c>
      <c r="F756" s="6" t="e">
        <f ca="1">IF('Log_working_3-way'!D756="","",1/'True_Odds_Calculator_3-way'!N753+1/'True_Odds_Calculator_3-way'!O753+1/'True_Odds_Calculator_3-way'!#REF!-1)</f>
        <v>#NAME?</v>
      </c>
      <c r="H756" s="6" t="e">
        <f ca="1">IF('Log_working_3-way'!$D756="","",'True_Odds_Calculator_3-way'!N753/'True_Odds_Calculator_3-way'!A753-1)</f>
        <v>#NAME?</v>
      </c>
      <c r="I756" s="6" t="e">
        <f ca="1">IF('Log_working_3-way'!$D756="","",'True_Odds_Calculator_3-way'!O753/'True_Odds_Calculator_3-way'!B753-1)</f>
        <v>#NAME?</v>
      </c>
      <c r="J756" s="6" t="e">
        <f ca="1">IF('Log_working_3-way'!$D756="","",'True_Odds_Calculator_3-way'!#REF!/'True_Odds_Calculator_3-way'!C753-1)</f>
        <v>#NAME?</v>
      </c>
      <c r="K756" s="6" t="e">
        <f ca="1">IF('Log_working_3-way'!$D756="","",1/'True_Odds_Calculator_3-way'!A753+1/'True_Odds_Calculator_3-way'!B753+1/'True_Odds_Calculator_3-way'!C753-1)</f>
        <v>#NAME?</v>
      </c>
    </row>
    <row r="757" spans="4:11" x14ac:dyDescent="0.25">
      <c r="D757" t="e">
        <f ca="1">solve_for_c('True_Odds_Calculator_3-way'!A754,'True_Odds_Calculator_3-way'!B754,'True_Odds_Calculator_3-way'!C754,'Log_working_3-way'!B$1,'Log_working_3-way'!B$2)</f>
        <v>#NAME?</v>
      </c>
      <c r="F757" s="6" t="e">
        <f ca="1">IF('Log_working_3-way'!D757="","",1/'True_Odds_Calculator_3-way'!N754+1/'True_Odds_Calculator_3-way'!O754+1/'True_Odds_Calculator_3-way'!#REF!-1)</f>
        <v>#NAME?</v>
      </c>
      <c r="H757" s="6" t="e">
        <f ca="1">IF('Log_working_3-way'!$D757="","",'True_Odds_Calculator_3-way'!N754/'True_Odds_Calculator_3-way'!A754-1)</f>
        <v>#NAME?</v>
      </c>
      <c r="I757" s="6" t="e">
        <f ca="1">IF('Log_working_3-way'!$D757="","",'True_Odds_Calculator_3-way'!O754/'True_Odds_Calculator_3-way'!B754-1)</f>
        <v>#NAME?</v>
      </c>
      <c r="J757" s="6" t="e">
        <f ca="1">IF('Log_working_3-way'!$D757="","",'True_Odds_Calculator_3-way'!#REF!/'True_Odds_Calculator_3-way'!C754-1)</f>
        <v>#NAME?</v>
      </c>
      <c r="K757" s="6" t="e">
        <f ca="1">IF('Log_working_3-way'!$D757="","",1/'True_Odds_Calculator_3-way'!A754+1/'True_Odds_Calculator_3-way'!B754+1/'True_Odds_Calculator_3-way'!C754-1)</f>
        <v>#NAME?</v>
      </c>
    </row>
    <row r="758" spans="4:11" x14ac:dyDescent="0.25">
      <c r="D758" t="e">
        <f ca="1">solve_for_c('True_Odds_Calculator_3-way'!A755,'True_Odds_Calculator_3-way'!B755,'True_Odds_Calculator_3-way'!C755,'Log_working_3-way'!B$1,'Log_working_3-way'!B$2)</f>
        <v>#NAME?</v>
      </c>
      <c r="F758" s="6" t="e">
        <f ca="1">IF('Log_working_3-way'!D758="","",1/'True_Odds_Calculator_3-way'!N755+1/'True_Odds_Calculator_3-way'!O755+1/'True_Odds_Calculator_3-way'!#REF!-1)</f>
        <v>#NAME?</v>
      </c>
      <c r="H758" s="6" t="e">
        <f ca="1">IF('Log_working_3-way'!$D758="","",'True_Odds_Calculator_3-way'!N755/'True_Odds_Calculator_3-way'!A755-1)</f>
        <v>#NAME?</v>
      </c>
      <c r="I758" s="6" t="e">
        <f ca="1">IF('Log_working_3-way'!$D758="","",'True_Odds_Calculator_3-way'!O755/'True_Odds_Calculator_3-way'!B755-1)</f>
        <v>#NAME?</v>
      </c>
      <c r="J758" s="6" t="e">
        <f ca="1">IF('Log_working_3-way'!$D758="","",'True_Odds_Calculator_3-way'!#REF!/'True_Odds_Calculator_3-way'!C755-1)</f>
        <v>#NAME?</v>
      </c>
      <c r="K758" s="6" t="e">
        <f ca="1">IF('Log_working_3-way'!$D758="","",1/'True_Odds_Calculator_3-way'!A755+1/'True_Odds_Calculator_3-way'!B755+1/'True_Odds_Calculator_3-way'!C755-1)</f>
        <v>#NAME?</v>
      </c>
    </row>
    <row r="759" spans="4:11" x14ac:dyDescent="0.25">
      <c r="D759" t="e">
        <f ca="1">solve_for_c('True_Odds_Calculator_3-way'!A756,'True_Odds_Calculator_3-way'!B756,'True_Odds_Calculator_3-way'!C756,'Log_working_3-way'!B$1,'Log_working_3-way'!B$2)</f>
        <v>#NAME?</v>
      </c>
      <c r="F759" s="6" t="e">
        <f ca="1">IF('Log_working_3-way'!D759="","",1/'True_Odds_Calculator_3-way'!N756+1/'True_Odds_Calculator_3-way'!O756+1/'True_Odds_Calculator_3-way'!#REF!-1)</f>
        <v>#NAME?</v>
      </c>
      <c r="H759" s="6" t="e">
        <f ca="1">IF('Log_working_3-way'!$D759="","",'True_Odds_Calculator_3-way'!N756/'True_Odds_Calculator_3-way'!A756-1)</f>
        <v>#NAME?</v>
      </c>
      <c r="I759" s="6" t="e">
        <f ca="1">IF('Log_working_3-way'!$D759="","",'True_Odds_Calculator_3-way'!O756/'True_Odds_Calculator_3-way'!B756-1)</f>
        <v>#NAME?</v>
      </c>
      <c r="J759" s="6" t="e">
        <f ca="1">IF('Log_working_3-way'!$D759="","",'True_Odds_Calculator_3-way'!#REF!/'True_Odds_Calculator_3-way'!C756-1)</f>
        <v>#NAME?</v>
      </c>
      <c r="K759" s="6" t="e">
        <f ca="1">IF('Log_working_3-way'!$D759="","",1/'True_Odds_Calculator_3-way'!A756+1/'True_Odds_Calculator_3-way'!B756+1/'True_Odds_Calculator_3-way'!C756-1)</f>
        <v>#NAME?</v>
      </c>
    </row>
    <row r="760" spans="4:11" x14ac:dyDescent="0.25">
      <c r="D760" t="e">
        <f ca="1">solve_for_c('True_Odds_Calculator_3-way'!A757,'True_Odds_Calculator_3-way'!B757,'True_Odds_Calculator_3-way'!C757,'Log_working_3-way'!B$1,'Log_working_3-way'!B$2)</f>
        <v>#NAME?</v>
      </c>
      <c r="F760" s="6" t="e">
        <f ca="1">IF('Log_working_3-way'!D760="","",1/'True_Odds_Calculator_3-way'!N757+1/'True_Odds_Calculator_3-way'!O757+1/'True_Odds_Calculator_3-way'!#REF!-1)</f>
        <v>#NAME?</v>
      </c>
      <c r="H760" s="6" t="e">
        <f ca="1">IF('Log_working_3-way'!$D760="","",'True_Odds_Calculator_3-way'!N757/'True_Odds_Calculator_3-way'!A757-1)</f>
        <v>#NAME?</v>
      </c>
      <c r="I760" s="6" t="e">
        <f ca="1">IF('Log_working_3-way'!$D760="","",'True_Odds_Calculator_3-way'!O757/'True_Odds_Calculator_3-way'!B757-1)</f>
        <v>#NAME?</v>
      </c>
      <c r="J760" s="6" t="e">
        <f ca="1">IF('Log_working_3-way'!$D760="","",'True_Odds_Calculator_3-way'!#REF!/'True_Odds_Calculator_3-way'!C757-1)</f>
        <v>#NAME?</v>
      </c>
      <c r="K760" s="6" t="e">
        <f ca="1">IF('Log_working_3-way'!$D760="","",1/'True_Odds_Calculator_3-way'!A757+1/'True_Odds_Calculator_3-way'!B757+1/'True_Odds_Calculator_3-way'!C757-1)</f>
        <v>#NAME?</v>
      </c>
    </row>
    <row r="761" spans="4:11" x14ac:dyDescent="0.25">
      <c r="D761" t="e">
        <f ca="1">solve_for_c('True_Odds_Calculator_3-way'!A758,'True_Odds_Calculator_3-way'!B758,'True_Odds_Calculator_3-way'!C758,'Log_working_3-way'!B$1,'Log_working_3-way'!B$2)</f>
        <v>#NAME?</v>
      </c>
      <c r="F761" s="6" t="e">
        <f ca="1">IF('Log_working_3-way'!D761="","",1/'True_Odds_Calculator_3-way'!N758+1/'True_Odds_Calculator_3-way'!O758+1/'True_Odds_Calculator_3-way'!#REF!-1)</f>
        <v>#NAME?</v>
      </c>
      <c r="H761" s="6" t="e">
        <f ca="1">IF('Log_working_3-way'!$D761="","",'True_Odds_Calculator_3-way'!N758/'True_Odds_Calculator_3-way'!A758-1)</f>
        <v>#NAME?</v>
      </c>
      <c r="I761" s="6" t="e">
        <f ca="1">IF('Log_working_3-way'!$D761="","",'True_Odds_Calculator_3-way'!O758/'True_Odds_Calculator_3-way'!B758-1)</f>
        <v>#NAME?</v>
      </c>
      <c r="J761" s="6" t="e">
        <f ca="1">IF('Log_working_3-way'!$D761="","",'True_Odds_Calculator_3-way'!#REF!/'True_Odds_Calculator_3-way'!C758-1)</f>
        <v>#NAME?</v>
      </c>
      <c r="K761" s="6" t="e">
        <f ca="1">IF('Log_working_3-way'!$D761="","",1/'True_Odds_Calculator_3-way'!A758+1/'True_Odds_Calculator_3-way'!B758+1/'True_Odds_Calculator_3-way'!C758-1)</f>
        <v>#NAME?</v>
      </c>
    </row>
    <row r="762" spans="4:11" x14ac:dyDescent="0.25">
      <c r="D762" t="e">
        <f ca="1">solve_for_c('True_Odds_Calculator_3-way'!A759,'True_Odds_Calculator_3-way'!B759,'True_Odds_Calculator_3-way'!C759,'Log_working_3-way'!B$1,'Log_working_3-way'!B$2)</f>
        <v>#NAME?</v>
      </c>
      <c r="F762" s="6" t="e">
        <f ca="1">IF('Log_working_3-way'!D762="","",1/'True_Odds_Calculator_3-way'!N759+1/'True_Odds_Calculator_3-way'!O759+1/'True_Odds_Calculator_3-way'!#REF!-1)</f>
        <v>#NAME?</v>
      </c>
      <c r="H762" s="6" t="e">
        <f ca="1">IF('Log_working_3-way'!$D762="","",'True_Odds_Calculator_3-way'!N759/'True_Odds_Calculator_3-way'!A759-1)</f>
        <v>#NAME?</v>
      </c>
      <c r="I762" s="6" t="e">
        <f ca="1">IF('Log_working_3-way'!$D762="","",'True_Odds_Calculator_3-way'!O759/'True_Odds_Calculator_3-way'!B759-1)</f>
        <v>#NAME?</v>
      </c>
      <c r="J762" s="6" t="e">
        <f ca="1">IF('Log_working_3-way'!$D762="","",'True_Odds_Calculator_3-way'!#REF!/'True_Odds_Calculator_3-way'!C759-1)</f>
        <v>#NAME?</v>
      </c>
      <c r="K762" s="6" t="e">
        <f ca="1">IF('Log_working_3-way'!$D762="","",1/'True_Odds_Calculator_3-way'!A759+1/'True_Odds_Calculator_3-way'!B759+1/'True_Odds_Calculator_3-way'!C759-1)</f>
        <v>#NAME?</v>
      </c>
    </row>
    <row r="763" spans="4:11" x14ac:dyDescent="0.25">
      <c r="D763" t="e">
        <f ca="1">solve_for_c('True_Odds_Calculator_3-way'!A760,'True_Odds_Calculator_3-way'!B760,'True_Odds_Calculator_3-way'!C760,'Log_working_3-way'!B$1,'Log_working_3-way'!B$2)</f>
        <v>#NAME?</v>
      </c>
      <c r="F763" s="6" t="e">
        <f ca="1">IF('Log_working_3-way'!D763="","",1/'True_Odds_Calculator_3-way'!N760+1/'True_Odds_Calculator_3-way'!O760+1/'True_Odds_Calculator_3-way'!#REF!-1)</f>
        <v>#NAME?</v>
      </c>
      <c r="H763" s="6" t="e">
        <f ca="1">IF('Log_working_3-way'!$D763="","",'True_Odds_Calculator_3-way'!N760/'True_Odds_Calculator_3-way'!A760-1)</f>
        <v>#NAME?</v>
      </c>
      <c r="I763" s="6" t="e">
        <f ca="1">IF('Log_working_3-way'!$D763="","",'True_Odds_Calculator_3-way'!O760/'True_Odds_Calculator_3-way'!B760-1)</f>
        <v>#NAME?</v>
      </c>
      <c r="J763" s="6" t="e">
        <f ca="1">IF('Log_working_3-way'!$D763="","",'True_Odds_Calculator_3-way'!#REF!/'True_Odds_Calculator_3-way'!C760-1)</f>
        <v>#NAME?</v>
      </c>
      <c r="K763" s="6" t="e">
        <f ca="1">IF('Log_working_3-way'!$D763="","",1/'True_Odds_Calculator_3-way'!A760+1/'True_Odds_Calculator_3-way'!B760+1/'True_Odds_Calculator_3-way'!C760-1)</f>
        <v>#NAME?</v>
      </c>
    </row>
    <row r="764" spans="4:11" x14ac:dyDescent="0.25">
      <c r="D764" t="e">
        <f ca="1">solve_for_c('True_Odds_Calculator_3-way'!A761,'True_Odds_Calculator_3-way'!B761,'True_Odds_Calculator_3-way'!C761,'Log_working_3-way'!B$1,'Log_working_3-way'!B$2)</f>
        <v>#NAME?</v>
      </c>
      <c r="F764" s="6" t="e">
        <f ca="1">IF('Log_working_3-way'!D764="","",1/'True_Odds_Calculator_3-way'!N761+1/'True_Odds_Calculator_3-way'!O761+1/'True_Odds_Calculator_3-way'!#REF!-1)</f>
        <v>#NAME?</v>
      </c>
      <c r="H764" s="6" t="e">
        <f ca="1">IF('Log_working_3-way'!$D764="","",'True_Odds_Calculator_3-way'!N761/'True_Odds_Calculator_3-way'!A761-1)</f>
        <v>#NAME?</v>
      </c>
      <c r="I764" s="6" t="e">
        <f ca="1">IF('Log_working_3-way'!$D764="","",'True_Odds_Calculator_3-way'!O761/'True_Odds_Calculator_3-way'!B761-1)</f>
        <v>#NAME?</v>
      </c>
      <c r="J764" s="6" t="e">
        <f ca="1">IF('Log_working_3-way'!$D764="","",'True_Odds_Calculator_3-way'!#REF!/'True_Odds_Calculator_3-way'!C761-1)</f>
        <v>#NAME?</v>
      </c>
      <c r="K764" s="6" t="e">
        <f ca="1">IF('Log_working_3-way'!$D764="","",1/'True_Odds_Calculator_3-way'!A761+1/'True_Odds_Calculator_3-way'!B761+1/'True_Odds_Calculator_3-way'!C761-1)</f>
        <v>#NAME?</v>
      </c>
    </row>
    <row r="765" spans="4:11" x14ac:dyDescent="0.25">
      <c r="D765" t="e">
        <f ca="1">solve_for_c('True_Odds_Calculator_3-way'!A762,'True_Odds_Calculator_3-way'!B762,'True_Odds_Calculator_3-way'!C762,'Log_working_3-way'!B$1,'Log_working_3-way'!B$2)</f>
        <v>#NAME?</v>
      </c>
      <c r="F765" s="6" t="e">
        <f ca="1">IF('Log_working_3-way'!D765="","",1/'True_Odds_Calculator_3-way'!N762+1/'True_Odds_Calculator_3-way'!O762+1/'True_Odds_Calculator_3-way'!#REF!-1)</f>
        <v>#NAME?</v>
      </c>
      <c r="H765" s="6" t="e">
        <f ca="1">IF('Log_working_3-way'!$D765="","",'True_Odds_Calculator_3-way'!N762/'True_Odds_Calculator_3-way'!A762-1)</f>
        <v>#NAME?</v>
      </c>
      <c r="I765" s="6" t="e">
        <f ca="1">IF('Log_working_3-way'!$D765="","",'True_Odds_Calculator_3-way'!O762/'True_Odds_Calculator_3-way'!B762-1)</f>
        <v>#NAME?</v>
      </c>
      <c r="J765" s="6" t="e">
        <f ca="1">IF('Log_working_3-way'!$D765="","",'True_Odds_Calculator_3-way'!#REF!/'True_Odds_Calculator_3-way'!C762-1)</f>
        <v>#NAME?</v>
      </c>
      <c r="K765" s="6" t="e">
        <f ca="1">IF('Log_working_3-way'!$D765="","",1/'True_Odds_Calculator_3-way'!A762+1/'True_Odds_Calculator_3-way'!B762+1/'True_Odds_Calculator_3-way'!C762-1)</f>
        <v>#NAME?</v>
      </c>
    </row>
    <row r="766" spans="4:11" x14ac:dyDescent="0.25">
      <c r="D766" t="e">
        <f ca="1">solve_for_c('True_Odds_Calculator_3-way'!A763,'True_Odds_Calculator_3-way'!B763,'True_Odds_Calculator_3-way'!C763,'Log_working_3-way'!B$1,'Log_working_3-way'!B$2)</f>
        <v>#NAME?</v>
      </c>
      <c r="F766" s="6" t="e">
        <f ca="1">IF('Log_working_3-way'!D766="","",1/'True_Odds_Calculator_3-way'!N763+1/'True_Odds_Calculator_3-way'!O763+1/'True_Odds_Calculator_3-way'!#REF!-1)</f>
        <v>#NAME?</v>
      </c>
      <c r="H766" s="6" t="e">
        <f ca="1">IF('Log_working_3-way'!$D766="","",'True_Odds_Calculator_3-way'!N763/'True_Odds_Calculator_3-way'!A763-1)</f>
        <v>#NAME?</v>
      </c>
      <c r="I766" s="6" t="e">
        <f ca="1">IF('Log_working_3-way'!$D766="","",'True_Odds_Calculator_3-way'!O763/'True_Odds_Calculator_3-way'!B763-1)</f>
        <v>#NAME?</v>
      </c>
      <c r="J766" s="6" t="e">
        <f ca="1">IF('Log_working_3-way'!$D766="","",'True_Odds_Calculator_3-way'!#REF!/'True_Odds_Calculator_3-way'!C763-1)</f>
        <v>#NAME?</v>
      </c>
      <c r="K766" s="6" t="e">
        <f ca="1">IF('Log_working_3-way'!$D766="","",1/'True_Odds_Calculator_3-way'!A763+1/'True_Odds_Calculator_3-way'!B763+1/'True_Odds_Calculator_3-way'!C763-1)</f>
        <v>#NAME?</v>
      </c>
    </row>
    <row r="767" spans="4:11" x14ac:dyDescent="0.25">
      <c r="D767" t="e">
        <f ca="1">solve_for_c('True_Odds_Calculator_3-way'!A764,'True_Odds_Calculator_3-way'!B764,'True_Odds_Calculator_3-way'!C764,'Log_working_3-way'!B$1,'Log_working_3-way'!B$2)</f>
        <v>#NAME?</v>
      </c>
      <c r="F767" s="6" t="e">
        <f ca="1">IF('Log_working_3-way'!D767="","",1/'True_Odds_Calculator_3-way'!N764+1/'True_Odds_Calculator_3-way'!O764+1/'True_Odds_Calculator_3-way'!#REF!-1)</f>
        <v>#NAME?</v>
      </c>
      <c r="H767" s="6" t="e">
        <f ca="1">IF('Log_working_3-way'!$D767="","",'True_Odds_Calculator_3-way'!N764/'True_Odds_Calculator_3-way'!A764-1)</f>
        <v>#NAME?</v>
      </c>
      <c r="I767" s="6" t="e">
        <f ca="1">IF('Log_working_3-way'!$D767="","",'True_Odds_Calculator_3-way'!O764/'True_Odds_Calculator_3-way'!B764-1)</f>
        <v>#NAME?</v>
      </c>
      <c r="J767" s="6" t="e">
        <f ca="1">IF('Log_working_3-way'!$D767="","",'True_Odds_Calculator_3-way'!#REF!/'True_Odds_Calculator_3-way'!C764-1)</f>
        <v>#NAME?</v>
      </c>
      <c r="K767" s="6" t="e">
        <f ca="1">IF('Log_working_3-way'!$D767="","",1/'True_Odds_Calculator_3-way'!A764+1/'True_Odds_Calculator_3-way'!B764+1/'True_Odds_Calculator_3-way'!C764-1)</f>
        <v>#NAME?</v>
      </c>
    </row>
    <row r="768" spans="4:11" x14ac:dyDescent="0.25">
      <c r="D768" t="e">
        <f ca="1">solve_for_c('True_Odds_Calculator_3-way'!A765,'True_Odds_Calculator_3-way'!B765,'True_Odds_Calculator_3-way'!C765,'Log_working_3-way'!B$1,'Log_working_3-way'!B$2)</f>
        <v>#NAME?</v>
      </c>
      <c r="F768" s="6" t="e">
        <f ca="1">IF('Log_working_3-way'!D768="","",1/'True_Odds_Calculator_3-way'!N765+1/'True_Odds_Calculator_3-way'!O765+1/'True_Odds_Calculator_3-way'!#REF!-1)</f>
        <v>#NAME?</v>
      </c>
      <c r="H768" s="6" t="e">
        <f ca="1">IF('Log_working_3-way'!$D768="","",'True_Odds_Calculator_3-way'!N765/'True_Odds_Calculator_3-way'!A765-1)</f>
        <v>#NAME?</v>
      </c>
      <c r="I768" s="6" t="e">
        <f ca="1">IF('Log_working_3-way'!$D768="","",'True_Odds_Calculator_3-way'!O765/'True_Odds_Calculator_3-way'!B765-1)</f>
        <v>#NAME?</v>
      </c>
      <c r="J768" s="6" t="e">
        <f ca="1">IF('Log_working_3-way'!$D768="","",'True_Odds_Calculator_3-way'!#REF!/'True_Odds_Calculator_3-way'!C765-1)</f>
        <v>#NAME?</v>
      </c>
      <c r="K768" s="6" t="e">
        <f ca="1">IF('Log_working_3-way'!$D768="","",1/'True_Odds_Calculator_3-way'!A765+1/'True_Odds_Calculator_3-way'!B765+1/'True_Odds_Calculator_3-way'!C765-1)</f>
        <v>#NAME?</v>
      </c>
    </row>
    <row r="769" spans="4:11" x14ac:dyDescent="0.25">
      <c r="D769" t="e">
        <f ca="1">solve_for_c('True_Odds_Calculator_3-way'!A766,'True_Odds_Calculator_3-way'!B766,'True_Odds_Calculator_3-way'!C766,'Log_working_3-way'!B$1,'Log_working_3-way'!B$2)</f>
        <v>#NAME?</v>
      </c>
      <c r="F769" s="6" t="e">
        <f ca="1">IF('Log_working_3-way'!D769="","",1/'True_Odds_Calculator_3-way'!N766+1/'True_Odds_Calculator_3-way'!O766+1/'True_Odds_Calculator_3-way'!#REF!-1)</f>
        <v>#NAME?</v>
      </c>
      <c r="H769" s="6" t="e">
        <f ca="1">IF('Log_working_3-way'!$D769="","",'True_Odds_Calculator_3-way'!N766/'True_Odds_Calculator_3-way'!A766-1)</f>
        <v>#NAME?</v>
      </c>
      <c r="I769" s="6" t="e">
        <f ca="1">IF('Log_working_3-way'!$D769="","",'True_Odds_Calculator_3-way'!O766/'True_Odds_Calculator_3-way'!B766-1)</f>
        <v>#NAME?</v>
      </c>
      <c r="J769" s="6" t="e">
        <f ca="1">IF('Log_working_3-way'!$D769="","",'True_Odds_Calculator_3-way'!#REF!/'True_Odds_Calculator_3-way'!C766-1)</f>
        <v>#NAME?</v>
      </c>
      <c r="K769" s="6" t="e">
        <f ca="1">IF('Log_working_3-way'!$D769="","",1/'True_Odds_Calculator_3-way'!A766+1/'True_Odds_Calculator_3-way'!B766+1/'True_Odds_Calculator_3-way'!C766-1)</f>
        <v>#NAME?</v>
      </c>
    </row>
    <row r="770" spans="4:11" x14ac:dyDescent="0.25">
      <c r="D770" t="e">
        <f ca="1">solve_for_c('True_Odds_Calculator_3-way'!A767,'True_Odds_Calculator_3-way'!B767,'True_Odds_Calculator_3-way'!C767,'Log_working_3-way'!B$1,'Log_working_3-way'!B$2)</f>
        <v>#NAME?</v>
      </c>
      <c r="F770" s="6" t="e">
        <f ca="1">IF('Log_working_3-way'!D770="","",1/'True_Odds_Calculator_3-way'!N767+1/'True_Odds_Calculator_3-way'!O767+1/'True_Odds_Calculator_3-way'!#REF!-1)</f>
        <v>#NAME?</v>
      </c>
      <c r="H770" s="6" t="e">
        <f ca="1">IF('Log_working_3-way'!$D770="","",'True_Odds_Calculator_3-way'!N767/'True_Odds_Calculator_3-way'!A767-1)</f>
        <v>#NAME?</v>
      </c>
      <c r="I770" s="6" t="e">
        <f ca="1">IF('Log_working_3-way'!$D770="","",'True_Odds_Calculator_3-way'!O767/'True_Odds_Calculator_3-way'!B767-1)</f>
        <v>#NAME?</v>
      </c>
      <c r="J770" s="6" t="e">
        <f ca="1">IF('Log_working_3-way'!$D770="","",'True_Odds_Calculator_3-way'!#REF!/'True_Odds_Calculator_3-way'!C767-1)</f>
        <v>#NAME?</v>
      </c>
      <c r="K770" s="6" t="e">
        <f ca="1">IF('Log_working_3-way'!$D770="","",1/'True_Odds_Calculator_3-way'!A767+1/'True_Odds_Calculator_3-way'!B767+1/'True_Odds_Calculator_3-way'!C767-1)</f>
        <v>#NAME?</v>
      </c>
    </row>
    <row r="771" spans="4:11" x14ac:dyDescent="0.25">
      <c r="D771" t="e">
        <f ca="1">solve_for_c('True_Odds_Calculator_3-way'!A768,'True_Odds_Calculator_3-way'!B768,'True_Odds_Calculator_3-way'!C768,'Log_working_3-way'!B$1,'Log_working_3-way'!B$2)</f>
        <v>#NAME?</v>
      </c>
      <c r="F771" s="6" t="e">
        <f ca="1">IF('Log_working_3-way'!D771="","",1/'True_Odds_Calculator_3-way'!N768+1/'True_Odds_Calculator_3-way'!O768+1/'True_Odds_Calculator_3-way'!#REF!-1)</f>
        <v>#NAME?</v>
      </c>
      <c r="H771" s="6" t="e">
        <f ca="1">IF('Log_working_3-way'!$D771="","",'True_Odds_Calculator_3-way'!N768/'True_Odds_Calculator_3-way'!A768-1)</f>
        <v>#NAME?</v>
      </c>
      <c r="I771" s="6" t="e">
        <f ca="1">IF('Log_working_3-way'!$D771="","",'True_Odds_Calculator_3-way'!O768/'True_Odds_Calculator_3-way'!B768-1)</f>
        <v>#NAME?</v>
      </c>
      <c r="J771" s="6" t="e">
        <f ca="1">IF('Log_working_3-way'!$D771="","",'True_Odds_Calculator_3-way'!#REF!/'True_Odds_Calculator_3-way'!C768-1)</f>
        <v>#NAME?</v>
      </c>
      <c r="K771" s="6" t="e">
        <f ca="1">IF('Log_working_3-way'!$D771="","",1/'True_Odds_Calculator_3-way'!A768+1/'True_Odds_Calculator_3-way'!B768+1/'True_Odds_Calculator_3-way'!C768-1)</f>
        <v>#NAME?</v>
      </c>
    </row>
    <row r="772" spans="4:11" x14ac:dyDescent="0.25">
      <c r="D772" t="e">
        <f ca="1">solve_for_c('True_Odds_Calculator_3-way'!A769,'True_Odds_Calculator_3-way'!B769,'True_Odds_Calculator_3-way'!C769,'Log_working_3-way'!B$1,'Log_working_3-way'!B$2)</f>
        <v>#NAME?</v>
      </c>
      <c r="F772" s="6" t="e">
        <f ca="1">IF('Log_working_3-way'!D772="","",1/'True_Odds_Calculator_3-way'!N769+1/'True_Odds_Calculator_3-way'!O769+1/'True_Odds_Calculator_3-way'!#REF!-1)</f>
        <v>#NAME?</v>
      </c>
      <c r="H772" s="6" t="e">
        <f ca="1">IF('Log_working_3-way'!$D772="","",'True_Odds_Calculator_3-way'!N769/'True_Odds_Calculator_3-way'!A769-1)</f>
        <v>#NAME?</v>
      </c>
      <c r="I772" s="6" t="e">
        <f ca="1">IF('Log_working_3-way'!$D772="","",'True_Odds_Calculator_3-way'!O769/'True_Odds_Calculator_3-way'!B769-1)</f>
        <v>#NAME?</v>
      </c>
      <c r="J772" s="6" t="e">
        <f ca="1">IF('Log_working_3-way'!$D772="","",'True_Odds_Calculator_3-way'!#REF!/'True_Odds_Calculator_3-way'!C769-1)</f>
        <v>#NAME?</v>
      </c>
      <c r="K772" s="6" t="e">
        <f ca="1">IF('Log_working_3-way'!$D772="","",1/'True_Odds_Calculator_3-way'!A769+1/'True_Odds_Calculator_3-way'!B769+1/'True_Odds_Calculator_3-way'!C769-1)</f>
        <v>#NAME?</v>
      </c>
    </row>
    <row r="773" spans="4:11" x14ac:dyDescent="0.25">
      <c r="D773" t="e">
        <f ca="1">solve_for_c('True_Odds_Calculator_3-way'!A770,'True_Odds_Calculator_3-way'!B770,'True_Odds_Calculator_3-way'!C770,'Log_working_3-way'!B$1,'Log_working_3-way'!B$2)</f>
        <v>#NAME?</v>
      </c>
      <c r="F773" s="6" t="e">
        <f ca="1">IF('Log_working_3-way'!D773="","",1/'True_Odds_Calculator_3-way'!N770+1/'True_Odds_Calculator_3-way'!O770+1/'True_Odds_Calculator_3-way'!#REF!-1)</f>
        <v>#NAME?</v>
      </c>
      <c r="H773" s="6" t="e">
        <f ca="1">IF('Log_working_3-way'!$D773="","",'True_Odds_Calculator_3-way'!N770/'True_Odds_Calculator_3-way'!A770-1)</f>
        <v>#NAME?</v>
      </c>
      <c r="I773" s="6" t="e">
        <f ca="1">IF('Log_working_3-way'!$D773="","",'True_Odds_Calculator_3-way'!O770/'True_Odds_Calculator_3-way'!B770-1)</f>
        <v>#NAME?</v>
      </c>
      <c r="J773" s="6" t="e">
        <f ca="1">IF('Log_working_3-way'!$D773="","",'True_Odds_Calculator_3-way'!#REF!/'True_Odds_Calculator_3-way'!C770-1)</f>
        <v>#NAME?</v>
      </c>
      <c r="K773" s="6" t="e">
        <f ca="1">IF('Log_working_3-way'!$D773="","",1/'True_Odds_Calculator_3-way'!A770+1/'True_Odds_Calculator_3-way'!B770+1/'True_Odds_Calculator_3-way'!C770-1)</f>
        <v>#NAME?</v>
      </c>
    </row>
    <row r="774" spans="4:11" x14ac:dyDescent="0.25">
      <c r="D774" t="e">
        <f ca="1">solve_for_c('True_Odds_Calculator_3-way'!A771,'True_Odds_Calculator_3-way'!B771,'True_Odds_Calculator_3-way'!C771,'Log_working_3-way'!B$1,'Log_working_3-way'!B$2)</f>
        <v>#NAME?</v>
      </c>
      <c r="F774" s="6" t="e">
        <f ca="1">IF('Log_working_3-way'!D774="","",1/'True_Odds_Calculator_3-way'!N771+1/'True_Odds_Calculator_3-way'!O771+1/'True_Odds_Calculator_3-way'!#REF!-1)</f>
        <v>#NAME?</v>
      </c>
      <c r="H774" s="6" t="e">
        <f ca="1">IF('Log_working_3-way'!$D774="","",'True_Odds_Calculator_3-way'!N771/'True_Odds_Calculator_3-way'!A771-1)</f>
        <v>#NAME?</v>
      </c>
      <c r="I774" s="6" t="e">
        <f ca="1">IF('Log_working_3-way'!$D774="","",'True_Odds_Calculator_3-way'!O771/'True_Odds_Calculator_3-way'!B771-1)</f>
        <v>#NAME?</v>
      </c>
      <c r="J774" s="6" t="e">
        <f ca="1">IF('Log_working_3-way'!$D774="","",'True_Odds_Calculator_3-way'!#REF!/'True_Odds_Calculator_3-way'!C771-1)</f>
        <v>#NAME?</v>
      </c>
      <c r="K774" s="6" t="e">
        <f ca="1">IF('Log_working_3-way'!$D774="","",1/'True_Odds_Calculator_3-way'!A771+1/'True_Odds_Calculator_3-way'!B771+1/'True_Odds_Calculator_3-way'!C771-1)</f>
        <v>#NAME?</v>
      </c>
    </row>
    <row r="775" spans="4:11" x14ac:dyDescent="0.25">
      <c r="D775" t="e">
        <f ca="1">solve_for_c('True_Odds_Calculator_3-way'!A772,'True_Odds_Calculator_3-way'!B772,'True_Odds_Calculator_3-way'!C772,'Log_working_3-way'!B$1,'Log_working_3-way'!B$2)</f>
        <v>#NAME?</v>
      </c>
      <c r="F775" s="6" t="e">
        <f ca="1">IF('Log_working_3-way'!D775="","",1/'True_Odds_Calculator_3-way'!N772+1/'True_Odds_Calculator_3-way'!O772+1/'True_Odds_Calculator_3-way'!#REF!-1)</f>
        <v>#NAME?</v>
      </c>
      <c r="H775" s="6" t="e">
        <f ca="1">IF('Log_working_3-way'!$D775="","",'True_Odds_Calculator_3-way'!N772/'True_Odds_Calculator_3-way'!A772-1)</f>
        <v>#NAME?</v>
      </c>
      <c r="I775" s="6" t="e">
        <f ca="1">IF('Log_working_3-way'!$D775="","",'True_Odds_Calculator_3-way'!O772/'True_Odds_Calculator_3-way'!B772-1)</f>
        <v>#NAME?</v>
      </c>
      <c r="J775" s="6" t="e">
        <f ca="1">IF('Log_working_3-way'!$D775="","",'True_Odds_Calculator_3-way'!#REF!/'True_Odds_Calculator_3-way'!C772-1)</f>
        <v>#NAME?</v>
      </c>
      <c r="K775" s="6" t="e">
        <f ca="1">IF('Log_working_3-way'!$D775="","",1/'True_Odds_Calculator_3-way'!A772+1/'True_Odds_Calculator_3-way'!B772+1/'True_Odds_Calculator_3-way'!C772-1)</f>
        <v>#NAME?</v>
      </c>
    </row>
    <row r="776" spans="4:11" x14ac:dyDescent="0.25">
      <c r="D776" t="e">
        <f ca="1">solve_for_c('True_Odds_Calculator_3-way'!A773,'True_Odds_Calculator_3-way'!B773,'True_Odds_Calculator_3-way'!C773,'Log_working_3-way'!B$1,'Log_working_3-way'!B$2)</f>
        <v>#NAME?</v>
      </c>
      <c r="F776" s="6" t="e">
        <f ca="1">IF('Log_working_3-way'!D776="","",1/'True_Odds_Calculator_3-way'!N773+1/'True_Odds_Calculator_3-way'!O773+1/'True_Odds_Calculator_3-way'!#REF!-1)</f>
        <v>#NAME?</v>
      </c>
      <c r="H776" s="6" t="e">
        <f ca="1">IF('Log_working_3-way'!$D776="","",'True_Odds_Calculator_3-way'!N773/'True_Odds_Calculator_3-way'!A773-1)</f>
        <v>#NAME?</v>
      </c>
      <c r="I776" s="6" t="e">
        <f ca="1">IF('Log_working_3-way'!$D776="","",'True_Odds_Calculator_3-way'!O773/'True_Odds_Calculator_3-way'!B773-1)</f>
        <v>#NAME?</v>
      </c>
      <c r="J776" s="6" t="e">
        <f ca="1">IF('Log_working_3-way'!$D776="","",'True_Odds_Calculator_3-way'!#REF!/'True_Odds_Calculator_3-way'!C773-1)</f>
        <v>#NAME?</v>
      </c>
      <c r="K776" s="6" t="e">
        <f ca="1">IF('Log_working_3-way'!$D776="","",1/'True_Odds_Calculator_3-way'!A773+1/'True_Odds_Calculator_3-way'!B773+1/'True_Odds_Calculator_3-way'!C773-1)</f>
        <v>#NAME?</v>
      </c>
    </row>
    <row r="777" spans="4:11" x14ac:dyDescent="0.25">
      <c r="D777" t="e">
        <f ca="1">solve_for_c('True_Odds_Calculator_3-way'!A774,'True_Odds_Calculator_3-way'!B774,'True_Odds_Calculator_3-way'!C774,'Log_working_3-way'!B$1,'Log_working_3-way'!B$2)</f>
        <v>#NAME?</v>
      </c>
      <c r="F777" s="6" t="e">
        <f ca="1">IF('Log_working_3-way'!D777="","",1/'True_Odds_Calculator_3-way'!N774+1/'True_Odds_Calculator_3-way'!O774+1/'True_Odds_Calculator_3-way'!#REF!-1)</f>
        <v>#NAME?</v>
      </c>
      <c r="H777" s="6" t="e">
        <f ca="1">IF('Log_working_3-way'!$D777="","",'True_Odds_Calculator_3-way'!N774/'True_Odds_Calculator_3-way'!A774-1)</f>
        <v>#NAME?</v>
      </c>
      <c r="I777" s="6" t="e">
        <f ca="1">IF('Log_working_3-way'!$D777="","",'True_Odds_Calculator_3-way'!O774/'True_Odds_Calculator_3-way'!B774-1)</f>
        <v>#NAME?</v>
      </c>
      <c r="J777" s="6" t="e">
        <f ca="1">IF('Log_working_3-way'!$D777="","",'True_Odds_Calculator_3-way'!#REF!/'True_Odds_Calculator_3-way'!C774-1)</f>
        <v>#NAME?</v>
      </c>
      <c r="K777" s="6" t="e">
        <f ca="1">IF('Log_working_3-way'!$D777="","",1/'True_Odds_Calculator_3-way'!A774+1/'True_Odds_Calculator_3-way'!B774+1/'True_Odds_Calculator_3-way'!C774-1)</f>
        <v>#NAME?</v>
      </c>
    </row>
    <row r="778" spans="4:11" x14ac:dyDescent="0.25">
      <c r="D778" t="e">
        <f ca="1">solve_for_c('True_Odds_Calculator_3-way'!A775,'True_Odds_Calculator_3-way'!B775,'True_Odds_Calculator_3-way'!C775,'Log_working_3-way'!B$1,'Log_working_3-way'!B$2)</f>
        <v>#NAME?</v>
      </c>
      <c r="F778" s="6" t="e">
        <f ca="1">IF('Log_working_3-way'!D778="","",1/'True_Odds_Calculator_3-way'!N775+1/'True_Odds_Calculator_3-way'!O775+1/'True_Odds_Calculator_3-way'!#REF!-1)</f>
        <v>#NAME?</v>
      </c>
      <c r="H778" s="6" t="e">
        <f ca="1">IF('Log_working_3-way'!$D778="","",'True_Odds_Calculator_3-way'!N775/'True_Odds_Calculator_3-way'!A775-1)</f>
        <v>#NAME?</v>
      </c>
      <c r="I778" s="6" t="e">
        <f ca="1">IF('Log_working_3-way'!$D778="","",'True_Odds_Calculator_3-way'!O775/'True_Odds_Calculator_3-way'!B775-1)</f>
        <v>#NAME?</v>
      </c>
      <c r="J778" s="6" t="e">
        <f ca="1">IF('Log_working_3-way'!$D778="","",'True_Odds_Calculator_3-way'!#REF!/'True_Odds_Calculator_3-way'!C775-1)</f>
        <v>#NAME?</v>
      </c>
      <c r="K778" s="6" t="e">
        <f ca="1">IF('Log_working_3-way'!$D778="","",1/'True_Odds_Calculator_3-way'!A775+1/'True_Odds_Calculator_3-way'!B775+1/'True_Odds_Calculator_3-way'!C775-1)</f>
        <v>#NAME?</v>
      </c>
    </row>
    <row r="779" spans="4:11" x14ac:dyDescent="0.25">
      <c r="D779" t="e">
        <f ca="1">solve_for_c('True_Odds_Calculator_3-way'!A776,'True_Odds_Calculator_3-way'!B776,'True_Odds_Calculator_3-way'!C776,'Log_working_3-way'!B$1,'Log_working_3-way'!B$2)</f>
        <v>#NAME?</v>
      </c>
      <c r="F779" s="6" t="e">
        <f ca="1">IF('Log_working_3-way'!D779="","",1/'True_Odds_Calculator_3-way'!N776+1/'True_Odds_Calculator_3-way'!O776+1/'True_Odds_Calculator_3-way'!#REF!-1)</f>
        <v>#NAME?</v>
      </c>
      <c r="H779" s="6" t="e">
        <f ca="1">IF('Log_working_3-way'!$D779="","",'True_Odds_Calculator_3-way'!N776/'True_Odds_Calculator_3-way'!A776-1)</f>
        <v>#NAME?</v>
      </c>
      <c r="I779" s="6" t="e">
        <f ca="1">IF('Log_working_3-way'!$D779="","",'True_Odds_Calculator_3-way'!O776/'True_Odds_Calculator_3-way'!B776-1)</f>
        <v>#NAME?</v>
      </c>
      <c r="J779" s="6" t="e">
        <f ca="1">IF('Log_working_3-way'!$D779="","",'True_Odds_Calculator_3-way'!#REF!/'True_Odds_Calculator_3-way'!C776-1)</f>
        <v>#NAME?</v>
      </c>
      <c r="K779" s="6" t="e">
        <f ca="1">IF('Log_working_3-way'!$D779="","",1/'True_Odds_Calculator_3-way'!A776+1/'True_Odds_Calculator_3-way'!B776+1/'True_Odds_Calculator_3-way'!C776-1)</f>
        <v>#NAME?</v>
      </c>
    </row>
    <row r="780" spans="4:11" x14ac:dyDescent="0.25">
      <c r="D780" t="e">
        <f ca="1">solve_for_c('True_Odds_Calculator_3-way'!A777,'True_Odds_Calculator_3-way'!B777,'True_Odds_Calculator_3-way'!C777,'Log_working_3-way'!B$1,'Log_working_3-way'!B$2)</f>
        <v>#NAME?</v>
      </c>
      <c r="F780" s="6" t="e">
        <f ca="1">IF('Log_working_3-way'!D780="","",1/'True_Odds_Calculator_3-way'!N777+1/'True_Odds_Calculator_3-way'!O777+1/'True_Odds_Calculator_3-way'!#REF!-1)</f>
        <v>#NAME?</v>
      </c>
      <c r="H780" s="6" t="e">
        <f ca="1">IF('Log_working_3-way'!$D780="","",'True_Odds_Calculator_3-way'!N777/'True_Odds_Calculator_3-way'!A777-1)</f>
        <v>#NAME?</v>
      </c>
      <c r="I780" s="6" t="e">
        <f ca="1">IF('Log_working_3-way'!$D780="","",'True_Odds_Calculator_3-way'!O777/'True_Odds_Calculator_3-way'!B777-1)</f>
        <v>#NAME?</v>
      </c>
      <c r="J780" s="6" t="e">
        <f ca="1">IF('Log_working_3-way'!$D780="","",'True_Odds_Calculator_3-way'!#REF!/'True_Odds_Calculator_3-way'!C777-1)</f>
        <v>#NAME?</v>
      </c>
      <c r="K780" s="6" t="e">
        <f ca="1">IF('Log_working_3-way'!$D780="","",1/'True_Odds_Calculator_3-way'!A777+1/'True_Odds_Calculator_3-way'!B777+1/'True_Odds_Calculator_3-way'!C777-1)</f>
        <v>#NAME?</v>
      </c>
    </row>
    <row r="781" spans="4:11" x14ac:dyDescent="0.25">
      <c r="D781" t="e">
        <f ca="1">solve_for_c('True_Odds_Calculator_3-way'!A778,'True_Odds_Calculator_3-way'!B778,'True_Odds_Calculator_3-way'!C778,'Log_working_3-way'!B$1,'Log_working_3-way'!B$2)</f>
        <v>#NAME?</v>
      </c>
      <c r="F781" s="6" t="e">
        <f ca="1">IF('Log_working_3-way'!D781="","",1/'True_Odds_Calculator_3-way'!N778+1/'True_Odds_Calculator_3-way'!O778+1/'True_Odds_Calculator_3-way'!#REF!-1)</f>
        <v>#NAME?</v>
      </c>
      <c r="H781" s="6" t="e">
        <f ca="1">IF('Log_working_3-way'!$D781="","",'True_Odds_Calculator_3-way'!N778/'True_Odds_Calculator_3-way'!A778-1)</f>
        <v>#NAME?</v>
      </c>
      <c r="I781" s="6" t="e">
        <f ca="1">IF('Log_working_3-way'!$D781="","",'True_Odds_Calculator_3-way'!O778/'True_Odds_Calculator_3-way'!B778-1)</f>
        <v>#NAME?</v>
      </c>
      <c r="J781" s="6" t="e">
        <f ca="1">IF('Log_working_3-way'!$D781="","",'True_Odds_Calculator_3-way'!#REF!/'True_Odds_Calculator_3-way'!C778-1)</f>
        <v>#NAME?</v>
      </c>
      <c r="K781" s="6" t="e">
        <f ca="1">IF('Log_working_3-way'!$D781="","",1/'True_Odds_Calculator_3-way'!A778+1/'True_Odds_Calculator_3-way'!B778+1/'True_Odds_Calculator_3-way'!C778-1)</f>
        <v>#NAME?</v>
      </c>
    </row>
    <row r="782" spans="4:11" x14ac:dyDescent="0.25">
      <c r="D782" t="e">
        <f ca="1">solve_for_c('True_Odds_Calculator_3-way'!A779,'True_Odds_Calculator_3-way'!B779,'True_Odds_Calculator_3-way'!C779,'Log_working_3-way'!B$1,'Log_working_3-way'!B$2)</f>
        <v>#NAME?</v>
      </c>
      <c r="F782" s="6" t="e">
        <f ca="1">IF('Log_working_3-way'!D782="","",1/'True_Odds_Calculator_3-way'!N779+1/'True_Odds_Calculator_3-way'!O779+1/'True_Odds_Calculator_3-way'!#REF!-1)</f>
        <v>#NAME?</v>
      </c>
      <c r="H782" s="6" t="e">
        <f ca="1">IF('Log_working_3-way'!$D782="","",'True_Odds_Calculator_3-way'!N779/'True_Odds_Calculator_3-way'!A779-1)</f>
        <v>#NAME?</v>
      </c>
      <c r="I782" s="6" t="e">
        <f ca="1">IF('Log_working_3-way'!$D782="","",'True_Odds_Calculator_3-way'!O779/'True_Odds_Calculator_3-way'!B779-1)</f>
        <v>#NAME?</v>
      </c>
      <c r="J782" s="6" t="e">
        <f ca="1">IF('Log_working_3-way'!$D782="","",'True_Odds_Calculator_3-way'!#REF!/'True_Odds_Calculator_3-way'!C779-1)</f>
        <v>#NAME?</v>
      </c>
      <c r="K782" s="6" t="e">
        <f ca="1">IF('Log_working_3-way'!$D782="","",1/'True_Odds_Calculator_3-way'!A779+1/'True_Odds_Calculator_3-way'!B779+1/'True_Odds_Calculator_3-way'!C779-1)</f>
        <v>#NAME?</v>
      </c>
    </row>
    <row r="783" spans="4:11" x14ac:dyDescent="0.25">
      <c r="D783" t="e">
        <f ca="1">solve_for_c('True_Odds_Calculator_3-way'!A780,'True_Odds_Calculator_3-way'!B780,'True_Odds_Calculator_3-way'!C780,'Log_working_3-way'!B$1,'Log_working_3-way'!B$2)</f>
        <v>#NAME?</v>
      </c>
      <c r="F783" s="6" t="e">
        <f ca="1">IF('Log_working_3-way'!D783="","",1/'True_Odds_Calculator_3-way'!N780+1/'True_Odds_Calculator_3-way'!O780+1/'True_Odds_Calculator_3-way'!#REF!-1)</f>
        <v>#NAME?</v>
      </c>
      <c r="H783" s="6" t="e">
        <f ca="1">IF('Log_working_3-way'!$D783="","",'True_Odds_Calculator_3-way'!N780/'True_Odds_Calculator_3-way'!A780-1)</f>
        <v>#NAME?</v>
      </c>
      <c r="I783" s="6" t="e">
        <f ca="1">IF('Log_working_3-way'!$D783="","",'True_Odds_Calculator_3-way'!O780/'True_Odds_Calculator_3-way'!B780-1)</f>
        <v>#NAME?</v>
      </c>
      <c r="J783" s="6" t="e">
        <f ca="1">IF('Log_working_3-way'!$D783="","",'True_Odds_Calculator_3-way'!#REF!/'True_Odds_Calculator_3-way'!C780-1)</f>
        <v>#NAME?</v>
      </c>
      <c r="K783" s="6" t="e">
        <f ca="1">IF('Log_working_3-way'!$D783="","",1/'True_Odds_Calculator_3-way'!A780+1/'True_Odds_Calculator_3-way'!B780+1/'True_Odds_Calculator_3-way'!C780-1)</f>
        <v>#NAME?</v>
      </c>
    </row>
    <row r="784" spans="4:11" x14ac:dyDescent="0.25">
      <c r="D784" t="e">
        <f ca="1">solve_for_c('True_Odds_Calculator_3-way'!A781,'True_Odds_Calculator_3-way'!B781,'True_Odds_Calculator_3-way'!C781,'Log_working_3-way'!B$1,'Log_working_3-way'!B$2)</f>
        <v>#NAME?</v>
      </c>
      <c r="F784" s="6" t="e">
        <f ca="1">IF('Log_working_3-way'!D784="","",1/'True_Odds_Calculator_3-way'!N781+1/'True_Odds_Calculator_3-way'!O781+1/'True_Odds_Calculator_3-way'!#REF!-1)</f>
        <v>#NAME?</v>
      </c>
      <c r="H784" s="6" t="e">
        <f ca="1">IF('Log_working_3-way'!$D784="","",'True_Odds_Calculator_3-way'!N781/'True_Odds_Calculator_3-way'!A781-1)</f>
        <v>#NAME?</v>
      </c>
      <c r="I784" s="6" t="e">
        <f ca="1">IF('Log_working_3-way'!$D784="","",'True_Odds_Calculator_3-way'!O781/'True_Odds_Calculator_3-way'!B781-1)</f>
        <v>#NAME?</v>
      </c>
      <c r="J784" s="6" t="e">
        <f ca="1">IF('Log_working_3-way'!$D784="","",'True_Odds_Calculator_3-way'!#REF!/'True_Odds_Calculator_3-way'!C781-1)</f>
        <v>#NAME?</v>
      </c>
      <c r="K784" s="6" t="e">
        <f ca="1">IF('Log_working_3-way'!$D784="","",1/'True_Odds_Calculator_3-way'!A781+1/'True_Odds_Calculator_3-way'!B781+1/'True_Odds_Calculator_3-way'!C781-1)</f>
        <v>#NAME?</v>
      </c>
    </row>
    <row r="785" spans="4:11" x14ac:dyDescent="0.25">
      <c r="D785" t="e">
        <f ca="1">solve_for_c('True_Odds_Calculator_3-way'!A782,'True_Odds_Calculator_3-way'!B782,'True_Odds_Calculator_3-way'!C782,'Log_working_3-way'!B$1,'Log_working_3-way'!B$2)</f>
        <v>#NAME?</v>
      </c>
      <c r="F785" s="6" t="e">
        <f ca="1">IF('Log_working_3-way'!D785="","",1/'True_Odds_Calculator_3-way'!N782+1/'True_Odds_Calculator_3-way'!O782+1/'True_Odds_Calculator_3-way'!#REF!-1)</f>
        <v>#NAME?</v>
      </c>
      <c r="H785" s="6" t="e">
        <f ca="1">IF('Log_working_3-way'!$D785="","",'True_Odds_Calculator_3-way'!N782/'True_Odds_Calculator_3-way'!A782-1)</f>
        <v>#NAME?</v>
      </c>
      <c r="I785" s="6" t="e">
        <f ca="1">IF('Log_working_3-way'!$D785="","",'True_Odds_Calculator_3-way'!O782/'True_Odds_Calculator_3-way'!B782-1)</f>
        <v>#NAME?</v>
      </c>
      <c r="J785" s="6" t="e">
        <f ca="1">IF('Log_working_3-way'!$D785="","",'True_Odds_Calculator_3-way'!#REF!/'True_Odds_Calculator_3-way'!C782-1)</f>
        <v>#NAME?</v>
      </c>
      <c r="K785" s="6" t="e">
        <f ca="1">IF('Log_working_3-way'!$D785="","",1/'True_Odds_Calculator_3-way'!A782+1/'True_Odds_Calculator_3-way'!B782+1/'True_Odds_Calculator_3-way'!C782-1)</f>
        <v>#NAME?</v>
      </c>
    </row>
    <row r="786" spans="4:11" x14ac:dyDescent="0.25">
      <c r="D786" t="e">
        <f ca="1">solve_for_c('True_Odds_Calculator_3-way'!A783,'True_Odds_Calculator_3-way'!B783,'True_Odds_Calculator_3-way'!C783,'Log_working_3-way'!B$1,'Log_working_3-way'!B$2)</f>
        <v>#NAME?</v>
      </c>
      <c r="F786" s="6" t="e">
        <f ca="1">IF('Log_working_3-way'!D786="","",1/'True_Odds_Calculator_3-way'!N783+1/'True_Odds_Calculator_3-way'!O783+1/'True_Odds_Calculator_3-way'!#REF!-1)</f>
        <v>#NAME?</v>
      </c>
      <c r="H786" s="6" t="e">
        <f ca="1">IF('Log_working_3-way'!$D786="","",'True_Odds_Calculator_3-way'!N783/'True_Odds_Calculator_3-way'!A783-1)</f>
        <v>#NAME?</v>
      </c>
      <c r="I786" s="6" t="e">
        <f ca="1">IF('Log_working_3-way'!$D786="","",'True_Odds_Calculator_3-way'!O783/'True_Odds_Calculator_3-way'!B783-1)</f>
        <v>#NAME?</v>
      </c>
      <c r="J786" s="6" t="e">
        <f ca="1">IF('Log_working_3-way'!$D786="","",'True_Odds_Calculator_3-way'!#REF!/'True_Odds_Calculator_3-way'!C783-1)</f>
        <v>#NAME?</v>
      </c>
      <c r="K786" s="6" t="e">
        <f ca="1">IF('Log_working_3-way'!$D786="","",1/'True_Odds_Calculator_3-way'!A783+1/'True_Odds_Calculator_3-way'!B783+1/'True_Odds_Calculator_3-way'!C783-1)</f>
        <v>#NAME?</v>
      </c>
    </row>
    <row r="787" spans="4:11" x14ac:dyDescent="0.25">
      <c r="D787" t="e">
        <f ca="1">solve_for_c('True_Odds_Calculator_3-way'!A784,'True_Odds_Calculator_3-way'!B784,'True_Odds_Calculator_3-way'!C784,'Log_working_3-way'!B$1,'Log_working_3-way'!B$2)</f>
        <v>#NAME?</v>
      </c>
      <c r="F787" s="6" t="e">
        <f ca="1">IF('Log_working_3-way'!D787="","",1/'True_Odds_Calculator_3-way'!N784+1/'True_Odds_Calculator_3-way'!O784+1/'True_Odds_Calculator_3-way'!#REF!-1)</f>
        <v>#NAME?</v>
      </c>
      <c r="H787" s="6" t="e">
        <f ca="1">IF('Log_working_3-way'!$D787="","",'True_Odds_Calculator_3-way'!N784/'True_Odds_Calculator_3-way'!A784-1)</f>
        <v>#NAME?</v>
      </c>
      <c r="I787" s="6" t="e">
        <f ca="1">IF('Log_working_3-way'!$D787="","",'True_Odds_Calculator_3-way'!O784/'True_Odds_Calculator_3-way'!B784-1)</f>
        <v>#NAME?</v>
      </c>
      <c r="J787" s="6" t="e">
        <f ca="1">IF('Log_working_3-way'!$D787="","",'True_Odds_Calculator_3-way'!#REF!/'True_Odds_Calculator_3-way'!C784-1)</f>
        <v>#NAME?</v>
      </c>
      <c r="K787" s="6" t="e">
        <f ca="1">IF('Log_working_3-way'!$D787="","",1/'True_Odds_Calculator_3-way'!A784+1/'True_Odds_Calculator_3-way'!B784+1/'True_Odds_Calculator_3-way'!C784-1)</f>
        <v>#NAME?</v>
      </c>
    </row>
    <row r="788" spans="4:11" x14ac:dyDescent="0.25">
      <c r="D788" t="e">
        <f ca="1">solve_for_c('True_Odds_Calculator_3-way'!A785,'True_Odds_Calculator_3-way'!B785,'True_Odds_Calculator_3-way'!C785,'Log_working_3-way'!B$1,'Log_working_3-way'!B$2)</f>
        <v>#NAME?</v>
      </c>
      <c r="F788" s="6" t="e">
        <f ca="1">IF('Log_working_3-way'!D788="","",1/'True_Odds_Calculator_3-way'!N785+1/'True_Odds_Calculator_3-way'!O785+1/'True_Odds_Calculator_3-way'!#REF!-1)</f>
        <v>#NAME?</v>
      </c>
      <c r="H788" s="6" t="e">
        <f ca="1">IF('Log_working_3-way'!$D788="","",'True_Odds_Calculator_3-way'!N785/'True_Odds_Calculator_3-way'!A785-1)</f>
        <v>#NAME?</v>
      </c>
      <c r="I788" s="6" t="e">
        <f ca="1">IF('Log_working_3-way'!$D788="","",'True_Odds_Calculator_3-way'!O785/'True_Odds_Calculator_3-way'!B785-1)</f>
        <v>#NAME?</v>
      </c>
      <c r="J788" s="6" t="e">
        <f ca="1">IF('Log_working_3-way'!$D788="","",'True_Odds_Calculator_3-way'!#REF!/'True_Odds_Calculator_3-way'!C785-1)</f>
        <v>#NAME?</v>
      </c>
      <c r="K788" s="6" t="e">
        <f ca="1">IF('Log_working_3-way'!$D788="","",1/'True_Odds_Calculator_3-way'!A785+1/'True_Odds_Calculator_3-way'!B785+1/'True_Odds_Calculator_3-way'!C785-1)</f>
        <v>#NAME?</v>
      </c>
    </row>
    <row r="789" spans="4:11" x14ac:dyDescent="0.25">
      <c r="D789" t="e">
        <f ca="1">solve_for_c('True_Odds_Calculator_3-way'!A786,'True_Odds_Calculator_3-way'!B786,'True_Odds_Calculator_3-way'!C786,'Log_working_3-way'!B$1,'Log_working_3-way'!B$2)</f>
        <v>#NAME?</v>
      </c>
      <c r="F789" s="6" t="e">
        <f ca="1">IF('Log_working_3-way'!D789="","",1/'True_Odds_Calculator_3-way'!N786+1/'True_Odds_Calculator_3-way'!O786+1/'True_Odds_Calculator_3-way'!#REF!-1)</f>
        <v>#NAME?</v>
      </c>
      <c r="H789" s="6" t="e">
        <f ca="1">IF('Log_working_3-way'!$D789="","",'True_Odds_Calculator_3-way'!N786/'True_Odds_Calculator_3-way'!A786-1)</f>
        <v>#NAME?</v>
      </c>
      <c r="I789" s="6" t="e">
        <f ca="1">IF('Log_working_3-way'!$D789="","",'True_Odds_Calculator_3-way'!O786/'True_Odds_Calculator_3-way'!B786-1)</f>
        <v>#NAME?</v>
      </c>
      <c r="J789" s="6" t="e">
        <f ca="1">IF('Log_working_3-way'!$D789="","",'True_Odds_Calculator_3-way'!#REF!/'True_Odds_Calculator_3-way'!C786-1)</f>
        <v>#NAME?</v>
      </c>
      <c r="K789" s="6" t="e">
        <f ca="1">IF('Log_working_3-way'!$D789="","",1/'True_Odds_Calculator_3-way'!A786+1/'True_Odds_Calculator_3-way'!B786+1/'True_Odds_Calculator_3-way'!C786-1)</f>
        <v>#NAME?</v>
      </c>
    </row>
    <row r="790" spans="4:11" x14ac:dyDescent="0.25">
      <c r="D790" t="e">
        <f ca="1">solve_for_c('True_Odds_Calculator_3-way'!A787,'True_Odds_Calculator_3-way'!B787,'True_Odds_Calculator_3-way'!C787,'Log_working_3-way'!B$1,'Log_working_3-way'!B$2)</f>
        <v>#NAME?</v>
      </c>
      <c r="F790" s="6" t="e">
        <f ca="1">IF('Log_working_3-way'!D790="","",1/'True_Odds_Calculator_3-way'!N787+1/'True_Odds_Calculator_3-way'!O787+1/'True_Odds_Calculator_3-way'!#REF!-1)</f>
        <v>#NAME?</v>
      </c>
      <c r="H790" s="6" t="e">
        <f ca="1">IF('Log_working_3-way'!$D790="","",'True_Odds_Calculator_3-way'!N787/'True_Odds_Calculator_3-way'!A787-1)</f>
        <v>#NAME?</v>
      </c>
      <c r="I790" s="6" t="e">
        <f ca="1">IF('Log_working_3-way'!$D790="","",'True_Odds_Calculator_3-way'!O787/'True_Odds_Calculator_3-way'!B787-1)</f>
        <v>#NAME?</v>
      </c>
      <c r="J790" s="6" t="e">
        <f ca="1">IF('Log_working_3-way'!$D790="","",'True_Odds_Calculator_3-way'!#REF!/'True_Odds_Calculator_3-way'!C787-1)</f>
        <v>#NAME?</v>
      </c>
      <c r="K790" s="6" t="e">
        <f ca="1">IF('Log_working_3-way'!$D790="","",1/'True_Odds_Calculator_3-way'!A787+1/'True_Odds_Calculator_3-way'!B787+1/'True_Odds_Calculator_3-way'!C787-1)</f>
        <v>#NAME?</v>
      </c>
    </row>
    <row r="791" spans="4:11" x14ac:dyDescent="0.25">
      <c r="D791" t="e">
        <f ca="1">solve_for_c('True_Odds_Calculator_3-way'!A788,'True_Odds_Calculator_3-way'!B788,'True_Odds_Calculator_3-way'!C788,'Log_working_3-way'!B$1,'Log_working_3-way'!B$2)</f>
        <v>#NAME?</v>
      </c>
      <c r="F791" s="6" t="e">
        <f ca="1">IF('Log_working_3-way'!D791="","",1/'True_Odds_Calculator_3-way'!N788+1/'True_Odds_Calculator_3-way'!O788+1/'True_Odds_Calculator_3-way'!#REF!-1)</f>
        <v>#NAME?</v>
      </c>
      <c r="H791" s="6" t="e">
        <f ca="1">IF('Log_working_3-way'!$D791="","",'True_Odds_Calculator_3-way'!N788/'True_Odds_Calculator_3-way'!A788-1)</f>
        <v>#NAME?</v>
      </c>
      <c r="I791" s="6" t="e">
        <f ca="1">IF('Log_working_3-way'!$D791="","",'True_Odds_Calculator_3-way'!O788/'True_Odds_Calculator_3-way'!B788-1)</f>
        <v>#NAME?</v>
      </c>
      <c r="J791" s="6" t="e">
        <f ca="1">IF('Log_working_3-way'!$D791="","",'True_Odds_Calculator_3-way'!#REF!/'True_Odds_Calculator_3-way'!C788-1)</f>
        <v>#NAME?</v>
      </c>
      <c r="K791" s="6" t="e">
        <f ca="1">IF('Log_working_3-way'!$D791="","",1/'True_Odds_Calculator_3-way'!A788+1/'True_Odds_Calculator_3-way'!B788+1/'True_Odds_Calculator_3-way'!C788-1)</f>
        <v>#NAME?</v>
      </c>
    </row>
    <row r="792" spans="4:11" x14ac:dyDescent="0.25">
      <c r="D792" t="e">
        <f ca="1">solve_for_c('True_Odds_Calculator_3-way'!A789,'True_Odds_Calculator_3-way'!B789,'True_Odds_Calculator_3-way'!C789,'Log_working_3-way'!B$1,'Log_working_3-way'!B$2)</f>
        <v>#NAME?</v>
      </c>
      <c r="F792" s="6" t="e">
        <f ca="1">IF('Log_working_3-way'!D792="","",1/'True_Odds_Calculator_3-way'!N789+1/'True_Odds_Calculator_3-way'!O789+1/'True_Odds_Calculator_3-way'!#REF!-1)</f>
        <v>#NAME?</v>
      </c>
      <c r="H792" s="6" t="e">
        <f ca="1">IF('Log_working_3-way'!$D792="","",'True_Odds_Calculator_3-way'!N789/'True_Odds_Calculator_3-way'!A789-1)</f>
        <v>#NAME?</v>
      </c>
      <c r="I792" s="6" t="e">
        <f ca="1">IF('Log_working_3-way'!$D792="","",'True_Odds_Calculator_3-way'!O789/'True_Odds_Calculator_3-way'!B789-1)</f>
        <v>#NAME?</v>
      </c>
      <c r="J792" s="6" t="e">
        <f ca="1">IF('Log_working_3-way'!$D792="","",'True_Odds_Calculator_3-way'!#REF!/'True_Odds_Calculator_3-way'!C789-1)</f>
        <v>#NAME?</v>
      </c>
      <c r="K792" s="6" t="e">
        <f ca="1">IF('Log_working_3-way'!$D792="","",1/'True_Odds_Calculator_3-way'!A789+1/'True_Odds_Calculator_3-way'!B789+1/'True_Odds_Calculator_3-way'!C789-1)</f>
        <v>#NAME?</v>
      </c>
    </row>
    <row r="793" spans="4:11" x14ac:dyDescent="0.25">
      <c r="D793" t="e">
        <f ca="1">solve_for_c('True_Odds_Calculator_3-way'!A790,'True_Odds_Calculator_3-way'!B790,'True_Odds_Calculator_3-way'!C790,'Log_working_3-way'!B$1,'Log_working_3-way'!B$2)</f>
        <v>#NAME?</v>
      </c>
      <c r="F793" s="6" t="e">
        <f ca="1">IF('Log_working_3-way'!D793="","",1/'True_Odds_Calculator_3-way'!N790+1/'True_Odds_Calculator_3-way'!O790+1/'True_Odds_Calculator_3-way'!#REF!-1)</f>
        <v>#NAME?</v>
      </c>
      <c r="H793" s="6" t="e">
        <f ca="1">IF('Log_working_3-way'!$D793="","",'True_Odds_Calculator_3-way'!N790/'True_Odds_Calculator_3-way'!A790-1)</f>
        <v>#NAME?</v>
      </c>
      <c r="I793" s="6" t="e">
        <f ca="1">IF('Log_working_3-way'!$D793="","",'True_Odds_Calculator_3-way'!O790/'True_Odds_Calculator_3-way'!B790-1)</f>
        <v>#NAME?</v>
      </c>
      <c r="J793" s="6" t="e">
        <f ca="1">IF('Log_working_3-way'!$D793="","",'True_Odds_Calculator_3-way'!#REF!/'True_Odds_Calculator_3-way'!C790-1)</f>
        <v>#NAME?</v>
      </c>
      <c r="K793" s="6" t="e">
        <f ca="1">IF('Log_working_3-way'!$D793="","",1/'True_Odds_Calculator_3-way'!A790+1/'True_Odds_Calculator_3-way'!B790+1/'True_Odds_Calculator_3-way'!C790-1)</f>
        <v>#NAME?</v>
      </c>
    </row>
    <row r="794" spans="4:11" x14ac:dyDescent="0.25">
      <c r="D794" t="e">
        <f ca="1">solve_for_c('True_Odds_Calculator_3-way'!A791,'True_Odds_Calculator_3-way'!B791,'True_Odds_Calculator_3-way'!C791,'Log_working_3-way'!B$1,'Log_working_3-way'!B$2)</f>
        <v>#NAME?</v>
      </c>
      <c r="F794" s="6" t="e">
        <f ca="1">IF('Log_working_3-way'!D794="","",1/'True_Odds_Calculator_3-way'!N791+1/'True_Odds_Calculator_3-way'!O791+1/'True_Odds_Calculator_3-way'!#REF!-1)</f>
        <v>#NAME?</v>
      </c>
      <c r="H794" s="6" t="e">
        <f ca="1">IF('Log_working_3-way'!$D794="","",'True_Odds_Calculator_3-way'!N791/'True_Odds_Calculator_3-way'!A791-1)</f>
        <v>#NAME?</v>
      </c>
      <c r="I794" s="6" t="e">
        <f ca="1">IF('Log_working_3-way'!$D794="","",'True_Odds_Calculator_3-way'!O791/'True_Odds_Calculator_3-way'!B791-1)</f>
        <v>#NAME?</v>
      </c>
      <c r="J794" s="6" t="e">
        <f ca="1">IF('Log_working_3-way'!$D794="","",'True_Odds_Calculator_3-way'!#REF!/'True_Odds_Calculator_3-way'!C791-1)</f>
        <v>#NAME?</v>
      </c>
      <c r="K794" s="6" t="e">
        <f ca="1">IF('Log_working_3-way'!$D794="","",1/'True_Odds_Calculator_3-way'!A791+1/'True_Odds_Calculator_3-way'!B791+1/'True_Odds_Calculator_3-way'!C791-1)</f>
        <v>#NAME?</v>
      </c>
    </row>
    <row r="795" spans="4:11" x14ac:dyDescent="0.25">
      <c r="D795" t="e">
        <f ca="1">solve_for_c('True_Odds_Calculator_3-way'!A792,'True_Odds_Calculator_3-way'!B792,'True_Odds_Calculator_3-way'!C792,'Log_working_3-way'!B$1,'Log_working_3-way'!B$2)</f>
        <v>#NAME?</v>
      </c>
      <c r="F795" s="6" t="e">
        <f ca="1">IF('Log_working_3-way'!D795="","",1/'True_Odds_Calculator_3-way'!N792+1/'True_Odds_Calculator_3-way'!O792+1/'True_Odds_Calculator_3-way'!#REF!-1)</f>
        <v>#NAME?</v>
      </c>
      <c r="H795" s="6" t="e">
        <f ca="1">IF('Log_working_3-way'!$D795="","",'True_Odds_Calculator_3-way'!N792/'True_Odds_Calculator_3-way'!A792-1)</f>
        <v>#NAME?</v>
      </c>
      <c r="I795" s="6" t="e">
        <f ca="1">IF('Log_working_3-way'!$D795="","",'True_Odds_Calculator_3-way'!O792/'True_Odds_Calculator_3-way'!B792-1)</f>
        <v>#NAME?</v>
      </c>
      <c r="J795" s="6" t="e">
        <f ca="1">IF('Log_working_3-way'!$D795="","",'True_Odds_Calculator_3-way'!#REF!/'True_Odds_Calculator_3-way'!C792-1)</f>
        <v>#NAME?</v>
      </c>
      <c r="K795" s="6" t="e">
        <f ca="1">IF('Log_working_3-way'!$D795="","",1/'True_Odds_Calculator_3-way'!A792+1/'True_Odds_Calculator_3-way'!B792+1/'True_Odds_Calculator_3-way'!C792-1)</f>
        <v>#NAME?</v>
      </c>
    </row>
    <row r="796" spans="4:11" x14ac:dyDescent="0.25">
      <c r="D796" t="e">
        <f ca="1">solve_for_c('True_Odds_Calculator_3-way'!A793,'True_Odds_Calculator_3-way'!B793,'True_Odds_Calculator_3-way'!C793,'Log_working_3-way'!B$1,'Log_working_3-way'!B$2)</f>
        <v>#NAME?</v>
      </c>
      <c r="F796" s="6" t="e">
        <f ca="1">IF('Log_working_3-way'!D796="","",1/'True_Odds_Calculator_3-way'!N793+1/'True_Odds_Calculator_3-way'!O793+1/'True_Odds_Calculator_3-way'!#REF!-1)</f>
        <v>#NAME?</v>
      </c>
      <c r="H796" s="6" t="e">
        <f ca="1">IF('Log_working_3-way'!$D796="","",'True_Odds_Calculator_3-way'!N793/'True_Odds_Calculator_3-way'!A793-1)</f>
        <v>#NAME?</v>
      </c>
      <c r="I796" s="6" t="e">
        <f ca="1">IF('Log_working_3-way'!$D796="","",'True_Odds_Calculator_3-way'!O793/'True_Odds_Calculator_3-way'!B793-1)</f>
        <v>#NAME?</v>
      </c>
      <c r="J796" s="6" t="e">
        <f ca="1">IF('Log_working_3-way'!$D796="","",'True_Odds_Calculator_3-way'!#REF!/'True_Odds_Calculator_3-way'!C793-1)</f>
        <v>#NAME?</v>
      </c>
      <c r="K796" s="6" t="e">
        <f ca="1">IF('Log_working_3-way'!$D796="","",1/'True_Odds_Calculator_3-way'!A793+1/'True_Odds_Calculator_3-way'!B793+1/'True_Odds_Calculator_3-way'!C793-1)</f>
        <v>#NAME?</v>
      </c>
    </row>
    <row r="797" spans="4:11" x14ac:dyDescent="0.25">
      <c r="D797" t="e">
        <f ca="1">solve_for_c('True_Odds_Calculator_3-way'!A794,'True_Odds_Calculator_3-way'!B794,'True_Odds_Calculator_3-way'!C794,'Log_working_3-way'!B$1,'Log_working_3-way'!B$2)</f>
        <v>#NAME?</v>
      </c>
      <c r="F797" s="6" t="e">
        <f ca="1">IF('Log_working_3-way'!D797="","",1/'True_Odds_Calculator_3-way'!N794+1/'True_Odds_Calculator_3-way'!O794+1/'True_Odds_Calculator_3-way'!#REF!-1)</f>
        <v>#NAME?</v>
      </c>
      <c r="H797" s="6" t="e">
        <f ca="1">IF('Log_working_3-way'!$D797="","",'True_Odds_Calculator_3-way'!N794/'True_Odds_Calculator_3-way'!A794-1)</f>
        <v>#NAME?</v>
      </c>
      <c r="I797" s="6" t="e">
        <f ca="1">IF('Log_working_3-way'!$D797="","",'True_Odds_Calculator_3-way'!O794/'True_Odds_Calculator_3-way'!B794-1)</f>
        <v>#NAME?</v>
      </c>
      <c r="J797" s="6" t="e">
        <f ca="1">IF('Log_working_3-way'!$D797="","",'True_Odds_Calculator_3-way'!#REF!/'True_Odds_Calculator_3-way'!C794-1)</f>
        <v>#NAME?</v>
      </c>
      <c r="K797" s="6" t="e">
        <f ca="1">IF('Log_working_3-way'!$D797="","",1/'True_Odds_Calculator_3-way'!A794+1/'True_Odds_Calculator_3-way'!B794+1/'True_Odds_Calculator_3-way'!C794-1)</f>
        <v>#NAME?</v>
      </c>
    </row>
    <row r="798" spans="4:11" x14ac:dyDescent="0.25">
      <c r="D798" t="e">
        <f ca="1">solve_for_c('True_Odds_Calculator_3-way'!A795,'True_Odds_Calculator_3-way'!B795,'True_Odds_Calculator_3-way'!C795,'Log_working_3-way'!B$1,'Log_working_3-way'!B$2)</f>
        <v>#NAME?</v>
      </c>
      <c r="F798" s="6" t="e">
        <f ca="1">IF('Log_working_3-way'!D798="","",1/'True_Odds_Calculator_3-way'!N795+1/'True_Odds_Calculator_3-way'!O795+1/'True_Odds_Calculator_3-way'!#REF!-1)</f>
        <v>#NAME?</v>
      </c>
      <c r="H798" s="6" t="e">
        <f ca="1">IF('Log_working_3-way'!$D798="","",'True_Odds_Calculator_3-way'!N795/'True_Odds_Calculator_3-way'!A795-1)</f>
        <v>#NAME?</v>
      </c>
      <c r="I798" s="6" t="e">
        <f ca="1">IF('Log_working_3-way'!$D798="","",'True_Odds_Calculator_3-way'!O795/'True_Odds_Calculator_3-way'!B795-1)</f>
        <v>#NAME?</v>
      </c>
      <c r="J798" s="6" t="e">
        <f ca="1">IF('Log_working_3-way'!$D798="","",'True_Odds_Calculator_3-way'!#REF!/'True_Odds_Calculator_3-way'!C795-1)</f>
        <v>#NAME?</v>
      </c>
      <c r="K798" s="6" t="e">
        <f ca="1">IF('Log_working_3-way'!$D798="","",1/'True_Odds_Calculator_3-way'!A795+1/'True_Odds_Calculator_3-way'!B795+1/'True_Odds_Calculator_3-way'!C795-1)</f>
        <v>#NAME?</v>
      </c>
    </row>
    <row r="799" spans="4:11" x14ac:dyDescent="0.25">
      <c r="D799" t="e">
        <f ca="1">solve_for_c('True_Odds_Calculator_3-way'!A796,'True_Odds_Calculator_3-way'!B796,'True_Odds_Calculator_3-way'!C796,'Log_working_3-way'!B$1,'Log_working_3-way'!B$2)</f>
        <v>#NAME?</v>
      </c>
      <c r="F799" s="6" t="e">
        <f ca="1">IF('Log_working_3-way'!D799="","",1/'True_Odds_Calculator_3-way'!N796+1/'True_Odds_Calculator_3-way'!O796+1/'True_Odds_Calculator_3-way'!#REF!-1)</f>
        <v>#NAME?</v>
      </c>
      <c r="H799" s="6" t="e">
        <f ca="1">IF('Log_working_3-way'!$D799="","",'True_Odds_Calculator_3-way'!N796/'True_Odds_Calculator_3-way'!A796-1)</f>
        <v>#NAME?</v>
      </c>
      <c r="I799" s="6" t="e">
        <f ca="1">IF('Log_working_3-way'!$D799="","",'True_Odds_Calculator_3-way'!O796/'True_Odds_Calculator_3-way'!B796-1)</f>
        <v>#NAME?</v>
      </c>
      <c r="J799" s="6" t="e">
        <f ca="1">IF('Log_working_3-way'!$D799="","",'True_Odds_Calculator_3-way'!#REF!/'True_Odds_Calculator_3-way'!C796-1)</f>
        <v>#NAME?</v>
      </c>
      <c r="K799" s="6" t="e">
        <f ca="1">IF('Log_working_3-way'!$D799="","",1/'True_Odds_Calculator_3-way'!A796+1/'True_Odds_Calculator_3-way'!B796+1/'True_Odds_Calculator_3-way'!C796-1)</f>
        <v>#NAME?</v>
      </c>
    </row>
    <row r="800" spans="4:11" x14ac:dyDescent="0.25">
      <c r="D800" t="e">
        <f ca="1">solve_for_c('True_Odds_Calculator_3-way'!A797,'True_Odds_Calculator_3-way'!B797,'True_Odds_Calculator_3-way'!C797,'Log_working_3-way'!B$1,'Log_working_3-way'!B$2)</f>
        <v>#NAME?</v>
      </c>
      <c r="F800" s="6" t="e">
        <f ca="1">IF('Log_working_3-way'!D800="","",1/'True_Odds_Calculator_3-way'!N797+1/'True_Odds_Calculator_3-way'!O797+1/'True_Odds_Calculator_3-way'!#REF!-1)</f>
        <v>#NAME?</v>
      </c>
      <c r="H800" s="6" t="e">
        <f ca="1">IF('Log_working_3-way'!$D800="","",'True_Odds_Calculator_3-way'!N797/'True_Odds_Calculator_3-way'!A797-1)</f>
        <v>#NAME?</v>
      </c>
      <c r="I800" s="6" t="e">
        <f ca="1">IF('Log_working_3-way'!$D800="","",'True_Odds_Calculator_3-way'!O797/'True_Odds_Calculator_3-way'!B797-1)</f>
        <v>#NAME?</v>
      </c>
      <c r="J800" s="6" t="e">
        <f ca="1">IF('Log_working_3-way'!$D800="","",'True_Odds_Calculator_3-way'!#REF!/'True_Odds_Calculator_3-way'!C797-1)</f>
        <v>#NAME?</v>
      </c>
      <c r="K800" s="6" t="e">
        <f ca="1">IF('Log_working_3-way'!$D800="","",1/'True_Odds_Calculator_3-way'!A797+1/'True_Odds_Calculator_3-way'!B797+1/'True_Odds_Calculator_3-way'!C797-1)</f>
        <v>#NAME?</v>
      </c>
    </row>
    <row r="801" spans="4:11" x14ac:dyDescent="0.25">
      <c r="D801" t="e">
        <f ca="1">solve_for_c('True_Odds_Calculator_3-way'!A798,'True_Odds_Calculator_3-way'!B798,'True_Odds_Calculator_3-way'!C798,'Log_working_3-way'!B$1,'Log_working_3-way'!B$2)</f>
        <v>#NAME?</v>
      </c>
      <c r="F801" s="6" t="e">
        <f ca="1">IF('Log_working_3-way'!D801="","",1/'True_Odds_Calculator_3-way'!N798+1/'True_Odds_Calculator_3-way'!O798+1/'True_Odds_Calculator_3-way'!#REF!-1)</f>
        <v>#NAME?</v>
      </c>
      <c r="H801" s="6" t="e">
        <f ca="1">IF('Log_working_3-way'!$D801="","",'True_Odds_Calculator_3-way'!N798/'True_Odds_Calculator_3-way'!A798-1)</f>
        <v>#NAME?</v>
      </c>
      <c r="I801" s="6" t="e">
        <f ca="1">IF('Log_working_3-way'!$D801="","",'True_Odds_Calculator_3-way'!O798/'True_Odds_Calculator_3-way'!B798-1)</f>
        <v>#NAME?</v>
      </c>
      <c r="J801" s="6" t="e">
        <f ca="1">IF('Log_working_3-way'!$D801="","",'True_Odds_Calculator_3-way'!#REF!/'True_Odds_Calculator_3-way'!C798-1)</f>
        <v>#NAME?</v>
      </c>
      <c r="K801" s="6" t="e">
        <f ca="1">IF('Log_working_3-way'!$D801="","",1/'True_Odds_Calculator_3-way'!A798+1/'True_Odds_Calculator_3-way'!B798+1/'True_Odds_Calculator_3-way'!C798-1)</f>
        <v>#NAME?</v>
      </c>
    </row>
    <row r="802" spans="4:11" x14ac:dyDescent="0.25">
      <c r="D802" t="e">
        <f ca="1">solve_for_c('True_Odds_Calculator_3-way'!A799,'True_Odds_Calculator_3-way'!B799,'True_Odds_Calculator_3-way'!C799,'Log_working_3-way'!B$1,'Log_working_3-way'!B$2)</f>
        <v>#NAME?</v>
      </c>
      <c r="F802" s="6" t="e">
        <f ca="1">IF('Log_working_3-way'!D802="","",1/'True_Odds_Calculator_3-way'!N799+1/'True_Odds_Calculator_3-way'!O799+1/'True_Odds_Calculator_3-way'!#REF!-1)</f>
        <v>#NAME?</v>
      </c>
      <c r="H802" s="6" t="e">
        <f ca="1">IF('Log_working_3-way'!$D802="","",'True_Odds_Calculator_3-way'!N799/'True_Odds_Calculator_3-way'!A799-1)</f>
        <v>#NAME?</v>
      </c>
      <c r="I802" s="6" t="e">
        <f ca="1">IF('Log_working_3-way'!$D802="","",'True_Odds_Calculator_3-way'!O799/'True_Odds_Calculator_3-way'!B799-1)</f>
        <v>#NAME?</v>
      </c>
      <c r="J802" s="6" t="e">
        <f ca="1">IF('Log_working_3-way'!$D802="","",'True_Odds_Calculator_3-way'!#REF!/'True_Odds_Calculator_3-way'!C799-1)</f>
        <v>#NAME?</v>
      </c>
      <c r="K802" s="6" t="e">
        <f ca="1">IF('Log_working_3-way'!$D802="","",1/'True_Odds_Calculator_3-way'!A799+1/'True_Odds_Calculator_3-way'!B799+1/'True_Odds_Calculator_3-way'!C799-1)</f>
        <v>#NAME?</v>
      </c>
    </row>
    <row r="803" spans="4:11" x14ac:dyDescent="0.25">
      <c r="D803" t="e">
        <f ca="1">solve_for_c('True_Odds_Calculator_3-way'!A800,'True_Odds_Calculator_3-way'!B800,'True_Odds_Calculator_3-way'!C800,'Log_working_3-way'!B$1,'Log_working_3-way'!B$2)</f>
        <v>#NAME?</v>
      </c>
      <c r="F803" s="6" t="e">
        <f ca="1">IF('Log_working_3-way'!D803="","",1/'True_Odds_Calculator_3-way'!N800+1/'True_Odds_Calculator_3-way'!O800+1/'True_Odds_Calculator_3-way'!#REF!-1)</f>
        <v>#NAME?</v>
      </c>
      <c r="H803" s="6" t="e">
        <f ca="1">IF('Log_working_3-way'!$D803="","",'True_Odds_Calculator_3-way'!N800/'True_Odds_Calculator_3-way'!A800-1)</f>
        <v>#NAME?</v>
      </c>
      <c r="I803" s="6" t="e">
        <f ca="1">IF('Log_working_3-way'!$D803="","",'True_Odds_Calculator_3-way'!O800/'True_Odds_Calculator_3-way'!B800-1)</f>
        <v>#NAME?</v>
      </c>
      <c r="J803" s="6" t="e">
        <f ca="1">IF('Log_working_3-way'!$D803="","",'True_Odds_Calculator_3-way'!#REF!/'True_Odds_Calculator_3-way'!C800-1)</f>
        <v>#NAME?</v>
      </c>
      <c r="K803" s="6" t="e">
        <f ca="1">IF('Log_working_3-way'!$D803="","",1/'True_Odds_Calculator_3-way'!A800+1/'True_Odds_Calculator_3-way'!B800+1/'True_Odds_Calculator_3-way'!C800-1)</f>
        <v>#NAME?</v>
      </c>
    </row>
    <row r="804" spans="4:11" x14ac:dyDescent="0.25">
      <c r="D804" t="e">
        <f ca="1">solve_for_c('True_Odds_Calculator_3-way'!A801,'True_Odds_Calculator_3-way'!B801,'True_Odds_Calculator_3-way'!C801,'Log_working_3-way'!B$1,'Log_working_3-way'!B$2)</f>
        <v>#NAME?</v>
      </c>
      <c r="F804" s="6" t="e">
        <f ca="1">IF('Log_working_3-way'!D804="","",1/'True_Odds_Calculator_3-way'!N801+1/'True_Odds_Calculator_3-way'!O801+1/'True_Odds_Calculator_3-way'!#REF!-1)</f>
        <v>#NAME?</v>
      </c>
      <c r="H804" s="6" t="e">
        <f ca="1">IF('Log_working_3-way'!$D804="","",'True_Odds_Calculator_3-way'!N801/'True_Odds_Calculator_3-way'!A801-1)</f>
        <v>#NAME?</v>
      </c>
      <c r="I804" s="6" t="e">
        <f ca="1">IF('Log_working_3-way'!$D804="","",'True_Odds_Calculator_3-way'!O801/'True_Odds_Calculator_3-way'!B801-1)</f>
        <v>#NAME?</v>
      </c>
      <c r="J804" s="6" t="e">
        <f ca="1">IF('Log_working_3-way'!$D804="","",'True_Odds_Calculator_3-way'!#REF!/'True_Odds_Calculator_3-way'!C801-1)</f>
        <v>#NAME?</v>
      </c>
      <c r="K804" s="6" t="e">
        <f ca="1">IF('Log_working_3-way'!$D804="","",1/'True_Odds_Calculator_3-way'!A801+1/'True_Odds_Calculator_3-way'!B801+1/'True_Odds_Calculator_3-way'!C801-1)</f>
        <v>#NAME?</v>
      </c>
    </row>
    <row r="805" spans="4:11" x14ac:dyDescent="0.25">
      <c r="D805" t="e">
        <f ca="1">solve_for_c('True_Odds_Calculator_3-way'!A802,'True_Odds_Calculator_3-way'!B802,'True_Odds_Calculator_3-way'!C802,'Log_working_3-way'!B$1,'Log_working_3-way'!B$2)</f>
        <v>#NAME?</v>
      </c>
      <c r="F805" s="6" t="e">
        <f ca="1">IF('Log_working_3-way'!D805="","",1/'True_Odds_Calculator_3-way'!N802+1/'True_Odds_Calculator_3-way'!O802+1/'True_Odds_Calculator_3-way'!#REF!-1)</f>
        <v>#NAME?</v>
      </c>
      <c r="H805" s="6" t="e">
        <f ca="1">IF('Log_working_3-way'!$D805="","",'True_Odds_Calculator_3-way'!N802/'True_Odds_Calculator_3-way'!A802-1)</f>
        <v>#NAME?</v>
      </c>
      <c r="I805" s="6" t="e">
        <f ca="1">IF('Log_working_3-way'!$D805="","",'True_Odds_Calculator_3-way'!O802/'True_Odds_Calculator_3-way'!B802-1)</f>
        <v>#NAME?</v>
      </c>
      <c r="J805" s="6" t="e">
        <f ca="1">IF('Log_working_3-way'!$D805="","",'True_Odds_Calculator_3-way'!#REF!/'True_Odds_Calculator_3-way'!C802-1)</f>
        <v>#NAME?</v>
      </c>
      <c r="K805" s="6" t="e">
        <f ca="1">IF('Log_working_3-way'!$D805="","",1/'True_Odds_Calculator_3-way'!A802+1/'True_Odds_Calculator_3-way'!B802+1/'True_Odds_Calculator_3-way'!C802-1)</f>
        <v>#NAME?</v>
      </c>
    </row>
    <row r="806" spans="4:11" x14ac:dyDescent="0.25">
      <c r="D806" t="e">
        <f ca="1">solve_for_c('True_Odds_Calculator_3-way'!A803,'True_Odds_Calculator_3-way'!B803,'True_Odds_Calculator_3-way'!C803,'Log_working_3-way'!B$1,'Log_working_3-way'!B$2)</f>
        <v>#NAME?</v>
      </c>
      <c r="F806" s="6" t="e">
        <f ca="1">IF('Log_working_3-way'!D806="","",1/'True_Odds_Calculator_3-way'!N803+1/'True_Odds_Calculator_3-way'!O803+1/'True_Odds_Calculator_3-way'!#REF!-1)</f>
        <v>#NAME?</v>
      </c>
      <c r="H806" s="6" t="e">
        <f ca="1">IF('Log_working_3-way'!$D806="","",'True_Odds_Calculator_3-way'!N803/'True_Odds_Calculator_3-way'!A803-1)</f>
        <v>#NAME?</v>
      </c>
      <c r="I806" s="6" t="e">
        <f ca="1">IF('Log_working_3-way'!$D806="","",'True_Odds_Calculator_3-way'!O803/'True_Odds_Calculator_3-way'!B803-1)</f>
        <v>#NAME?</v>
      </c>
      <c r="J806" s="6" t="e">
        <f ca="1">IF('Log_working_3-way'!$D806="","",'True_Odds_Calculator_3-way'!#REF!/'True_Odds_Calculator_3-way'!C803-1)</f>
        <v>#NAME?</v>
      </c>
      <c r="K806" s="6" t="e">
        <f ca="1">IF('Log_working_3-way'!$D806="","",1/'True_Odds_Calculator_3-way'!A803+1/'True_Odds_Calculator_3-way'!B803+1/'True_Odds_Calculator_3-way'!C803-1)</f>
        <v>#NAME?</v>
      </c>
    </row>
    <row r="807" spans="4:11" x14ac:dyDescent="0.25">
      <c r="D807" t="e">
        <f ca="1">solve_for_c('True_Odds_Calculator_3-way'!A804,'True_Odds_Calculator_3-way'!B804,'True_Odds_Calculator_3-way'!C804,'Log_working_3-way'!B$1,'Log_working_3-way'!B$2)</f>
        <v>#NAME?</v>
      </c>
      <c r="F807" s="6" t="e">
        <f ca="1">IF('Log_working_3-way'!D807="","",1/'True_Odds_Calculator_3-way'!N804+1/'True_Odds_Calculator_3-way'!O804+1/'True_Odds_Calculator_3-way'!#REF!-1)</f>
        <v>#NAME?</v>
      </c>
      <c r="H807" s="6" t="e">
        <f ca="1">IF('Log_working_3-way'!$D807="","",'True_Odds_Calculator_3-way'!N804/'True_Odds_Calculator_3-way'!A804-1)</f>
        <v>#NAME?</v>
      </c>
      <c r="I807" s="6" t="e">
        <f ca="1">IF('Log_working_3-way'!$D807="","",'True_Odds_Calculator_3-way'!O804/'True_Odds_Calculator_3-way'!B804-1)</f>
        <v>#NAME?</v>
      </c>
      <c r="J807" s="6" t="e">
        <f ca="1">IF('Log_working_3-way'!$D807="","",'True_Odds_Calculator_3-way'!#REF!/'True_Odds_Calculator_3-way'!C804-1)</f>
        <v>#NAME?</v>
      </c>
      <c r="K807" s="6" t="e">
        <f ca="1">IF('Log_working_3-way'!$D807="","",1/'True_Odds_Calculator_3-way'!A804+1/'True_Odds_Calculator_3-way'!B804+1/'True_Odds_Calculator_3-way'!C804-1)</f>
        <v>#NAME?</v>
      </c>
    </row>
    <row r="808" spans="4:11" x14ac:dyDescent="0.25">
      <c r="D808" t="e">
        <f ca="1">solve_for_c('True_Odds_Calculator_3-way'!A805,'True_Odds_Calculator_3-way'!B805,'True_Odds_Calculator_3-way'!C805,'Log_working_3-way'!B$1,'Log_working_3-way'!B$2)</f>
        <v>#NAME?</v>
      </c>
      <c r="F808" s="6" t="e">
        <f ca="1">IF('Log_working_3-way'!D808="","",1/'True_Odds_Calculator_3-way'!N805+1/'True_Odds_Calculator_3-way'!O805+1/'True_Odds_Calculator_3-way'!#REF!-1)</f>
        <v>#NAME?</v>
      </c>
      <c r="H808" s="6" t="e">
        <f ca="1">IF('Log_working_3-way'!$D808="","",'True_Odds_Calculator_3-way'!N805/'True_Odds_Calculator_3-way'!A805-1)</f>
        <v>#NAME?</v>
      </c>
      <c r="I808" s="6" t="e">
        <f ca="1">IF('Log_working_3-way'!$D808="","",'True_Odds_Calculator_3-way'!O805/'True_Odds_Calculator_3-way'!B805-1)</f>
        <v>#NAME?</v>
      </c>
      <c r="J808" s="6" t="e">
        <f ca="1">IF('Log_working_3-way'!$D808="","",'True_Odds_Calculator_3-way'!#REF!/'True_Odds_Calculator_3-way'!C805-1)</f>
        <v>#NAME?</v>
      </c>
      <c r="K808" s="6" t="e">
        <f ca="1">IF('Log_working_3-way'!$D808="","",1/'True_Odds_Calculator_3-way'!A805+1/'True_Odds_Calculator_3-way'!B805+1/'True_Odds_Calculator_3-way'!C805-1)</f>
        <v>#NAME?</v>
      </c>
    </row>
    <row r="809" spans="4:11" x14ac:dyDescent="0.25">
      <c r="D809" t="e">
        <f ca="1">solve_for_c('True_Odds_Calculator_3-way'!A806,'True_Odds_Calculator_3-way'!B806,'True_Odds_Calculator_3-way'!C806,'Log_working_3-way'!B$1,'Log_working_3-way'!B$2)</f>
        <v>#NAME?</v>
      </c>
      <c r="F809" s="6" t="e">
        <f ca="1">IF('Log_working_3-way'!D809="","",1/'True_Odds_Calculator_3-way'!N806+1/'True_Odds_Calculator_3-way'!O806+1/'True_Odds_Calculator_3-way'!#REF!-1)</f>
        <v>#NAME?</v>
      </c>
      <c r="H809" s="6" t="e">
        <f ca="1">IF('Log_working_3-way'!$D809="","",'True_Odds_Calculator_3-way'!N806/'True_Odds_Calculator_3-way'!A806-1)</f>
        <v>#NAME?</v>
      </c>
      <c r="I809" s="6" t="e">
        <f ca="1">IF('Log_working_3-way'!$D809="","",'True_Odds_Calculator_3-way'!O806/'True_Odds_Calculator_3-way'!B806-1)</f>
        <v>#NAME?</v>
      </c>
      <c r="J809" s="6" t="e">
        <f ca="1">IF('Log_working_3-way'!$D809="","",'True_Odds_Calculator_3-way'!#REF!/'True_Odds_Calculator_3-way'!C806-1)</f>
        <v>#NAME?</v>
      </c>
      <c r="K809" s="6" t="e">
        <f ca="1">IF('Log_working_3-way'!$D809="","",1/'True_Odds_Calculator_3-way'!A806+1/'True_Odds_Calculator_3-way'!B806+1/'True_Odds_Calculator_3-way'!C806-1)</f>
        <v>#NAME?</v>
      </c>
    </row>
    <row r="810" spans="4:11" x14ac:dyDescent="0.25">
      <c r="D810" t="e">
        <f ca="1">solve_for_c('True_Odds_Calculator_3-way'!A807,'True_Odds_Calculator_3-way'!B807,'True_Odds_Calculator_3-way'!C807,'Log_working_3-way'!B$1,'Log_working_3-way'!B$2)</f>
        <v>#NAME?</v>
      </c>
      <c r="F810" s="6" t="e">
        <f ca="1">IF('Log_working_3-way'!D810="","",1/'True_Odds_Calculator_3-way'!N807+1/'True_Odds_Calculator_3-way'!O807+1/'True_Odds_Calculator_3-way'!#REF!-1)</f>
        <v>#NAME?</v>
      </c>
      <c r="H810" s="6" t="e">
        <f ca="1">IF('Log_working_3-way'!$D810="","",'True_Odds_Calculator_3-way'!N807/'True_Odds_Calculator_3-way'!A807-1)</f>
        <v>#NAME?</v>
      </c>
      <c r="I810" s="6" t="e">
        <f ca="1">IF('Log_working_3-way'!$D810="","",'True_Odds_Calculator_3-way'!O807/'True_Odds_Calculator_3-way'!B807-1)</f>
        <v>#NAME?</v>
      </c>
      <c r="J810" s="6" t="e">
        <f ca="1">IF('Log_working_3-way'!$D810="","",'True_Odds_Calculator_3-way'!#REF!/'True_Odds_Calculator_3-way'!C807-1)</f>
        <v>#NAME?</v>
      </c>
      <c r="K810" s="6" t="e">
        <f ca="1">IF('Log_working_3-way'!$D810="","",1/'True_Odds_Calculator_3-way'!A807+1/'True_Odds_Calculator_3-way'!B807+1/'True_Odds_Calculator_3-way'!C807-1)</f>
        <v>#NAME?</v>
      </c>
    </row>
    <row r="811" spans="4:11" x14ac:dyDescent="0.25">
      <c r="D811" t="e">
        <f ca="1">solve_for_c('True_Odds_Calculator_3-way'!A808,'True_Odds_Calculator_3-way'!B808,'True_Odds_Calculator_3-way'!C808,'Log_working_3-way'!B$1,'Log_working_3-way'!B$2)</f>
        <v>#NAME?</v>
      </c>
      <c r="F811" s="6" t="e">
        <f ca="1">IF('Log_working_3-way'!D811="","",1/'True_Odds_Calculator_3-way'!N808+1/'True_Odds_Calculator_3-way'!O808+1/'True_Odds_Calculator_3-way'!#REF!-1)</f>
        <v>#NAME?</v>
      </c>
      <c r="H811" s="6" t="e">
        <f ca="1">IF('Log_working_3-way'!$D811="","",'True_Odds_Calculator_3-way'!N808/'True_Odds_Calculator_3-way'!A808-1)</f>
        <v>#NAME?</v>
      </c>
      <c r="I811" s="6" t="e">
        <f ca="1">IF('Log_working_3-way'!$D811="","",'True_Odds_Calculator_3-way'!O808/'True_Odds_Calculator_3-way'!B808-1)</f>
        <v>#NAME?</v>
      </c>
      <c r="J811" s="6" t="e">
        <f ca="1">IF('Log_working_3-way'!$D811="","",'True_Odds_Calculator_3-way'!#REF!/'True_Odds_Calculator_3-way'!C808-1)</f>
        <v>#NAME?</v>
      </c>
      <c r="K811" s="6" t="e">
        <f ca="1">IF('Log_working_3-way'!$D811="","",1/'True_Odds_Calculator_3-way'!A808+1/'True_Odds_Calculator_3-way'!B808+1/'True_Odds_Calculator_3-way'!C808-1)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solve_for_c('True_Odds_Calculator_3-way'!A809,'True_Odds_Calculator_3-way'!B809,'True_Odds_Calculator_3-way'!C809,'Log_working_3-way'!B$1,'Log_working_3-way'!B$2)</f>
        <v>#NAME?</v>
      </c>
      <c r="F813" s="6" t="e">
        <f ca="1">IF('Log_working_3-way'!D813="","",1/'True_Odds_Calculator_3-way'!N809+1/'True_Odds_Calculator_3-way'!O809+1/'True_Odds_Calculator_3-way'!#REF!-1)</f>
        <v>#NAME?</v>
      </c>
      <c r="H813" s="6" t="e">
        <f ca="1">IF('Log_working_3-way'!$D813="","",'True_Odds_Calculator_3-way'!N809/'True_Odds_Calculator_3-way'!A809-1)</f>
        <v>#NAME?</v>
      </c>
      <c r="I813" s="6" t="e">
        <f ca="1">IF('Log_working_3-way'!$D813="","",'True_Odds_Calculator_3-way'!O809/'True_Odds_Calculator_3-way'!B809-1)</f>
        <v>#NAME?</v>
      </c>
      <c r="J813" s="6" t="e">
        <f ca="1">IF('Log_working_3-way'!$D813="","",'True_Odds_Calculator_3-way'!#REF!/'True_Odds_Calculator_3-way'!C809-1)</f>
        <v>#NAME?</v>
      </c>
      <c r="K813" s="6" t="e">
        <f ca="1">IF('Log_working_3-way'!$D813="","",1/'True_Odds_Calculator_3-way'!A809+1/'True_Odds_Calculator_3-way'!B809+1/'True_Odds_Calculator_3-way'!C809-1)</f>
        <v>#NAME?</v>
      </c>
    </row>
    <row r="814" spans="4:11" x14ac:dyDescent="0.25">
      <c r="D814" t="e">
        <f ca="1">solve_for_c('True_Odds_Calculator_3-way'!A810,'True_Odds_Calculator_3-way'!B810,'True_Odds_Calculator_3-way'!C810,'Log_working_3-way'!B$1,'Log_working_3-way'!B$2)</f>
        <v>#NAME?</v>
      </c>
      <c r="F814" s="6" t="e">
        <f ca="1">IF('Log_working_3-way'!D814="","",1/'True_Odds_Calculator_3-way'!N810+1/'True_Odds_Calculator_3-way'!O810+1/'True_Odds_Calculator_3-way'!#REF!-1)</f>
        <v>#NAME?</v>
      </c>
      <c r="H814" s="6" t="e">
        <f ca="1">IF('Log_working_3-way'!$D814="","",'True_Odds_Calculator_3-way'!N810/'True_Odds_Calculator_3-way'!A810-1)</f>
        <v>#NAME?</v>
      </c>
      <c r="I814" s="6" t="e">
        <f ca="1">IF('Log_working_3-way'!$D814="","",'True_Odds_Calculator_3-way'!O810/'True_Odds_Calculator_3-way'!B810-1)</f>
        <v>#NAME?</v>
      </c>
      <c r="J814" s="6" t="e">
        <f ca="1">IF('Log_working_3-way'!$D814="","",'True_Odds_Calculator_3-way'!#REF!/'True_Odds_Calculator_3-way'!C810-1)</f>
        <v>#NAME?</v>
      </c>
      <c r="K814" s="6" t="e">
        <f ca="1">IF('Log_working_3-way'!$D814="","",1/'True_Odds_Calculator_3-way'!A810+1/'True_Odds_Calculator_3-way'!B810+1/'True_Odds_Calculator_3-way'!C810-1)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solve_for_c('True_Odds_Calculator_3-way'!A811,'True_Odds_Calculator_3-way'!B811,'True_Odds_Calculator_3-way'!C811,'Log_working_3-way'!B$1,'Log_working_3-way'!B$2)</f>
        <v>#NAME?</v>
      </c>
      <c r="F817" s="6" t="e">
        <f ca="1">IF('Log_working_3-way'!D817="","",1/'True_Odds_Calculator_3-way'!N811+1/'True_Odds_Calculator_3-way'!O811+1/'True_Odds_Calculator_3-way'!#REF!-1)</f>
        <v>#NAME?</v>
      </c>
      <c r="H817" s="6" t="e">
        <f ca="1">IF('Log_working_3-way'!$D817="","",'True_Odds_Calculator_3-way'!N811/'True_Odds_Calculator_3-way'!A811-1)</f>
        <v>#NAME?</v>
      </c>
      <c r="I817" s="6" t="e">
        <f ca="1">IF('Log_working_3-way'!$D817="","",'True_Odds_Calculator_3-way'!O811/'True_Odds_Calculator_3-way'!B811-1)</f>
        <v>#NAME?</v>
      </c>
      <c r="J817" s="6" t="e">
        <f ca="1">IF('Log_working_3-way'!$D817="","",'True_Odds_Calculator_3-way'!#REF!/'True_Odds_Calculator_3-way'!C811-1)</f>
        <v>#NAME?</v>
      </c>
      <c r="K817" s="6" t="e">
        <f ca="1">IF('Log_working_3-way'!$D817="","",1/'True_Odds_Calculator_3-way'!A811+1/'True_Odds_Calculator_3-way'!B811+1/'True_Odds_Calculator_3-way'!C811-1)</f>
        <v>#NAME?</v>
      </c>
    </row>
    <row r="818" spans="4:11" x14ac:dyDescent="0.25">
      <c r="D818" t="e">
        <f ca="1">solve_for_c('True_Odds_Calculator_3-way'!A812,'True_Odds_Calculator_3-way'!B812,'True_Odds_Calculator_3-way'!C812,'Log_working_3-way'!B$1,'Log_working_3-way'!B$2)</f>
        <v>#NAME?</v>
      </c>
      <c r="F818" s="6" t="e">
        <f ca="1">IF('Log_working_3-way'!D818="","",1/'True_Odds_Calculator_3-way'!N812+1/'True_Odds_Calculator_3-way'!O812+1/'True_Odds_Calculator_3-way'!#REF!-1)</f>
        <v>#NAME?</v>
      </c>
      <c r="H818" s="6" t="e">
        <f ca="1">IF('Log_working_3-way'!$D818="","",'True_Odds_Calculator_3-way'!N812/'True_Odds_Calculator_3-way'!A812-1)</f>
        <v>#NAME?</v>
      </c>
      <c r="I818" s="6" t="e">
        <f ca="1">IF('Log_working_3-way'!$D818="","",'True_Odds_Calculator_3-way'!O812/'True_Odds_Calculator_3-way'!B812-1)</f>
        <v>#NAME?</v>
      </c>
      <c r="J818" s="6" t="e">
        <f ca="1">IF('Log_working_3-way'!$D818="","",'True_Odds_Calculator_3-way'!#REF!/'True_Odds_Calculator_3-way'!C812-1)</f>
        <v>#NAME?</v>
      </c>
      <c r="K818" s="6" t="e">
        <f ca="1">IF('Log_working_3-way'!$D818="","",1/'True_Odds_Calculator_3-way'!A812+1/'True_Odds_Calculator_3-way'!B812+1/'True_Odds_Calculator_3-way'!C812-1)</f>
        <v>#NAME?</v>
      </c>
    </row>
    <row r="819" spans="4:11" x14ac:dyDescent="0.25">
      <c r="D819" t="e">
        <f ca="1">solve_for_c('True_Odds_Calculator_3-way'!A813,'True_Odds_Calculator_3-way'!B813,'True_Odds_Calculator_3-way'!C813,'Log_working_3-way'!B$1,'Log_working_3-way'!B$2)</f>
        <v>#NAME?</v>
      </c>
      <c r="F819" s="6" t="e">
        <f ca="1">IF('Log_working_3-way'!D819="","",1/'True_Odds_Calculator_3-way'!N813+1/'True_Odds_Calculator_3-way'!O813+1/'True_Odds_Calculator_3-way'!#REF!-1)</f>
        <v>#NAME?</v>
      </c>
      <c r="H819" s="6" t="e">
        <f ca="1">IF('Log_working_3-way'!$D819="","",'True_Odds_Calculator_3-way'!N813/'True_Odds_Calculator_3-way'!A813-1)</f>
        <v>#NAME?</v>
      </c>
      <c r="I819" s="6" t="e">
        <f ca="1">IF('Log_working_3-way'!$D819="","",'True_Odds_Calculator_3-way'!O813/'True_Odds_Calculator_3-way'!B813-1)</f>
        <v>#NAME?</v>
      </c>
      <c r="J819" s="6" t="e">
        <f ca="1">IF('Log_working_3-way'!$D819="","",'True_Odds_Calculator_3-way'!#REF!/'True_Odds_Calculator_3-way'!C813-1)</f>
        <v>#NAME?</v>
      </c>
      <c r="K819" s="6" t="e">
        <f ca="1">IF('Log_working_3-way'!$D819="","",1/'True_Odds_Calculator_3-way'!A813+1/'True_Odds_Calculator_3-way'!B813+1/'True_Odds_Calculator_3-way'!C813-1)</f>
        <v>#NAME?</v>
      </c>
    </row>
    <row r="820" spans="4:11" x14ac:dyDescent="0.25">
      <c r="D820" t="e">
        <f ca="1">solve_for_c('True_Odds_Calculator_3-way'!A814,'True_Odds_Calculator_3-way'!B814,'True_Odds_Calculator_3-way'!C814,'Log_working_3-way'!B$1,'Log_working_3-way'!B$2)</f>
        <v>#NAME?</v>
      </c>
      <c r="F820" s="6" t="e">
        <f ca="1">IF('Log_working_3-way'!D820="","",1/'True_Odds_Calculator_3-way'!N814+1/'True_Odds_Calculator_3-way'!O814+1/'True_Odds_Calculator_3-way'!#REF!-1)</f>
        <v>#NAME?</v>
      </c>
      <c r="H820" s="6" t="e">
        <f ca="1">IF('Log_working_3-way'!$D820="","",'True_Odds_Calculator_3-way'!N814/'True_Odds_Calculator_3-way'!A814-1)</f>
        <v>#NAME?</v>
      </c>
      <c r="I820" s="6" t="e">
        <f ca="1">IF('Log_working_3-way'!$D820="","",'True_Odds_Calculator_3-way'!O814/'True_Odds_Calculator_3-way'!B814-1)</f>
        <v>#NAME?</v>
      </c>
      <c r="J820" s="6" t="e">
        <f ca="1">IF('Log_working_3-way'!$D820="","",'True_Odds_Calculator_3-way'!#REF!/'True_Odds_Calculator_3-way'!C814-1)</f>
        <v>#NAME?</v>
      </c>
      <c r="K820" s="6" t="e">
        <f ca="1">IF('Log_working_3-way'!$D820="","",1/'True_Odds_Calculator_3-way'!A814+1/'True_Odds_Calculator_3-way'!B814+1/'True_Odds_Calculator_3-way'!C814-1)</f>
        <v>#NAME?</v>
      </c>
    </row>
    <row r="821" spans="4:11" x14ac:dyDescent="0.25">
      <c r="D821" t="e">
        <f ca="1">solve_for_c('True_Odds_Calculator_3-way'!A815,'True_Odds_Calculator_3-way'!B815,'True_Odds_Calculator_3-way'!C815,'Log_working_3-way'!B$1,'Log_working_3-way'!B$2)</f>
        <v>#NAME?</v>
      </c>
      <c r="F821" s="6" t="e">
        <f ca="1">IF('Log_working_3-way'!D821="","",1/'True_Odds_Calculator_3-way'!N815+1/'True_Odds_Calculator_3-way'!O815+1/'True_Odds_Calculator_3-way'!#REF!-1)</f>
        <v>#NAME?</v>
      </c>
      <c r="H821" s="6" t="e">
        <f ca="1">IF('Log_working_3-way'!$D821="","",'True_Odds_Calculator_3-way'!N815/'True_Odds_Calculator_3-way'!A815-1)</f>
        <v>#NAME?</v>
      </c>
      <c r="I821" s="6" t="e">
        <f ca="1">IF('Log_working_3-way'!$D821="","",'True_Odds_Calculator_3-way'!O815/'True_Odds_Calculator_3-way'!B815-1)</f>
        <v>#NAME?</v>
      </c>
      <c r="J821" s="6" t="e">
        <f ca="1">IF('Log_working_3-way'!$D821="","",'True_Odds_Calculator_3-way'!#REF!/'True_Odds_Calculator_3-way'!C815-1)</f>
        <v>#NAME?</v>
      </c>
      <c r="K821" s="6" t="e">
        <f ca="1">IF('Log_working_3-way'!$D821="","",1/'True_Odds_Calculator_3-way'!A815+1/'True_Odds_Calculator_3-way'!B815+1/'True_Odds_Calculator_3-way'!C815-1)</f>
        <v>#NAME?</v>
      </c>
    </row>
    <row r="822" spans="4:11" x14ac:dyDescent="0.25">
      <c r="D822" t="e">
        <f ca="1">solve_for_c('True_Odds_Calculator_3-way'!A816,'True_Odds_Calculator_3-way'!B816,'True_Odds_Calculator_3-way'!C816,'Log_working_3-way'!B$1,'Log_working_3-way'!B$2)</f>
        <v>#NAME?</v>
      </c>
      <c r="F822" s="6" t="e">
        <f ca="1">IF('Log_working_3-way'!D822="","",1/'True_Odds_Calculator_3-way'!N816+1/'True_Odds_Calculator_3-way'!O816+1/'True_Odds_Calculator_3-way'!#REF!-1)</f>
        <v>#NAME?</v>
      </c>
      <c r="H822" s="6" t="e">
        <f ca="1">IF('Log_working_3-way'!$D822="","",'True_Odds_Calculator_3-way'!N816/'True_Odds_Calculator_3-way'!A816-1)</f>
        <v>#NAME?</v>
      </c>
      <c r="I822" s="6" t="e">
        <f ca="1">IF('Log_working_3-way'!$D822="","",'True_Odds_Calculator_3-way'!O816/'True_Odds_Calculator_3-way'!B816-1)</f>
        <v>#NAME?</v>
      </c>
      <c r="J822" s="6" t="e">
        <f ca="1">IF('Log_working_3-way'!$D822="","",'True_Odds_Calculator_3-way'!#REF!/'True_Odds_Calculator_3-way'!C816-1)</f>
        <v>#NAME?</v>
      </c>
      <c r="K822" s="6" t="e">
        <f ca="1">IF('Log_working_3-way'!$D822="","",1/'True_Odds_Calculator_3-way'!A816+1/'True_Odds_Calculator_3-way'!B816+1/'True_Odds_Calculator_3-way'!C816-1)</f>
        <v>#NAME?</v>
      </c>
    </row>
    <row r="823" spans="4:11" x14ac:dyDescent="0.25">
      <c r="D823" t="e">
        <f ca="1">solve_for_c('True_Odds_Calculator_3-way'!A817,'True_Odds_Calculator_3-way'!B817,'True_Odds_Calculator_3-way'!C817,'Log_working_3-way'!B$1,'Log_working_3-way'!B$2)</f>
        <v>#NAME?</v>
      </c>
      <c r="F823" s="6" t="e">
        <f ca="1">IF('Log_working_3-way'!D823="","",1/'True_Odds_Calculator_3-way'!N817+1/'True_Odds_Calculator_3-way'!O817+1/'True_Odds_Calculator_3-way'!#REF!-1)</f>
        <v>#NAME?</v>
      </c>
      <c r="H823" s="6" t="e">
        <f ca="1">IF('Log_working_3-way'!$D823="","",'True_Odds_Calculator_3-way'!N817/'True_Odds_Calculator_3-way'!A817-1)</f>
        <v>#NAME?</v>
      </c>
      <c r="I823" s="6" t="e">
        <f ca="1">IF('Log_working_3-way'!$D823="","",'True_Odds_Calculator_3-way'!O817/'True_Odds_Calculator_3-way'!B817-1)</f>
        <v>#NAME?</v>
      </c>
      <c r="J823" s="6" t="e">
        <f ca="1">IF('Log_working_3-way'!$D823="","",'True_Odds_Calculator_3-way'!#REF!/'True_Odds_Calculator_3-way'!C817-1)</f>
        <v>#NAME?</v>
      </c>
      <c r="K823" s="6" t="e">
        <f ca="1">IF('Log_working_3-way'!$D823="","",1/'True_Odds_Calculator_3-way'!A817+1/'True_Odds_Calculator_3-way'!B817+1/'True_Odds_Calculator_3-way'!C817-1)</f>
        <v>#NAME?</v>
      </c>
    </row>
    <row r="824" spans="4:11" x14ac:dyDescent="0.25">
      <c r="D824" t="e">
        <f ca="1">solve_for_c('True_Odds_Calculator_3-way'!A818,'True_Odds_Calculator_3-way'!B818,'True_Odds_Calculator_3-way'!C818,'Log_working_3-way'!B$1,'Log_working_3-way'!B$2)</f>
        <v>#NAME?</v>
      </c>
      <c r="F824" s="6" t="e">
        <f ca="1">IF('Log_working_3-way'!D824="","",1/'True_Odds_Calculator_3-way'!N818+1/'True_Odds_Calculator_3-way'!O818+1/'True_Odds_Calculator_3-way'!#REF!-1)</f>
        <v>#NAME?</v>
      </c>
      <c r="H824" s="6" t="e">
        <f ca="1">IF('Log_working_3-way'!$D824="","",'True_Odds_Calculator_3-way'!N818/'True_Odds_Calculator_3-way'!A818-1)</f>
        <v>#NAME?</v>
      </c>
      <c r="I824" s="6" t="e">
        <f ca="1">IF('Log_working_3-way'!$D824="","",'True_Odds_Calculator_3-way'!O818/'True_Odds_Calculator_3-way'!B818-1)</f>
        <v>#NAME?</v>
      </c>
      <c r="J824" s="6" t="e">
        <f ca="1">IF('Log_working_3-way'!$D824="","",'True_Odds_Calculator_3-way'!#REF!/'True_Odds_Calculator_3-way'!C818-1)</f>
        <v>#NAME?</v>
      </c>
      <c r="K824" s="6" t="e">
        <f ca="1">IF('Log_working_3-way'!$D824="","",1/'True_Odds_Calculator_3-way'!A818+1/'True_Odds_Calculator_3-way'!B818+1/'True_Odds_Calculator_3-way'!C818-1)</f>
        <v>#NAME?</v>
      </c>
    </row>
    <row r="825" spans="4:11" x14ac:dyDescent="0.25">
      <c r="D825" t="e">
        <f ca="1">solve_for_c('True_Odds_Calculator_3-way'!A819,'True_Odds_Calculator_3-way'!B819,'True_Odds_Calculator_3-way'!C819,'Log_working_3-way'!B$1,'Log_working_3-way'!B$2)</f>
        <v>#NAME?</v>
      </c>
      <c r="F825" s="6" t="e">
        <f ca="1">IF('Log_working_3-way'!D825="","",1/'True_Odds_Calculator_3-way'!N819+1/'True_Odds_Calculator_3-way'!O819+1/'True_Odds_Calculator_3-way'!#REF!-1)</f>
        <v>#NAME?</v>
      </c>
      <c r="H825" s="6" t="e">
        <f ca="1">IF('Log_working_3-way'!$D825="","",'True_Odds_Calculator_3-way'!N819/'True_Odds_Calculator_3-way'!A819-1)</f>
        <v>#NAME?</v>
      </c>
      <c r="I825" s="6" t="e">
        <f ca="1">IF('Log_working_3-way'!$D825="","",'True_Odds_Calculator_3-way'!O819/'True_Odds_Calculator_3-way'!B819-1)</f>
        <v>#NAME?</v>
      </c>
      <c r="J825" s="6" t="e">
        <f ca="1">IF('Log_working_3-way'!$D825="","",'True_Odds_Calculator_3-way'!#REF!/'True_Odds_Calculator_3-way'!C819-1)</f>
        <v>#NAME?</v>
      </c>
      <c r="K825" s="6" t="e">
        <f ca="1">IF('Log_working_3-way'!$D825="","",1/'True_Odds_Calculator_3-way'!A819+1/'True_Odds_Calculator_3-way'!B819+1/'True_Odds_Calculator_3-way'!C819-1)</f>
        <v>#NAME?</v>
      </c>
    </row>
    <row r="826" spans="4:11" x14ac:dyDescent="0.25">
      <c r="D826" t="e">
        <f ca="1">solve_for_c('True_Odds_Calculator_3-way'!A820,'True_Odds_Calculator_3-way'!B820,'True_Odds_Calculator_3-way'!C820,'Log_working_3-way'!B$1,'Log_working_3-way'!B$2)</f>
        <v>#NAME?</v>
      </c>
      <c r="F826" s="6" t="e">
        <f ca="1">IF('Log_working_3-way'!D826="","",1/'True_Odds_Calculator_3-way'!N820+1/'True_Odds_Calculator_3-way'!O820+1/'True_Odds_Calculator_3-way'!#REF!-1)</f>
        <v>#NAME?</v>
      </c>
      <c r="H826" s="6" t="e">
        <f ca="1">IF('Log_working_3-way'!$D826="","",'True_Odds_Calculator_3-way'!N820/'True_Odds_Calculator_3-way'!A820-1)</f>
        <v>#NAME?</v>
      </c>
      <c r="I826" s="6" t="e">
        <f ca="1">IF('Log_working_3-way'!$D826="","",'True_Odds_Calculator_3-way'!O820/'True_Odds_Calculator_3-way'!B820-1)</f>
        <v>#NAME?</v>
      </c>
      <c r="J826" s="6" t="e">
        <f ca="1">IF('Log_working_3-way'!$D826="","",'True_Odds_Calculator_3-way'!#REF!/'True_Odds_Calculator_3-way'!C820-1)</f>
        <v>#NAME?</v>
      </c>
      <c r="K826" s="6" t="e">
        <f ca="1">IF('Log_working_3-way'!$D826="","",1/'True_Odds_Calculator_3-way'!A820+1/'True_Odds_Calculator_3-way'!B820+1/'True_Odds_Calculator_3-way'!C820-1)</f>
        <v>#NAME?</v>
      </c>
    </row>
    <row r="827" spans="4:11" x14ac:dyDescent="0.25">
      <c r="D827" t="e">
        <f ca="1">solve_for_c('True_Odds_Calculator_3-way'!A821,'True_Odds_Calculator_3-way'!B821,'True_Odds_Calculator_3-way'!C821,'Log_working_3-way'!B$1,'Log_working_3-way'!B$2)</f>
        <v>#NAME?</v>
      </c>
      <c r="F827" s="6" t="e">
        <f ca="1">IF('Log_working_3-way'!D827="","",1/'True_Odds_Calculator_3-way'!N821+1/'True_Odds_Calculator_3-way'!O821+1/'True_Odds_Calculator_3-way'!#REF!-1)</f>
        <v>#NAME?</v>
      </c>
      <c r="H827" s="6" t="e">
        <f ca="1">IF('Log_working_3-way'!$D827="","",'True_Odds_Calculator_3-way'!N821/'True_Odds_Calculator_3-way'!A821-1)</f>
        <v>#NAME?</v>
      </c>
      <c r="I827" s="6" t="e">
        <f ca="1">IF('Log_working_3-way'!$D827="","",'True_Odds_Calculator_3-way'!O821/'True_Odds_Calculator_3-way'!B821-1)</f>
        <v>#NAME?</v>
      </c>
      <c r="J827" s="6" t="e">
        <f ca="1">IF('Log_working_3-way'!$D827="","",'True_Odds_Calculator_3-way'!#REF!/'True_Odds_Calculator_3-way'!C821-1)</f>
        <v>#NAME?</v>
      </c>
      <c r="K827" s="6" t="e">
        <f ca="1">IF('Log_working_3-way'!$D827="","",1/'True_Odds_Calculator_3-way'!A821+1/'True_Odds_Calculator_3-way'!B821+1/'True_Odds_Calculator_3-way'!C821-1)</f>
        <v>#NAME?</v>
      </c>
    </row>
    <row r="828" spans="4:11" x14ac:dyDescent="0.25">
      <c r="D828" t="e">
        <f ca="1">solve_for_c('True_Odds_Calculator_3-way'!A822,'True_Odds_Calculator_3-way'!B822,'True_Odds_Calculator_3-way'!C822,'Log_working_3-way'!B$1,'Log_working_3-way'!B$2)</f>
        <v>#NAME?</v>
      </c>
      <c r="F828" s="6" t="e">
        <f ca="1">IF('Log_working_3-way'!D828="","",1/'True_Odds_Calculator_3-way'!N822+1/'True_Odds_Calculator_3-way'!O822+1/'True_Odds_Calculator_3-way'!#REF!-1)</f>
        <v>#NAME?</v>
      </c>
      <c r="H828" s="6" t="e">
        <f ca="1">IF('Log_working_3-way'!$D828="","",'True_Odds_Calculator_3-way'!N822/'True_Odds_Calculator_3-way'!A822-1)</f>
        <v>#NAME?</v>
      </c>
      <c r="I828" s="6" t="e">
        <f ca="1">IF('Log_working_3-way'!$D828="","",'True_Odds_Calculator_3-way'!O822/'True_Odds_Calculator_3-way'!B822-1)</f>
        <v>#NAME?</v>
      </c>
      <c r="J828" s="6" t="e">
        <f ca="1">IF('Log_working_3-way'!$D828="","",'True_Odds_Calculator_3-way'!#REF!/'True_Odds_Calculator_3-way'!C822-1)</f>
        <v>#NAME?</v>
      </c>
      <c r="K828" s="6" t="e">
        <f ca="1">IF('Log_working_3-way'!$D828="","",1/'True_Odds_Calculator_3-way'!A822+1/'True_Odds_Calculator_3-way'!B822+1/'True_Odds_Calculator_3-way'!C822-1)</f>
        <v>#NAME?</v>
      </c>
    </row>
    <row r="829" spans="4:11" x14ac:dyDescent="0.25">
      <c r="D829" t="e">
        <f ca="1">solve_for_c('True_Odds_Calculator_3-way'!A823,'True_Odds_Calculator_3-way'!B823,'True_Odds_Calculator_3-way'!C823,'Log_working_3-way'!B$1,'Log_working_3-way'!B$2)</f>
        <v>#NAME?</v>
      </c>
      <c r="F829" s="6" t="e">
        <f ca="1">IF('Log_working_3-way'!D829="","",1/'True_Odds_Calculator_3-way'!N823+1/'True_Odds_Calculator_3-way'!O823+1/'True_Odds_Calculator_3-way'!#REF!-1)</f>
        <v>#NAME?</v>
      </c>
      <c r="H829" s="6" t="e">
        <f ca="1">IF('Log_working_3-way'!$D829="","",'True_Odds_Calculator_3-way'!N823/'True_Odds_Calculator_3-way'!A823-1)</f>
        <v>#NAME?</v>
      </c>
      <c r="I829" s="6" t="e">
        <f ca="1">IF('Log_working_3-way'!$D829="","",'True_Odds_Calculator_3-way'!O823/'True_Odds_Calculator_3-way'!B823-1)</f>
        <v>#NAME?</v>
      </c>
      <c r="J829" s="6" t="e">
        <f ca="1">IF('Log_working_3-way'!$D829="","",'True_Odds_Calculator_3-way'!#REF!/'True_Odds_Calculator_3-way'!C823-1)</f>
        <v>#NAME?</v>
      </c>
      <c r="K829" s="6" t="e">
        <f ca="1">IF('Log_working_3-way'!$D829="","",1/'True_Odds_Calculator_3-way'!A823+1/'True_Odds_Calculator_3-way'!B823+1/'True_Odds_Calculator_3-way'!C823-1)</f>
        <v>#NAME?</v>
      </c>
    </row>
    <row r="830" spans="4:11" x14ac:dyDescent="0.25">
      <c r="D830" t="e">
        <f ca="1">solve_for_c('True_Odds_Calculator_3-way'!A824,'True_Odds_Calculator_3-way'!B824,'True_Odds_Calculator_3-way'!C824,'Log_working_3-way'!B$1,'Log_working_3-way'!B$2)</f>
        <v>#NAME?</v>
      </c>
      <c r="F830" s="6" t="e">
        <f ca="1">IF('Log_working_3-way'!D830="","",1/'True_Odds_Calculator_3-way'!N824+1/'True_Odds_Calculator_3-way'!O824+1/'True_Odds_Calculator_3-way'!#REF!-1)</f>
        <v>#NAME?</v>
      </c>
      <c r="H830" s="6" t="e">
        <f ca="1">IF('Log_working_3-way'!$D830="","",'True_Odds_Calculator_3-way'!N824/'True_Odds_Calculator_3-way'!A824-1)</f>
        <v>#NAME?</v>
      </c>
      <c r="I830" s="6" t="e">
        <f ca="1">IF('Log_working_3-way'!$D830="","",'True_Odds_Calculator_3-way'!O824/'True_Odds_Calculator_3-way'!B824-1)</f>
        <v>#NAME?</v>
      </c>
      <c r="J830" s="6" t="e">
        <f ca="1">IF('Log_working_3-way'!$D830="","",'True_Odds_Calculator_3-way'!#REF!/'True_Odds_Calculator_3-way'!C824-1)</f>
        <v>#NAME?</v>
      </c>
      <c r="K830" s="6" t="e">
        <f ca="1">IF('Log_working_3-way'!$D830="","",1/'True_Odds_Calculator_3-way'!A824+1/'True_Odds_Calculator_3-way'!B824+1/'True_Odds_Calculator_3-way'!C824-1)</f>
        <v>#NAME?</v>
      </c>
    </row>
    <row r="831" spans="4:11" x14ac:dyDescent="0.25">
      <c r="D831" t="e">
        <f ca="1">solve_for_c('True_Odds_Calculator_3-way'!A825,'True_Odds_Calculator_3-way'!B825,'True_Odds_Calculator_3-way'!C825,'Log_working_3-way'!B$1,'Log_working_3-way'!B$2)</f>
        <v>#NAME?</v>
      </c>
      <c r="F831" s="6" t="e">
        <f ca="1">IF('Log_working_3-way'!D831="","",1/'True_Odds_Calculator_3-way'!N825+1/'True_Odds_Calculator_3-way'!O825+1/'True_Odds_Calculator_3-way'!#REF!-1)</f>
        <v>#NAME?</v>
      </c>
      <c r="H831" s="6" t="e">
        <f ca="1">IF('Log_working_3-way'!$D831="","",'True_Odds_Calculator_3-way'!N825/'True_Odds_Calculator_3-way'!A825-1)</f>
        <v>#NAME?</v>
      </c>
      <c r="I831" s="6" t="e">
        <f ca="1">IF('Log_working_3-way'!$D831="","",'True_Odds_Calculator_3-way'!O825/'True_Odds_Calculator_3-way'!B825-1)</f>
        <v>#NAME?</v>
      </c>
      <c r="J831" s="6" t="e">
        <f ca="1">IF('Log_working_3-way'!$D831="","",'True_Odds_Calculator_3-way'!#REF!/'True_Odds_Calculator_3-way'!C825-1)</f>
        <v>#NAME?</v>
      </c>
      <c r="K831" s="6" t="e">
        <f ca="1">IF('Log_working_3-way'!$D831="","",1/'True_Odds_Calculator_3-way'!A825+1/'True_Odds_Calculator_3-way'!B825+1/'True_Odds_Calculator_3-way'!C825-1)</f>
        <v>#NAME?</v>
      </c>
    </row>
    <row r="832" spans="4:11" x14ac:dyDescent="0.25">
      <c r="D832" t="e">
        <f ca="1">solve_for_c('True_Odds_Calculator_3-way'!A826,'True_Odds_Calculator_3-way'!B826,'True_Odds_Calculator_3-way'!C826,'Log_working_3-way'!B$1,'Log_working_3-way'!B$2)</f>
        <v>#NAME?</v>
      </c>
      <c r="F832" s="6" t="e">
        <f ca="1">IF('Log_working_3-way'!D832="","",1/'True_Odds_Calculator_3-way'!N826+1/'True_Odds_Calculator_3-way'!O826+1/'True_Odds_Calculator_3-way'!#REF!-1)</f>
        <v>#NAME?</v>
      </c>
      <c r="H832" s="6" t="e">
        <f ca="1">IF('Log_working_3-way'!$D832="","",'True_Odds_Calculator_3-way'!N826/'True_Odds_Calculator_3-way'!A826-1)</f>
        <v>#NAME?</v>
      </c>
      <c r="I832" s="6" t="e">
        <f ca="1">IF('Log_working_3-way'!$D832="","",'True_Odds_Calculator_3-way'!O826/'True_Odds_Calculator_3-way'!B826-1)</f>
        <v>#NAME?</v>
      </c>
      <c r="J832" s="6" t="e">
        <f ca="1">IF('Log_working_3-way'!$D832="","",'True_Odds_Calculator_3-way'!#REF!/'True_Odds_Calculator_3-way'!C826-1)</f>
        <v>#NAME?</v>
      </c>
      <c r="K832" s="6" t="e">
        <f ca="1">IF('Log_working_3-way'!$D832="","",1/'True_Odds_Calculator_3-way'!A826+1/'True_Odds_Calculator_3-way'!B826+1/'True_Odds_Calculator_3-way'!C826-1)</f>
        <v>#NAME?</v>
      </c>
    </row>
    <row r="833" spans="4:11" x14ac:dyDescent="0.25">
      <c r="D833" t="e">
        <f ca="1">solve_for_c('True_Odds_Calculator_3-way'!A827,'True_Odds_Calculator_3-way'!B827,'True_Odds_Calculator_3-way'!C827,'Log_working_3-way'!B$1,'Log_working_3-way'!B$2)</f>
        <v>#NAME?</v>
      </c>
      <c r="F833" s="6" t="e">
        <f ca="1">IF('Log_working_3-way'!D833="","",1/'True_Odds_Calculator_3-way'!N827+1/'True_Odds_Calculator_3-way'!O827+1/'True_Odds_Calculator_3-way'!#REF!-1)</f>
        <v>#NAME?</v>
      </c>
      <c r="H833" s="6" t="e">
        <f ca="1">IF('Log_working_3-way'!$D833="","",'True_Odds_Calculator_3-way'!N827/'True_Odds_Calculator_3-way'!A827-1)</f>
        <v>#NAME?</v>
      </c>
      <c r="I833" s="6" t="e">
        <f ca="1">IF('Log_working_3-way'!$D833="","",'True_Odds_Calculator_3-way'!O827/'True_Odds_Calculator_3-way'!B827-1)</f>
        <v>#NAME?</v>
      </c>
      <c r="J833" s="6" t="e">
        <f ca="1">IF('Log_working_3-way'!$D833="","",'True_Odds_Calculator_3-way'!#REF!/'True_Odds_Calculator_3-way'!C827-1)</f>
        <v>#NAME?</v>
      </c>
      <c r="K833" s="6" t="e">
        <f ca="1">IF('Log_working_3-way'!$D833="","",1/'True_Odds_Calculator_3-way'!A827+1/'True_Odds_Calculator_3-way'!B827+1/'True_Odds_Calculator_3-way'!C827-1)</f>
        <v>#NAME?</v>
      </c>
    </row>
    <row r="834" spans="4:11" x14ac:dyDescent="0.25">
      <c r="D834" t="e">
        <f ca="1">solve_for_c('True_Odds_Calculator_3-way'!A828,'True_Odds_Calculator_3-way'!B828,'True_Odds_Calculator_3-way'!C828,'Log_working_3-way'!B$1,'Log_working_3-way'!B$2)</f>
        <v>#NAME?</v>
      </c>
      <c r="F834" s="6" t="e">
        <f ca="1">IF('Log_working_3-way'!D834="","",1/'True_Odds_Calculator_3-way'!N828+1/'True_Odds_Calculator_3-way'!O828+1/'True_Odds_Calculator_3-way'!#REF!-1)</f>
        <v>#NAME?</v>
      </c>
      <c r="H834" s="6" t="e">
        <f ca="1">IF('Log_working_3-way'!$D834="","",'True_Odds_Calculator_3-way'!N828/'True_Odds_Calculator_3-way'!A828-1)</f>
        <v>#NAME?</v>
      </c>
      <c r="I834" s="6" t="e">
        <f ca="1">IF('Log_working_3-way'!$D834="","",'True_Odds_Calculator_3-way'!O828/'True_Odds_Calculator_3-way'!B828-1)</f>
        <v>#NAME?</v>
      </c>
      <c r="J834" s="6" t="e">
        <f ca="1">IF('Log_working_3-way'!$D834="","",'True_Odds_Calculator_3-way'!#REF!/'True_Odds_Calculator_3-way'!C828-1)</f>
        <v>#NAME?</v>
      </c>
      <c r="K834" s="6" t="e">
        <f ca="1">IF('Log_working_3-way'!$D834="","",1/'True_Odds_Calculator_3-way'!A828+1/'True_Odds_Calculator_3-way'!B828+1/'True_Odds_Calculator_3-way'!C828-1)</f>
        <v>#NAME?</v>
      </c>
    </row>
    <row r="835" spans="4:11" x14ac:dyDescent="0.25">
      <c r="D835" t="e">
        <f ca="1">solve_for_c('True_Odds_Calculator_3-way'!A829,'True_Odds_Calculator_3-way'!B829,'True_Odds_Calculator_3-way'!C829,'Log_working_3-way'!B$1,'Log_working_3-way'!B$2)</f>
        <v>#NAME?</v>
      </c>
      <c r="F835" s="6" t="e">
        <f ca="1">IF('Log_working_3-way'!D835="","",1/'True_Odds_Calculator_3-way'!N829+1/'True_Odds_Calculator_3-way'!O829+1/'True_Odds_Calculator_3-way'!#REF!-1)</f>
        <v>#NAME?</v>
      </c>
      <c r="H835" s="6" t="e">
        <f ca="1">IF('Log_working_3-way'!$D835="","",'True_Odds_Calculator_3-way'!N829/'True_Odds_Calculator_3-way'!A829-1)</f>
        <v>#NAME?</v>
      </c>
      <c r="I835" s="6" t="e">
        <f ca="1">IF('Log_working_3-way'!$D835="","",'True_Odds_Calculator_3-way'!O829/'True_Odds_Calculator_3-way'!B829-1)</f>
        <v>#NAME?</v>
      </c>
      <c r="J835" s="6" t="e">
        <f ca="1">IF('Log_working_3-way'!$D835="","",'True_Odds_Calculator_3-way'!#REF!/'True_Odds_Calculator_3-way'!C829-1)</f>
        <v>#NAME?</v>
      </c>
      <c r="K835" s="6" t="e">
        <f ca="1">IF('Log_working_3-way'!$D835="","",1/'True_Odds_Calculator_3-way'!A829+1/'True_Odds_Calculator_3-way'!B829+1/'True_Odds_Calculator_3-way'!C829-1)</f>
        <v>#NAME?</v>
      </c>
    </row>
    <row r="836" spans="4:11" x14ac:dyDescent="0.25">
      <c r="D836" t="e">
        <f ca="1">solve_for_c('True_Odds_Calculator_3-way'!A830,'True_Odds_Calculator_3-way'!B830,'True_Odds_Calculator_3-way'!C830,'Log_working_3-way'!B$1,'Log_working_3-way'!B$2)</f>
        <v>#NAME?</v>
      </c>
      <c r="F836" s="6" t="e">
        <f ca="1">IF('Log_working_3-way'!D836="","",1/'True_Odds_Calculator_3-way'!N830+1/'True_Odds_Calculator_3-way'!O830+1/'True_Odds_Calculator_3-way'!#REF!-1)</f>
        <v>#NAME?</v>
      </c>
      <c r="H836" s="6" t="e">
        <f ca="1">IF('Log_working_3-way'!$D836="","",'True_Odds_Calculator_3-way'!N830/'True_Odds_Calculator_3-way'!A830-1)</f>
        <v>#NAME?</v>
      </c>
      <c r="I836" s="6" t="e">
        <f ca="1">IF('Log_working_3-way'!$D836="","",'True_Odds_Calculator_3-way'!O830/'True_Odds_Calculator_3-way'!B830-1)</f>
        <v>#NAME?</v>
      </c>
      <c r="J836" s="6" t="e">
        <f ca="1">IF('Log_working_3-way'!$D836="","",'True_Odds_Calculator_3-way'!#REF!/'True_Odds_Calculator_3-way'!C830-1)</f>
        <v>#NAME?</v>
      </c>
      <c r="K836" s="6" t="e">
        <f ca="1">IF('Log_working_3-way'!$D836="","",1/'True_Odds_Calculator_3-way'!A830+1/'True_Odds_Calculator_3-way'!B830+1/'True_Odds_Calculator_3-way'!C830-1)</f>
        <v>#NAME?</v>
      </c>
    </row>
    <row r="837" spans="4:11" x14ac:dyDescent="0.25">
      <c r="D837" t="e">
        <f ca="1">solve_for_c('True_Odds_Calculator_3-way'!A831,'True_Odds_Calculator_3-way'!B831,'True_Odds_Calculator_3-way'!C831,'Log_working_3-way'!B$1,'Log_working_3-way'!B$2)</f>
        <v>#NAME?</v>
      </c>
      <c r="F837" s="6" t="e">
        <f ca="1">IF('Log_working_3-way'!D837="","",1/'True_Odds_Calculator_3-way'!N831+1/'True_Odds_Calculator_3-way'!O831+1/'True_Odds_Calculator_3-way'!#REF!-1)</f>
        <v>#NAME?</v>
      </c>
      <c r="H837" s="6" t="e">
        <f ca="1">IF('Log_working_3-way'!$D837="","",'True_Odds_Calculator_3-way'!N831/'True_Odds_Calculator_3-way'!A831-1)</f>
        <v>#NAME?</v>
      </c>
      <c r="I837" s="6" t="e">
        <f ca="1">IF('Log_working_3-way'!$D837="","",'True_Odds_Calculator_3-way'!O831/'True_Odds_Calculator_3-way'!B831-1)</f>
        <v>#NAME?</v>
      </c>
      <c r="J837" s="6" t="e">
        <f ca="1">IF('Log_working_3-way'!$D837="","",'True_Odds_Calculator_3-way'!#REF!/'True_Odds_Calculator_3-way'!C831-1)</f>
        <v>#NAME?</v>
      </c>
      <c r="K837" s="6" t="e">
        <f ca="1">IF('Log_working_3-way'!$D837="","",1/'True_Odds_Calculator_3-way'!A831+1/'True_Odds_Calculator_3-way'!B831+1/'True_Odds_Calculator_3-way'!C831-1)</f>
        <v>#NAME?</v>
      </c>
    </row>
    <row r="838" spans="4:11" x14ac:dyDescent="0.25">
      <c r="D838" t="e">
        <f ca="1">solve_for_c('True_Odds_Calculator_3-way'!A832,'True_Odds_Calculator_3-way'!B832,'True_Odds_Calculator_3-way'!C832,'Log_working_3-way'!B$1,'Log_working_3-way'!B$2)</f>
        <v>#NAME?</v>
      </c>
      <c r="F838" s="6" t="e">
        <f ca="1">IF('Log_working_3-way'!D838="","",1/'True_Odds_Calculator_3-way'!N832+1/'True_Odds_Calculator_3-way'!O832+1/'True_Odds_Calculator_3-way'!#REF!-1)</f>
        <v>#NAME?</v>
      </c>
      <c r="H838" s="6" t="e">
        <f ca="1">IF('Log_working_3-way'!$D838="","",'True_Odds_Calculator_3-way'!N832/'True_Odds_Calculator_3-way'!A832-1)</f>
        <v>#NAME?</v>
      </c>
      <c r="I838" s="6" t="e">
        <f ca="1">IF('Log_working_3-way'!$D838="","",'True_Odds_Calculator_3-way'!O832/'True_Odds_Calculator_3-way'!B832-1)</f>
        <v>#NAME?</v>
      </c>
      <c r="J838" s="6" t="e">
        <f ca="1">IF('Log_working_3-way'!$D838="","",'True_Odds_Calculator_3-way'!#REF!/'True_Odds_Calculator_3-way'!C832-1)</f>
        <v>#NAME?</v>
      </c>
      <c r="K838" s="6" t="e">
        <f ca="1">IF('Log_working_3-way'!$D838="","",1/'True_Odds_Calculator_3-way'!A832+1/'True_Odds_Calculator_3-way'!B832+1/'True_Odds_Calculator_3-way'!C832-1)</f>
        <v>#NAME?</v>
      </c>
    </row>
    <row r="839" spans="4:11" x14ac:dyDescent="0.25">
      <c r="D839" t="e">
        <f ca="1">solve_for_c('True_Odds_Calculator_3-way'!A833,'True_Odds_Calculator_3-way'!B833,'True_Odds_Calculator_3-way'!C833,'Log_working_3-way'!B$1,'Log_working_3-way'!B$2)</f>
        <v>#NAME?</v>
      </c>
      <c r="F839" s="6" t="e">
        <f ca="1">IF('Log_working_3-way'!D839="","",1/'True_Odds_Calculator_3-way'!N833+1/'True_Odds_Calculator_3-way'!O833+1/'True_Odds_Calculator_3-way'!#REF!-1)</f>
        <v>#NAME?</v>
      </c>
      <c r="H839" s="6" t="e">
        <f ca="1">IF('Log_working_3-way'!$D839="","",'True_Odds_Calculator_3-way'!N833/'True_Odds_Calculator_3-way'!A833-1)</f>
        <v>#NAME?</v>
      </c>
      <c r="I839" s="6" t="e">
        <f ca="1">IF('Log_working_3-way'!$D839="","",'True_Odds_Calculator_3-way'!O833/'True_Odds_Calculator_3-way'!B833-1)</f>
        <v>#NAME?</v>
      </c>
      <c r="J839" s="6" t="e">
        <f ca="1">IF('Log_working_3-way'!$D839="","",'True_Odds_Calculator_3-way'!#REF!/'True_Odds_Calculator_3-way'!C833-1)</f>
        <v>#NAME?</v>
      </c>
      <c r="K839" s="6" t="e">
        <f ca="1">IF('Log_working_3-way'!$D839="","",1/'True_Odds_Calculator_3-way'!A833+1/'True_Odds_Calculator_3-way'!B833+1/'True_Odds_Calculator_3-way'!C833-1)</f>
        <v>#NAME?</v>
      </c>
    </row>
    <row r="840" spans="4:11" x14ac:dyDescent="0.25">
      <c r="D840" t="e">
        <f ca="1">solve_for_c('True_Odds_Calculator_3-way'!A834,'True_Odds_Calculator_3-way'!B834,'True_Odds_Calculator_3-way'!C834,'Log_working_3-way'!B$1,'Log_working_3-way'!B$2)</f>
        <v>#NAME?</v>
      </c>
      <c r="F840" s="6" t="e">
        <f ca="1">IF('Log_working_3-way'!D840="","",1/'True_Odds_Calculator_3-way'!N834+1/'True_Odds_Calculator_3-way'!O834+1/'True_Odds_Calculator_3-way'!#REF!-1)</f>
        <v>#NAME?</v>
      </c>
      <c r="H840" s="6" t="e">
        <f ca="1">IF('Log_working_3-way'!$D840="","",'True_Odds_Calculator_3-way'!N834/'True_Odds_Calculator_3-way'!A834-1)</f>
        <v>#NAME?</v>
      </c>
      <c r="I840" s="6" t="e">
        <f ca="1">IF('Log_working_3-way'!$D840="","",'True_Odds_Calculator_3-way'!O834/'True_Odds_Calculator_3-way'!B834-1)</f>
        <v>#NAME?</v>
      </c>
      <c r="J840" s="6" t="e">
        <f ca="1">IF('Log_working_3-way'!$D840="","",'True_Odds_Calculator_3-way'!#REF!/'True_Odds_Calculator_3-way'!C834-1)</f>
        <v>#NAME?</v>
      </c>
      <c r="K840" s="6" t="e">
        <f ca="1">IF('Log_working_3-way'!$D840="","",1/'True_Odds_Calculator_3-way'!A834+1/'True_Odds_Calculator_3-way'!B834+1/'True_Odds_Calculator_3-way'!C834-1)</f>
        <v>#NAME?</v>
      </c>
    </row>
    <row r="841" spans="4:11" x14ac:dyDescent="0.25">
      <c r="D841" t="e">
        <f ca="1">solve_for_c('True_Odds_Calculator_3-way'!A835,'True_Odds_Calculator_3-way'!B835,'True_Odds_Calculator_3-way'!C835,'Log_working_3-way'!B$1,'Log_working_3-way'!B$2)</f>
        <v>#NAME?</v>
      </c>
      <c r="F841" s="6" t="e">
        <f ca="1">IF('Log_working_3-way'!D841="","",1/'True_Odds_Calculator_3-way'!N835+1/'True_Odds_Calculator_3-way'!O835+1/'True_Odds_Calculator_3-way'!#REF!-1)</f>
        <v>#NAME?</v>
      </c>
      <c r="H841" s="6" t="e">
        <f ca="1">IF('Log_working_3-way'!$D841="","",'True_Odds_Calculator_3-way'!N835/'True_Odds_Calculator_3-way'!A835-1)</f>
        <v>#NAME?</v>
      </c>
      <c r="I841" s="6" t="e">
        <f ca="1">IF('Log_working_3-way'!$D841="","",'True_Odds_Calculator_3-way'!O835/'True_Odds_Calculator_3-way'!B835-1)</f>
        <v>#NAME?</v>
      </c>
      <c r="J841" s="6" t="e">
        <f ca="1">IF('Log_working_3-way'!$D841="","",'True_Odds_Calculator_3-way'!#REF!/'True_Odds_Calculator_3-way'!C835-1)</f>
        <v>#NAME?</v>
      </c>
      <c r="K841" s="6" t="e">
        <f ca="1">IF('Log_working_3-way'!$D841="","",1/'True_Odds_Calculator_3-way'!A835+1/'True_Odds_Calculator_3-way'!B835+1/'True_Odds_Calculator_3-way'!C835-1)</f>
        <v>#NAME?</v>
      </c>
    </row>
    <row r="842" spans="4:11" x14ac:dyDescent="0.25">
      <c r="D842" t="e">
        <f ca="1">solve_for_c('True_Odds_Calculator_3-way'!A836,'True_Odds_Calculator_3-way'!B836,'True_Odds_Calculator_3-way'!C836,'Log_working_3-way'!B$1,'Log_working_3-way'!B$2)</f>
        <v>#NAME?</v>
      </c>
      <c r="F842" s="6" t="e">
        <f ca="1">IF('Log_working_3-way'!D842="","",1/'True_Odds_Calculator_3-way'!N836+1/'True_Odds_Calculator_3-way'!O836+1/'True_Odds_Calculator_3-way'!#REF!-1)</f>
        <v>#NAME?</v>
      </c>
      <c r="H842" s="6" t="e">
        <f ca="1">IF('Log_working_3-way'!$D842="","",'True_Odds_Calculator_3-way'!N836/'True_Odds_Calculator_3-way'!A836-1)</f>
        <v>#NAME?</v>
      </c>
      <c r="I842" s="6" t="e">
        <f ca="1">IF('Log_working_3-way'!$D842="","",'True_Odds_Calculator_3-way'!O836/'True_Odds_Calculator_3-way'!B836-1)</f>
        <v>#NAME?</v>
      </c>
      <c r="J842" s="6" t="e">
        <f ca="1">IF('Log_working_3-way'!$D842="","",'True_Odds_Calculator_3-way'!#REF!/'True_Odds_Calculator_3-way'!C836-1)</f>
        <v>#NAME?</v>
      </c>
      <c r="K842" s="6" t="e">
        <f ca="1">IF('Log_working_3-way'!$D842="","",1/'True_Odds_Calculator_3-way'!A836+1/'True_Odds_Calculator_3-way'!B836+1/'True_Odds_Calculator_3-way'!C836-1)</f>
        <v>#NAME?</v>
      </c>
    </row>
    <row r="843" spans="4:11" x14ac:dyDescent="0.25">
      <c r="D843" t="e">
        <f ca="1">solve_for_c('True_Odds_Calculator_3-way'!A837,'True_Odds_Calculator_3-way'!B837,'True_Odds_Calculator_3-way'!C837,'Log_working_3-way'!B$1,'Log_working_3-way'!B$2)</f>
        <v>#NAME?</v>
      </c>
      <c r="F843" s="6" t="e">
        <f ca="1">IF('Log_working_3-way'!D843="","",1/'True_Odds_Calculator_3-way'!N837+1/'True_Odds_Calculator_3-way'!O837+1/'True_Odds_Calculator_3-way'!#REF!-1)</f>
        <v>#NAME?</v>
      </c>
      <c r="H843" s="6" t="e">
        <f ca="1">IF('Log_working_3-way'!$D843="","",'True_Odds_Calculator_3-way'!N837/'True_Odds_Calculator_3-way'!A837-1)</f>
        <v>#NAME?</v>
      </c>
      <c r="I843" s="6" t="e">
        <f ca="1">IF('Log_working_3-way'!$D843="","",'True_Odds_Calculator_3-way'!O837/'True_Odds_Calculator_3-way'!B837-1)</f>
        <v>#NAME?</v>
      </c>
      <c r="J843" s="6" t="e">
        <f ca="1">IF('Log_working_3-way'!$D843="","",'True_Odds_Calculator_3-way'!#REF!/'True_Odds_Calculator_3-way'!C837-1)</f>
        <v>#NAME?</v>
      </c>
      <c r="K843" s="6" t="e">
        <f ca="1">IF('Log_working_3-way'!$D843="","",1/'True_Odds_Calculator_3-way'!A837+1/'True_Odds_Calculator_3-way'!B837+1/'True_Odds_Calculator_3-way'!C837-1)</f>
        <v>#NAME?</v>
      </c>
    </row>
    <row r="844" spans="4:11" x14ac:dyDescent="0.25">
      <c r="D844" t="e">
        <f ca="1">solve_for_c('True_Odds_Calculator_3-way'!A838,'True_Odds_Calculator_3-way'!B838,'True_Odds_Calculator_3-way'!C838,'Log_working_3-way'!B$1,'Log_working_3-way'!B$2)</f>
        <v>#NAME?</v>
      </c>
      <c r="F844" s="6" t="e">
        <f ca="1">IF('Log_working_3-way'!D844="","",1/'True_Odds_Calculator_3-way'!N838+1/'True_Odds_Calculator_3-way'!O838+1/'True_Odds_Calculator_3-way'!#REF!-1)</f>
        <v>#NAME?</v>
      </c>
      <c r="H844" s="6" t="e">
        <f ca="1">IF('Log_working_3-way'!$D844="","",'True_Odds_Calculator_3-way'!N838/'True_Odds_Calculator_3-way'!A838-1)</f>
        <v>#NAME?</v>
      </c>
      <c r="I844" s="6" t="e">
        <f ca="1">IF('Log_working_3-way'!$D844="","",'True_Odds_Calculator_3-way'!O838/'True_Odds_Calculator_3-way'!B838-1)</f>
        <v>#NAME?</v>
      </c>
      <c r="J844" s="6" t="e">
        <f ca="1">IF('Log_working_3-way'!$D844="","",'True_Odds_Calculator_3-way'!#REF!/'True_Odds_Calculator_3-way'!C838-1)</f>
        <v>#NAME?</v>
      </c>
      <c r="K844" s="6" t="e">
        <f ca="1">IF('Log_working_3-way'!$D844="","",1/'True_Odds_Calculator_3-way'!A838+1/'True_Odds_Calculator_3-way'!B838+1/'True_Odds_Calculator_3-way'!C838-1)</f>
        <v>#NAME?</v>
      </c>
    </row>
    <row r="845" spans="4:11" x14ac:dyDescent="0.25">
      <c r="D845" t="e">
        <f ca="1">solve_for_c('True_Odds_Calculator_3-way'!A839,'True_Odds_Calculator_3-way'!B839,'True_Odds_Calculator_3-way'!C839,'Log_working_3-way'!B$1,'Log_working_3-way'!B$2)</f>
        <v>#NAME?</v>
      </c>
      <c r="F845" s="6" t="e">
        <f ca="1">IF('Log_working_3-way'!D845="","",1/'True_Odds_Calculator_3-way'!N839+1/'True_Odds_Calculator_3-way'!O839+1/'True_Odds_Calculator_3-way'!#REF!-1)</f>
        <v>#NAME?</v>
      </c>
      <c r="H845" s="6" t="e">
        <f ca="1">IF('Log_working_3-way'!$D845="","",'True_Odds_Calculator_3-way'!N839/'True_Odds_Calculator_3-way'!A839-1)</f>
        <v>#NAME?</v>
      </c>
      <c r="I845" s="6" t="e">
        <f ca="1">IF('Log_working_3-way'!$D845="","",'True_Odds_Calculator_3-way'!O839/'True_Odds_Calculator_3-way'!B839-1)</f>
        <v>#NAME?</v>
      </c>
      <c r="J845" s="6" t="e">
        <f ca="1">IF('Log_working_3-way'!$D845="","",'True_Odds_Calculator_3-way'!#REF!/'True_Odds_Calculator_3-way'!C839-1)</f>
        <v>#NAME?</v>
      </c>
      <c r="K845" s="6" t="e">
        <f ca="1">IF('Log_working_3-way'!$D845="","",1/'True_Odds_Calculator_3-way'!A839+1/'True_Odds_Calculator_3-way'!B839+1/'True_Odds_Calculator_3-way'!C839-1)</f>
        <v>#NAME?</v>
      </c>
    </row>
    <row r="846" spans="4:11" x14ac:dyDescent="0.25">
      <c r="D846" t="e">
        <f ca="1">solve_for_c('True_Odds_Calculator_3-way'!A840,'True_Odds_Calculator_3-way'!B840,'True_Odds_Calculator_3-way'!C840,'Log_working_3-way'!B$1,'Log_working_3-way'!B$2)</f>
        <v>#NAME?</v>
      </c>
      <c r="F846" s="6" t="e">
        <f ca="1">IF('Log_working_3-way'!D846="","",1/'True_Odds_Calculator_3-way'!N840+1/'True_Odds_Calculator_3-way'!O840+1/'True_Odds_Calculator_3-way'!#REF!-1)</f>
        <v>#NAME?</v>
      </c>
      <c r="H846" s="6" t="e">
        <f ca="1">IF('Log_working_3-way'!$D846="","",'True_Odds_Calculator_3-way'!N840/'True_Odds_Calculator_3-way'!A840-1)</f>
        <v>#NAME?</v>
      </c>
      <c r="I846" s="6" t="e">
        <f ca="1">IF('Log_working_3-way'!$D846="","",'True_Odds_Calculator_3-way'!O840/'True_Odds_Calculator_3-way'!B840-1)</f>
        <v>#NAME?</v>
      </c>
      <c r="J846" s="6" t="e">
        <f ca="1">IF('Log_working_3-way'!$D846="","",'True_Odds_Calculator_3-way'!#REF!/'True_Odds_Calculator_3-way'!C840-1)</f>
        <v>#NAME?</v>
      </c>
      <c r="K846" s="6" t="e">
        <f ca="1">IF('Log_working_3-way'!$D846="","",1/'True_Odds_Calculator_3-way'!A840+1/'True_Odds_Calculator_3-way'!B840+1/'True_Odds_Calculator_3-way'!C840-1)</f>
        <v>#NAME?</v>
      </c>
    </row>
    <row r="847" spans="4:11" x14ac:dyDescent="0.25">
      <c r="D847" t="e">
        <f ca="1">solve_for_c('True_Odds_Calculator_3-way'!A841,'True_Odds_Calculator_3-way'!B841,'True_Odds_Calculator_3-way'!C841,'Log_working_3-way'!B$1,'Log_working_3-way'!B$2)</f>
        <v>#NAME?</v>
      </c>
      <c r="F847" s="6" t="e">
        <f ca="1">IF('Log_working_3-way'!D847="","",1/'True_Odds_Calculator_3-way'!N841+1/'True_Odds_Calculator_3-way'!O841+1/'True_Odds_Calculator_3-way'!#REF!-1)</f>
        <v>#NAME?</v>
      </c>
      <c r="H847" s="6" t="e">
        <f ca="1">IF('Log_working_3-way'!$D847="","",'True_Odds_Calculator_3-way'!N841/'True_Odds_Calculator_3-way'!A841-1)</f>
        <v>#NAME?</v>
      </c>
      <c r="I847" s="6" t="e">
        <f ca="1">IF('Log_working_3-way'!$D847="","",'True_Odds_Calculator_3-way'!O841/'True_Odds_Calculator_3-way'!B841-1)</f>
        <v>#NAME?</v>
      </c>
      <c r="J847" s="6" t="e">
        <f ca="1">IF('Log_working_3-way'!$D847="","",'True_Odds_Calculator_3-way'!#REF!/'True_Odds_Calculator_3-way'!C841-1)</f>
        <v>#NAME?</v>
      </c>
      <c r="K847" s="6" t="e">
        <f ca="1">IF('Log_working_3-way'!$D847="","",1/'True_Odds_Calculator_3-way'!A841+1/'True_Odds_Calculator_3-way'!B841+1/'True_Odds_Calculator_3-way'!C841-1)</f>
        <v>#NAME?</v>
      </c>
    </row>
    <row r="848" spans="4:11" x14ac:dyDescent="0.25">
      <c r="D848" t="e">
        <f ca="1">solve_for_c('True_Odds_Calculator_3-way'!A842,'True_Odds_Calculator_3-way'!B842,'True_Odds_Calculator_3-way'!C842,'Log_working_3-way'!B$1,'Log_working_3-way'!B$2)</f>
        <v>#NAME?</v>
      </c>
      <c r="F848" s="6" t="e">
        <f ca="1">IF('Log_working_3-way'!D848="","",1/'True_Odds_Calculator_3-way'!N842+1/'True_Odds_Calculator_3-way'!O842+1/'True_Odds_Calculator_3-way'!#REF!-1)</f>
        <v>#NAME?</v>
      </c>
      <c r="H848" s="6" t="e">
        <f ca="1">IF('Log_working_3-way'!$D848="","",'True_Odds_Calculator_3-way'!N842/'True_Odds_Calculator_3-way'!A842-1)</f>
        <v>#NAME?</v>
      </c>
      <c r="I848" s="6" t="e">
        <f ca="1">IF('Log_working_3-way'!$D848="","",'True_Odds_Calculator_3-way'!O842/'True_Odds_Calculator_3-way'!B842-1)</f>
        <v>#NAME?</v>
      </c>
      <c r="J848" s="6" t="e">
        <f ca="1">IF('Log_working_3-way'!$D848="","",'True_Odds_Calculator_3-way'!#REF!/'True_Odds_Calculator_3-way'!C842-1)</f>
        <v>#NAME?</v>
      </c>
      <c r="K848" s="6" t="e">
        <f ca="1">IF('Log_working_3-way'!$D848="","",1/'True_Odds_Calculator_3-way'!A842+1/'True_Odds_Calculator_3-way'!B842+1/'True_Odds_Calculator_3-way'!C842-1)</f>
        <v>#NAME?</v>
      </c>
    </row>
    <row r="849" spans="4:11" x14ac:dyDescent="0.25">
      <c r="D849" t="e">
        <f ca="1">solve_for_c('True_Odds_Calculator_3-way'!A843,'True_Odds_Calculator_3-way'!B843,'True_Odds_Calculator_3-way'!C843,'Log_working_3-way'!B$1,'Log_working_3-way'!B$2)</f>
        <v>#NAME?</v>
      </c>
      <c r="F849" s="6" t="e">
        <f ca="1">IF('Log_working_3-way'!D849="","",1/'True_Odds_Calculator_3-way'!N843+1/'True_Odds_Calculator_3-way'!O843+1/'True_Odds_Calculator_3-way'!#REF!-1)</f>
        <v>#NAME?</v>
      </c>
      <c r="H849" s="6" t="e">
        <f ca="1">IF('Log_working_3-way'!$D849="","",'True_Odds_Calculator_3-way'!N843/'True_Odds_Calculator_3-way'!A843-1)</f>
        <v>#NAME?</v>
      </c>
      <c r="I849" s="6" t="e">
        <f ca="1">IF('Log_working_3-way'!$D849="","",'True_Odds_Calculator_3-way'!O843/'True_Odds_Calculator_3-way'!B843-1)</f>
        <v>#NAME?</v>
      </c>
      <c r="J849" s="6" t="e">
        <f ca="1">IF('Log_working_3-way'!$D849="","",'True_Odds_Calculator_3-way'!#REF!/'True_Odds_Calculator_3-way'!C843-1)</f>
        <v>#NAME?</v>
      </c>
      <c r="K849" s="6" t="e">
        <f ca="1">IF('Log_working_3-way'!$D849="","",1/'True_Odds_Calculator_3-way'!A843+1/'True_Odds_Calculator_3-way'!B843+1/'True_Odds_Calculator_3-way'!C843-1)</f>
        <v>#NAME?</v>
      </c>
    </row>
    <row r="850" spans="4:11" x14ac:dyDescent="0.25">
      <c r="D850" t="e">
        <f ca="1">solve_for_c('True_Odds_Calculator_3-way'!A844,'True_Odds_Calculator_3-way'!B844,'True_Odds_Calculator_3-way'!C844,'Log_working_3-way'!B$1,'Log_working_3-way'!B$2)</f>
        <v>#NAME?</v>
      </c>
      <c r="F850" s="6" t="e">
        <f ca="1">IF('Log_working_3-way'!D850="","",1/'True_Odds_Calculator_3-way'!N844+1/'True_Odds_Calculator_3-way'!O844+1/'True_Odds_Calculator_3-way'!#REF!-1)</f>
        <v>#NAME?</v>
      </c>
      <c r="H850" s="6" t="e">
        <f ca="1">IF('Log_working_3-way'!$D850="","",'True_Odds_Calculator_3-way'!N844/'True_Odds_Calculator_3-way'!A844-1)</f>
        <v>#NAME?</v>
      </c>
      <c r="I850" s="6" t="e">
        <f ca="1">IF('Log_working_3-way'!$D850="","",'True_Odds_Calculator_3-way'!O844/'True_Odds_Calculator_3-way'!B844-1)</f>
        <v>#NAME?</v>
      </c>
      <c r="J850" s="6" t="e">
        <f ca="1">IF('Log_working_3-way'!$D850="","",'True_Odds_Calculator_3-way'!#REF!/'True_Odds_Calculator_3-way'!C844-1)</f>
        <v>#NAME?</v>
      </c>
      <c r="K850" s="6" t="e">
        <f ca="1">IF('Log_working_3-way'!$D850="","",1/'True_Odds_Calculator_3-way'!A844+1/'True_Odds_Calculator_3-way'!B844+1/'True_Odds_Calculator_3-way'!C844-1)</f>
        <v>#NAME?</v>
      </c>
    </row>
    <row r="851" spans="4:11" x14ac:dyDescent="0.25">
      <c r="D851" t="e">
        <f ca="1">solve_for_c('True_Odds_Calculator_3-way'!A845,'True_Odds_Calculator_3-way'!B845,'True_Odds_Calculator_3-way'!C845,'Log_working_3-way'!B$1,'Log_working_3-way'!B$2)</f>
        <v>#NAME?</v>
      </c>
      <c r="F851" s="6" t="e">
        <f ca="1">IF('Log_working_3-way'!D851="","",1/'True_Odds_Calculator_3-way'!N845+1/'True_Odds_Calculator_3-way'!O845+1/'True_Odds_Calculator_3-way'!#REF!-1)</f>
        <v>#NAME?</v>
      </c>
      <c r="H851" s="6" t="e">
        <f ca="1">IF('Log_working_3-way'!$D851="","",'True_Odds_Calculator_3-way'!N845/'True_Odds_Calculator_3-way'!A845-1)</f>
        <v>#NAME?</v>
      </c>
      <c r="I851" s="6" t="e">
        <f ca="1">IF('Log_working_3-way'!$D851="","",'True_Odds_Calculator_3-way'!O845/'True_Odds_Calculator_3-way'!B845-1)</f>
        <v>#NAME?</v>
      </c>
      <c r="J851" s="6" t="e">
        <f ca="1">IF('Log_working_3-way'!$D851="","",'True_Odds_Calculator_3-way'!#REF!/'True_Odds_Calculator_3-way'!C845-1)</f>
        <v>#NAME?</v>
      </c>
      <c r="K851" s="6" t="e">
        <f ca="1">IF('Log_working_3-way'!$D851="","",1/'True_Odds_Calculator_3-way'!A845+1/'True_Odds_Calculator_3-way'!B845+1/'True_Odds_Calculator_3-way'!C845-1)</f>
        <v>#NAME?</v>
      </c>
    </row>
    <row r="852" spans="4:11" x14ac:dyDescent="0.25">
      <c r="D852" t="e">
        <f ca="1">solve_for_c('True_Odds_Calculator_3-way'!A846,'True_Odds_Calculator_3-way'!B846,'True_Odds_Calculator_3-way'!C846,'Log_working_3-way'!B$1,'Log_working_3-way'!B$2)</f>
        <v>#NAME?</v>
      </c>
      <c r="F852" s="6" t="e">
        <f ca="1">IF('Log_working_3-way'!D852="","",1/'True_Odds_Calculator_3-way'!N846+1/'True_Odds_Calculator_3-way'!O846+1/'True_Odds_Calculator_3-way'!#REF!-1)</f>
        <v>#NAME?</v>
      </c>
      <c r="H852" s="6" t="e">
        <f ca="1">IF('Log_working_3-way'!$D852="","",'True_Odds_Calculator_3-way'!N846/'True_Odds_Calculator_3-way'!A846-1)</f>
        <v>#NAME?</v>
      </c>
      <c r="I852" s="6" t="e">
        <f ca="1">IF('Log_working_3-way'!$D852="","",'True_Odds_Calculator_3-way'!O846/'True_Odds_Calculator_3-way'!B846-1)</f>
        <v>#NAME?</v>
      </c>
      <c r="J852" s="6" t="e">
        <f ca="1">IF('Log_working_3-way'!$D852="","",'True_Odds_Calculator_3-way'!#REF!/'True_Odds_Calculator_3-way'!C846-1)</f>
        <v>#NAME?</v>
      </c>
      <c r="K852" s="6" t="e">
        <f ca="1">IF('Log_working_3-way'!$D852="","",1/'True_Odds_Calculator_3-way'!A846+1/'True_Odds_Calculator_3-way'!B846+1/'True_Odds_Calculator_3-way'!C846-1)</f>
        <v>#NAME?</v>
      </c>
    </row>
    <row r="853" spans="4:11" x14ac:dyDescent="0.25">
      <c r="D853" t="e">
        <f ca="1">solve_for_c('True_Odds_Calculator_3-way'!A847,'True_Odds_Calculator_3-way'!B847,'True_Odds_Calculator_3-way'!C847,'Log_working_3-way'!B$1,'Log_working_3-way'!B$2)</f>
        <v>#NAME?</v>
      </c>
      <c r="F853" s="6" t="e">
        <f ca="1">IF('Log_working_3-way'!D853="","",1/'True_Odds_Calculator_3-way'!N847+1/'True_Odds_Calculator_3-way'!O847+1/'True_Odds_Calculator_3-way'!#REF!-1)</f>
        <v>#NAME?</v>
      </c>
      <c r="H853" s="6" t="e">
        <f ca="1">IF('Log_working_3-way'!$D853="","",'True_Odds_Calculator_3-way'!N847/'True_Odds_Calculator_3-way'!A847-1)</f>
        <v>#NAME?</v>
      </c>
      <c r="I853" s="6" t="e">
        <f ca="1">IF('Log_working_3-way'!$D853="","",'True_Odds_Calculator_3-way'!O847/'True_Odds_Calculator_3-way'!B847-1)</f>
        <v>#NAME?</v>
      </c>
      <c r="J853" s="6" t="e">
        <f ca="1">IF('Log_working_3-way'!$D853="","",'True_Odds_Calculator_3-way'!#REF!/'True_Odds_Calculator_3-way'!C847-1)</f>
        <v>#NAME?</v>
      </c>
      <c r="K853" s="6" t="e">
        <f ca="1">IF('Log_working_3-way'!$D853="","",1/'True_Odds_Calculator_3-way'!A847+1/'True_Odds_Calculator_3-way'!B847+1/'True_Odds_Calculator_3-way'!C847-1)</f>
        <v>#NAME?</v>
      </c>
    </row>
    <row r="854" spans="4:11" x14ac:dyDescent="0.25">
      <c r="D854" t="e">
        <f ca="1">solve_for_c('True_Odds_Calculator_3-way'!A848,'True_Odds_Calculator_3-way'!B848,'True_Odds_Calculator_3-way'!C848,'Log_working_3-way'!B$1,'Log_working_3-way'!B$2)</f>
        <v>#NAME?</v>
      </c>
      <c r="F854" s="6" t="e">
        <f ca="1">IF('Log_working_3-way'!D854="","",1/'True_Odds_Calculator_3-way'!N848+1/'True_Odds_Calculator_3-way'!O848+1/'True_Odds_Calculator_3-way'!#REF!-1)</f>
        <v>#NAME?</v>
      </c>
      <c r="H854" s="6" t="e">
        <f ca="1">IF('Log_working_3-way'!$D854="","",'True_Odds_Calculator_3-way'!N848/'True_Odds_Calculator_3-way'!A848-1)</f>
        <v>#NAME?</v>
      </c>
      <c r="I854" s="6" t="e">
        <f ca="1">IF('Log_working_3-way'!$D854="","",'True_Odds_Calculator_3-way'!O848/'True_Odds_Calculator_3-way'!B848-1)</f>
        <v>#NAME?</v>
      </c>
      <c r="J854" s="6" t="e">
        <f ca="1">IF('Log_working_3-way'!$D854="","",'True_Odds_Calculator_3-way'!#REF!/'True_Odds_Calculator_3-way'!C848-1)</f>
        <v>#NAME?</v>
      </c>
      <c r="K854" s="6" t="e">
        <f ca="1">IF('Log_working_3-way'!$D854="","",1/'True_Odds_Calculator_3-way'!A848+1/'True_Odds_Calculator_3-way'!B848+1/'True_Odds_Calculator_3-way'!C848-1)</f>
        <v>#NAME?</v>
      </c>
    </row>
    <row r="855" spans="4:11" x14ac:dyDescent="0.25">
      <c r="D855" t="e">
        <f ca="1">solve_for_c('True_Odds_Calculator_3-way'!A849,'True_Odds_Calculator_3-way'!B849,'True_Odds_Calculator_3-way'!C849,'Log_working_3-way'!B$1,'Log_working_3-way'!B$2)</f>
        <v>#NAME?</v>
      </c>
      <c r="F855" s="6" t="e">
        <f ca="1">IF('Log_working_3-way'!D855="","",1/'True_Odds_Calculator_3-way'!N849+1/'True_Odds_Calculator_3-way'!O849+1/'True_Odds_Calculator_3-way'!#REF!-1)</f>
        <v>#NAME?</v>
      </c>
      <c r="H855" s="6" t="e">
        <f ca="1">IF('Log_working_3-way'!$D855="","",'True_Odds_Calculator_3-way'!N849/'True_Odds_Calculator_3-way'!A849-1)</f>
        <v>#NAME?</v>
      </c>
      <c r="I855" s="6" t="e">
        <f ca="1">IF('Log_working_3-way'!$D855="","",'True_Odds_Calculator_3-way'!O849/'True_Odds_Calculator_3-way'!B849-1)</f>
        <v>#NAME?</v>
      </c>
      <c r="J855" s="6" t="e">
        <f ca="1">IF('Log_working_3-way'!$D855="","",'True_Odds_Calculator_3-way'!#REF!/'True_Odds_Calculator_3-way'!C849-1)</f>
        <v>#NAME?</v>
      </c>
      <c r="K855" s="6" t="e">
        <f ca="1">IF('Log_working_3-way'!$D855="","",1/'True_Odds_Calculator_3-way'!A849+1/'True_Odds_Calculator_3-way'!B849+1/'True_Odds_Calculator_3-way'!C849-1)</f>
        <v>#NAME?</v>
      </c>
    </row>
    <row r="856" spans="4:11" x14ac:dyDescent="0.25">
      <c r="D856" t="e">
        <f ca="1">solve_for_c('True_Odds_Calculator_3-way'!A850,'True_Odds_Calculator_3-way'!B850,'True_Odds_Calculator_3-way'!C850,'Log_working_3-way'!B$1,'Log_working_3-way'!B$2)</f>
        <v>#NAME?</v>
      </c>
      <c r="F856" s="6" t="e">
        <f ca="1">IF('Log_working_3-way'!D856="","",1/'True_Odds_Calculator_3-way'!N850+1/'True_Odds_Calculator_3-way'!O850+1/'True_Odds_Calculator_3-way'!#REF!-1)</f>
        <v>#NAME?</v>
      </c>
      <c r="H856" s="6" t="e">
        <f ca="1">IF('Log_working_3-way'!$D856="","",'True_Odds_Calculator_3-way'!N850/'True_Odds_Calculator_3-way'!A850-1)</f>
        <v>#NAME?</v>
      </c>
      <c r="I856" s="6" t="e">
        <f ca="1">IF('Log_working_3-way'!$D856="","",'True_Odds_Calculator_3-way'!O850/'True_Odds_Calculator_3-way'!B850-1)</f>
        <v>#NAME?</v>
      </c>
      <c r="J856" s="6" t="e">
        <f ca="1">IF('Log_working_3-way'!$D856="","",'True_Odds_Calculator_3-way'!#REF!/'True_Odds_Calculator_3-way'!C850-1)</f>
        <v>#NAME?</v>
      </c>
      <c r="K856" s="6" t="e">
        <f ca="1">IF('Log_working_3-way'!$D856="","",1/'True_Odds_Calculator_3-way'!A850+1/'True_Odds_Calculator_3-way'!B850+1/'True_Odds_Calculator_3-way'!C850-1)</f>
        <v>#NAME?</v>
      </c>
    </row>
    <row r="857" spans="4:11" x14ac:dyDescent="0.25">
      <c r="D857" t="e">
        <f ca="1">solve_for_c('True_Odds_Calculator_3-way'!A851,'True_Odds_Calculator_3-way'!B851,'True_Odds_Calculator_3-way'!C851,'Log_working_3-way'!B$1,'Log_working_3-way'!B$2)</f>
        <v>#NAME?</v>
      </c>
      <c r="F857" s="6" t="e">
        <f ca="1">IF('Log_working_3-way'!D857="","",1/'True_Odds_Calculator_3-way'!N851+1/'True_Odds_Calculator_3-way'!O851+1/'True_Odds_Calculator_3-way'!#REF!-1)</f>
        <v>#NAME?</v>
      </c>
      <c r="H857" s="6" t="e">
        <f ca="1">IF('Log_working_3-way'!$D857="","",'True_Odds_Calculator_3-way'!N851/'True_Odds_Calculator_3-way'!A851-1)</f>
        <v>#NAME?</v>
      </c>
      <c r="I857" s="6" t="e">
        <f ca="1">IF('Log_working_3-way'!$D857="","",'True_Odds_Calculator_3-way'!O851/'True_Odds_Calculator_3-way'!B851-1)</f>
        <v>#NAME?</v>
      </c>
      <c r="J857" s="6" t="e">
        <f ca="1">IF('Log_working_3-way'!$D857="","",'True_Odds_Calculator_3-way'!#REF!/'True_Odds_Calculator_3-way'!C851-1)</f>
        <v>#NAME?</v>
      </c>
      <c r="K857" s="6" t="e">
        <f ca="1">IF('Log_working_3-way'!$D857="","",1/'True_Odds_Calculator_3-way'!A851+1/'True_Odds_Calculator_3-way'!B851+1/'True_Odds_Calculator_3-way'!C851-1)</f>
        <v>#NAME?</v>
      </c>
    </row>
    <row r="858" spans="4:11" x14ac:dyDescent="0.25">
      <c r="D858" t="e">
        <f ca="1">solve_for_c('True_Odds_Calculator_3-way'!A852,'True_Odds_Calculator_3-way'!B852,'True_Odds_Calculator_3-way'!C852,'Log_working_3-way'!B$1,'Log_working_3-way'!B$2)</f>
        <v>#NAME?</v>
      </c>
      <c r="F858" s="6" t="e">
        <f ca="1">IF('Log_working_3-way'!D858="","",1/'True_Odds_Calculator_3-way'!N852+1/'True_Odds_Calculator_3-way'!O852+1/'True_Odds_Calculator_3-way'!#REF!-1)</f>
        <v>#NAME?</v>
      </c>
      <c r="H858" s="6" t="e">
        <f ca="1">IF('Log_working_3-way'!$D858="","",'True_Odds_Calculator_3-way'!N852/'True_Odds_Calculator_3-way'!A852-1)</f>
        <v>#NAME?</v>
      </c>
      <c r="I858" s="6" t="e">
        <f ca="1">IF('Log_working_3-way'!$D858="","",'True_Odds_Calculator_3-way'!O852/'True_Odds_Calculator_3-way'!B852-1)</f>
        <v>#NAME?</v>
      </c>
      <c r="J858" s="6" t="e">
        <f ca="1">IF('Log_working_3-way'!$D858="","",'True_Odds_Calculator_3-way'!#REF!/'True_Odds_Calculator_3-way'!C852-1)</f>
        <v>#NAME?</v>
      </c>
      <c r="K858" s="6" t="e">
        <f ca="1">IF('Log_working_3-way'!$D858="","",1/'True_Odds_Calculator_3-way'!A852+1/'True_Odds_Calculator_3-way'!B852+1/'True_Odds_Calculator_3-way'!C852-1)</f>
        <v>#NAME?</v>
      </c>
    </row>
    <row r="859" spans="4:11" x14ac:dyDescent="0.25">
      <c r="D859" t="e">
        <f ca="1">solve_for_c('True_Odds_Calculator_3-way'!A853,'True_Odds_Calculator_3-way'!B853,'True_Odds_Calculator_3-way'!C853,'Log_working_3-way'!B$1,'Log_working_3-way'!B$2)</f>
        <v>#NAME?</v>
      </c>
      <c r="F859" s="6" t="e">
        <f ca="1">IF('Log_working_3-way'!D859="","",1/'True_Odds_Calculator_3-way'!N853+1/'True_Odds_Calculator_3-way'!O853+1/'True_Odds_Calculator_3-way'!#REF!-1)</f>
        <v>#NAME?</v>
      </c>
      <c r="H859" s="6" t="e">
        <f ca="1">IF('Log_working_3-way'!$D859="","",'True_Odds_Calculator_3-way'!N853/'True_Odds_Calculator_3-way'!A853-1)</f>
        <v>#NAME?</v>
      </c>
      <c r="I859" s="6" t="e">
        <f ca="1">IF('Log_working_3-way'!$D859="","",'True_Odds_Calculator_3-way'!O853/'True_Odds_Calculator_3-way'!B853-1)</f>
        <v>#NAME?</v>
      </c>
      <c r="J859" s="6" t="e">
        <f ca="1">IF('Log_working_3-way'!$D859="","",'True_Odds_Calculator_3-way'!#REF!/'True_Odds_Calculator_3-way'!C853-1)</f>
        <v>#NAME?</v>
      </c>
      <c r="K859" s="6" t="e">
        <f ca="1">IF('Log_working_3-way'!$D859="","",1/'True_Odds_Calculator_3-way'!A853+1/'True_Odds_Calculator_3-way'!B853+1/'True_Odds_Calculator_3-way'!C853-1)</f>
        <v>#NAME?</v>
      </c>
    </row>
    <row r="860" spans="4:11" x14ac:dyDescent="0.25">
      <c r="D860" t="e">
        <f ca="1">solve_for_c('True_Odds_Calculator_3-way'!A854,'True_Odds_Calculator_3-way'!B854,'True_Odds_Calculator_3-way'!C854,'Log_working_3-way'!B$1,'Log_working_3-way'!B$2)</f>
        <v>#NAME?</v>
      </c>
      <c r="F860" s="6" t="e">
        <f ca="1">IF('Log_working_3-way'!D860="","",1/'True_Odds_Calculator_3-way'!N854+1/'True_Odds_Calculator_3-way'!O854+1/'True_Odds_Calculator_3-way'!#REF!-1)</f>
        <v>#NAME?</v>
      </c>
      <c r="H860" s="6" t="e">
        <f ca="1">IF('Log_working_3-way'!$D860="","",'True_Odds_Calculator_3-way'!N854/'True_Odds_Calculator_3-way'!A854-1)</f>
        <v>#NAME?</v>
      </c>
      <c r="I860" s="6" t="e">
        <f ca="1">IF('Log_working_3-way'!$D860="","",'True_Odds_Calculator_3-way'!O854/'True_Odds_Calculator_3-way'!B854-1)</f>
        <v>#NAME?</v>
      </c>
      <c r="J860" s="6" t="e">
        <f ca="1">IF('Log_working_3-way'!$D860="","",'True_Odds_Calculator_3-way'!#REF!/'True_Odds_Calculator_3-way'!C854-1)</f>
        <v>#NAME?</v>
      </c>
      <c r="K860" s="6" t="e">
        <f ca="1">IF('Log_working_3-way'!$D860="","",1/'True_Odds_Calculator_3-way'!A854+1/'True_Odds_Calculator_3-way'!B854+1/'True_Odds_Calculator_3-way'!C854-1)</f>
        <v>#NAME?</v>
      </c>
    </row>
    <row r="861" spans="4:11" x14ac:dyDescent="0.25">
      <c r="D861" t="e">
        <f ca="1">solve_for_c('True_Odds_Calculator_3-way'!A855,'True_Odds_Calculator_3-way'!B855,'True_Odds_Calculator_3-way'!C855,'Log_working_3-way'!B$1,'Log_working_3-way'!B$2)</f>
        <v>#NAME?</v>
      </c>
      <c r="F861" s="6" t="e">
        <f ca="1">IF('Log_working_3-way'!D861="","",1/'True_Odds_Calculator_3-way'!N855+1/'True_Odds_Calculator_3-way'!O855+1/'True_Odds_Calculator_3-way'!#REF!-1)</f>
        <v>#NAME?</v>
      </c>
      <c r="H861" s="6" t="e">
        <f ca="1">IF('Log_working_3-way'!$D861="","",'True_Odds_Calculator_3-way'!N855/'True_Odds_Calculator_3-way'!A855-1)</f>
        <v>#NAME?</v>
      </c>
      <c r="I861" s="6" t="e">
        <f ca="1">IF('Log_working_3-way'!$D861="","",'True_Odds_Calculator_3-way'!O855/'True_Odds_Calculator_3-way'!B855-1)</f>
        <v>#NAME?</v>
      </c>
      <c r="J861" s="6" t="e">
        <f ca="1">IF('Log_working_3-way'!$D861="","",'True_Odds_Calculator_3-way'!#REF!/'True_Odds_Calculator_3-way'!C855-1)</f>
        <v>#NAME?</v>
      </c>
      <c r="K861" s="6" t="e">
        <f ca="1">IF('Log_working_3-way'!$D861="","",1/'True_Odds_Calculator_3-way'!A855+1/'True_Odds_Calculator_3-way'!B855+1/'True_Odds_Calculator_3-way'!C855-1)</f>
        <v>#NAME?</v>
      </c>
    </row>
    <row r="862" spans="4:11" x14ac:dyDescent="0.25">
      <c r="D862" t="e">
        <f ca="1">solve_for_c('True_Odds_Calculator_3-way'!A856,'True_Odds_Calculator_3-way'!B856,'True_Odds_Calculator_3-way'!C856,'Log_working_3-way'!B$1,'Log_working_3-way'!B$2)</f>
        <v>#NAME?</v>
      </c>
      <c r="F862" s="6" t="e">
        <f ca="1">IF('Log_working_3-way'!D862="","",1/'True_Odds_Calculator_3-way'!N856+1/'True_Odds_Calculator_3-way'!O856+1/'True_Odds_Calculator_3-way'!#REF!-1)</f>
        <v>#NAME?</v>
      </c>
      <c r="H862" s="6" t="e">
        <f ca="1">IF('Log_working_3-way'!$D862="","",'True_Odds_Calculator_3-way'!N856/'True_Odds_Calculator_3-way'!A856-1)</f>
        <v>#NAME?</v>
      </c>
      <c r="I862" s="6" t="e">
        <f ca="1">IF('Log_working_3-way'!$D862="","",'True_Odds_Calculator_3-way'!O856/'True_Odds_Calculator_3-way'!B856-1)</f>
        <v>#NAME?</v>
      </c>
      <c r="J862" s="6" t="e">
        <f ca="1">IF('Log_working_3-way'!$D862="","",'True_Odds_Calculator_3-way'!#REF!/'True_Odds_Calculator_3-way'!C856-1)</f>
        <v>#NAME?</v>
      </c>
      <c r="K862" s="6" t="e">
        <f ca="1">IF('Log_working_3-way'!$D862="","",1/'True_Odds_Calculator_3-way'!A856+1/'True_Odds_Calculator_3-way'!B856+1/'True_Odds_Calculator_3-way'!C856-1)</f>
        <v>#NAME?</v>
      </c>
    </row>
    <row r="863" spans="4:11" x14ac:dyDescent="0.25">
      <c r="D863" t="e">
        <f ca="1">solve_for_c('True_Odds_Calculator_3-way'!A857,'True_Odds_Calculator_3-way'!B857,'True_Odds_Calculator_3-way'!C857,'Log_working_3-way'!B$1,'Log_working_3-way'!B$2)</f>
        <v>#NAME?</v>
      </c>
      <c r="F863" s="6" t="e">
        <f ca="1">IF('Log_working_3-way'!D863="","",1/'True_Odds_Calculator_3-way'!N857+1/'True_Odds_Calculator_3-way'!O857+1/'True_Odds_Calculator_3-way'!#REF!-1)</f>
        <v>#NAME?</v>
      </c>
      <c r="H863" s="6" t="e">
        <f ca="1">IF('Log_working_3-way'!$D863="","",'True_Odds_Calculator_3-way'!N857/'True_Odds_Calculator_3-way'!A857-1)</f>
        <v>#NAME?</v>
      </c>
      <c r="I863" s="6" t="e">
        <f ca="1">IF('Log_working_3-way'!$D863="","",'True_Odds_Calculator_3-way'!O857/'True_Odds_Calculator_3-way'!B857-1)</f>
        <v>#NAME?</v>
      </c>
      <c r="J863" s="6" t="e">
        <f ca="1">IF('Log_working_3-way'!$D863="","",'True_Odds_Calculator_3-way'!#REF!/'True_Odds_Calculator_3-way'!C857-1)</f>
        <v>#NAME?</v>
      </c>
      <c r="K863" s="6" t="e">
        <f ca="1">IF('Log_working_3-way'!$D863="","",1/'True_Odds_Calculator_3-way'!A857+1/'True_Odds_Calculator_3-way'!B857+1/'True_Odds_Calculator_3-way'!C857-1)</f>
        <v>#NAME?</v>
      </c>
    </row>
    <row r="864" spans="4:11" x14ac:dyDescent="0.25">
      <c r="D864" t="e">
        <f ca="1">solve_for_c('True_Odds_Calculator_3-way'!A858,'True_Odds_Calculator_3-way'!B858,'True_Odds_Calculator_3-way'!C858,'Log_working_3-way'!B$1,'Log_working_3-way'!B$2)</f>
        <v>#NAME?</v>
      </c>
      <c r="F864" s="6" t="e">
        <f ca="1">IF('Log_working_3-way'!D864="","",1/'True_Odds_Calculator_3-way'!N858+1/'True_Odds_Calculator_3-way'!O858+1/'True_Odds_Calculator_3-way'!#REF!-1)</f>
        <v>#NAME?</v>
      </c>
      <c r="H864" s="6" t="e">
        <f ca="1">IF('Log_working_3-way'!$D864="","",'True_Odds_Calculator_3-way'!N858/'True_Odds_Calculator_3-way'!A858-1)</f>
        <v>#NAME?</v>
      </c>
      <c r="I864" s="6" t="e">
        <f ca="1">IF('Log_working_3-way'!$D864="","",'True_Odds_Calculator_3-way'!O858/'True_Odds_Calculator_3-way'!B858-1)</f>
        <v>#NAME?</v>
      </c>
      <c r="J864" s="6" t="e">
        <f ca="1">IF('Log_working_3-way'!$D864="","",'True_Odds_Calculator_3-way'!#REF!/'True_Odds_Calculator_3-way'!C858-1)</f>
        <v>#NAME?</v>
      </c>
      <c r="K864" s="6" t="e">
        <f ca="1">IF('Log_working_3-way'!$D864="","",1/'True_Odds_Calculator_3-way'!A858+1/'True_Odds_Calculator_3-way'!B858+1/'True_Odds_Calculator_3-way'!C858-1)</f>
        <v>#NAME?</v>
      </c>
    </row>
    <row r="865" spans="4:11" x14ac:dyDescent="0.25">
      <c r="D865" t="e">
        <f ca="1">solve_for_c('True_Odds_Calculator_3-way'!A859,'True_Odds_Calculator_3-way'!B859,'True_Odds_Calculator_3-way'!C859,'Log_working_3-way'!B$1,'Log_working_3-way'!B$2)</f>
        <v>#NAME?</v>
      </c>
      <c r="F865" s="6" t="e">
        <f ca="1">IF('Log_working_3-way'!D865="","",1/'True_Odds_Calculator_3-way'!N859+1/'True_Odds_Calculator_3-way'!O859+1/'True_Odds_Calculator_3-way'!#REF!-1)</f>
        <v>#NAME?</v>
      </c>
      <c r="H865" s="6" t="e">
        <f ca="1">IF('Log_working_3-way'!$D865="","",'True_Odds_Calculator_3-way'!N859/'True_Odds_Calculator_3-way'!A859-1)</f>
        <v>#NAME?</v>
      </c>
      <c r="I865" s="6" t="e">
        <f ca="1">IF('Log_working_3-way'!$D865="","",'True_Odds_Calculator_3-way'!O859/'True_Odds_Calculator_3-way'!B859-1)</f>
        <v>#NAME?</v>
      </c>
      <c r="J865" s="6" t="e">
        <f ca="1">IF('Log_working_3-way'!$D865="","",'True_Odds_Calculator_3-way'!#REF!/'True_Odds_Calculator_3-way'!C859-1)</f>
        <v>#NAME?</v>
      </c>
      <c r="K865" s="6" t="e">
        <f ca="1">IF('Log_working_3-way'!$D865="","",1/'True_Odds_Calculator_3-way'!A859+1/'True_Odds_Calculator_3-way'!B859+1/'True_Odds_Calculator_3-way'!C859-1)</f>
        <v>#NAME?</v>
      </c>
    </row>
    <row r="866" spans="4:11" x14ac:dyDescent="0.25">
      <c r="D866" t="e">
        <f ca="1">solve_for_c('True_Odds_Calculator_3-way'!A860,'True_Odds_Calculator_3-way'!B860,'True_Odds_Calculator_3-way'!C860,'Log_working_3-way'!B$1,'Log_working_3-way'!B$2)</f>
        <v>#NAME?</v>
      </c>
      <c r="F866" s="6" t="e">
        <f ca="1">IF('Log_working_3-way'!D866="","",1/'True_Odds_Calculator_3-way'!N860+1/'True_Odds_Calculator_3-way'!O860+1/'True_Odds_Calculator_3-way'!#REF!-1)</f>
        <v>#NAME?</v>
      </c>
      <c r="H866" s="6" t="e">
        <f ca="1">IF('Log_working_3-way'!$D866="","",'True_Odds_Calculator_3-way'!N860/'True_Odds_Calculator_3-way'!A860-1)</f>
        <v>#NAME?</v>
      </c>
      <c r="I866" s="6" t="e">
        <f ca="1">IF('Log_working_3-way'!$D866="","",'True_Odds_Calculator_3-way'!O860/'True_Odds_Calculator_3-way'!B860-1)</f>
        <v>#NAME?</v>
      </c>
      <c r="J866" s="6" t="e">
        <f ca="1">IF('Log_working_3-way'!$D866="","",'True_Odds_Calculator_3-way'!#REF!/'True_Odds_Calculator_3-way'!C860-1)</f>
        <v>#NAME?</v>
      </c>
      <c r="K866" s="6" t="e">
        <f ca="1">IF('Log_working_3-way'!$D866="","",1/'True_Odds_Calculator_3-way'!A860+1/'True_Odds_Calculator_3-way'!B860+1/'True_Odds_Calculator_3-way'!C860-1)</f>
        <v>#NAME?</v>
      </c>
    </row>
    <row r="867" spans="4:11" x14ac:dyDescent="0.25">
      <c r="D867" t="e">
        <f ca="1">solve_for_c('True_Odds_Calculator_3-way'!A861,'True_Odds_Calculator_3-way'!B861,'True_Odds_Calculator_3-way'!C861,'Log_working_3-way'!B$1,'Log_working_3-way'!B$2)</f>
        <v>#NAME?</v>
      </c>
      <c r="F867" s="6" t="e">
        <f ca="1">IF('Log_working_3-way'!D867="","",1/'True_Odds_Calculator_3-way'!N861+1/'True_Odds_Calculator_3-way'!O861+1/'True_Odds_Calculator_3-way'!#REF!-1)</f>
        <v>#NAME?</v>
      </c>
      <c r="H867" s="6" t="e">
        <f ca="1">IF('Log_working_3-way'!$D867="","",'True_Odds_Calculator_3-way'!N861/'True_Odds_Calculator_3-way'!A861-1)</f>
        <v>#NAME?</v>
      </c>
      <c r="I867" s="6" t="e">
        <f ca="1">IF('Log_working_3-way'!$D867="","",'True_Odds_Calculator_3-way'!O861/'True_Odds_Calculator_3-way'!B861-1)</f>
        <v>#NAME?</v>
      </c>
      <c r="J867" s="6" t="e">
        <f ca="1">IF('Log_working_3-way'!$D867="","",'True_Odds_Calculator_3-way'!#REF!/'True_Odds_Calculator_3-way'!C861-1)</f>
        <v>#NAME?</v>
      </c>
      <c r="K867" s="6" t="e">
        <f ca="1">IF('Log_working_3-way'!$D867="","",1/'True_Odds_Calculator_3-way'!A861+1/'True_Odds_Calculator_3-way'!B861+1/'True_Odds_Calculator_3-way'!C861-1)</f>
        <v>#NAME?</v>
      </c>
    </row>
    <row r="868" spans="4:11" x14ac:dyDescent="0.25">
      <c r="D868" t="e">
        <f ca="1">solve_for_c('True_Odds_Calculator_3-way'!A862,'True_Odds_Calculator_3-way'!B862,'True_Odds_Calculator_3-way'!C862,'Log_working_3-way'!B$1,'Log_working_3-way'!B$2)</f>
        <v>#NAME?</v>
      </c>
      <c r="F868" s="6" t="e">
        <f ca="1">IF('Log_working_3-way'!D868="","",1/'True_Odds_Calculator_3-way'!N862+1/'True_Odds_Calculator_3-way'!O862+1/'True_Odds_Calculator_3-way'!#REF!-1)</f>
        <v>#NAME?</v>
      </c>
      <c r="H868" s="6" t="e">
        <f ca="1">IF('Log_working_3-way'!$D868="","",'True_Odds_Calculator_3-way'!N862/'True_Odds_Calculator_3-way'!A862-1)</f>
        <v>#NAME?</v>
      </c>
      <c r="I868" s="6" t="e">
        <f ca="1">IF('Log_working_3-way'!$D868="","",'True_Odds_Calculator_3-way'!O862/'True_Odds_Calculator_3-way'!B862-1)</f>
        <v>#NAME?</v>
      </c>
      <c r="J868" s="6" t="e">
        <f ca="1">IF('Log_working_3-way'!$D868="","",'True_Odds_Calculator_3-way'!#REF!/'True_Odds_Calculator_3-way'!C862-1)</f>
        <v>#NAME?</v>
      </c>
      <c r="K868" s="6" t="e">
        <f ca="1">IF('Log_working_3-way'!$D868="","",1/'True_Odds_Calculator_3-way'!A862+1/'True_Odds_Calculator_3-way'!B862+1/'True_Odds_Calculator_3-way'!C862-1)</f>
        <v>#NAME?</v>
      </c>
    </row>
    <row r="869" spans="4:11" x14ac:dyDescent="0.25">
      <c r="D869" t="e">
        <f ca="1">solve_for_c('True_Odds_Calculator_3-way'!A863,'True_Odds_Calculator_3-way'!B863,'True_Odds_Calculator_3-way'!C863,'Log_working_3-way'!B$1,'Log_working_3-way'!B$2)</f>
        <v>#NAME?</v>
      </c>
      <c r="F869" s="6" t="e">
        <f ca="1">IF('Log_working_3-way'!D869="","",1/'True_Odds_Calculator_3-way'!N863+1/'True_Odds_Calculator_3-way'!O863+1/'True_Odds_Calculator_3-way'!#REF!-1)</f>
        <v>#NAME?</v>
      </c>
      <c r="H869" s="6" t="e">
        <f ca="1">IF('Log_working_3-way'!$D869="","",'True_Odds_Calculator_3-way'!N863/'True_Odds_Calculator_3-way'!A863-1)</f>
        <v>#NAME?</v>
      </c>
      <c r="I869" s="6" t="e">
        <f ca="1">IF('Log_working_3-way'!$D869="","",'True_Odds_Calculator_3-way'!O863/'True_Odds_Calculator_3-way'!B863-1)</f>
        <v>#NAME?</v>
      </c>
      <c r="J869" s="6" t="e">
        <f ca="1">IF('Log_working_3-way'!$D869="","",'True_Odds_Calculator_3-way'!#REF!/'True_Odds_Calculator_3-way'!C863-1)</f>
        <v>#NAME?</v>
      </c>
      <c r="K869" s="6" t="e">
        <f ca="1">IF('Log_working_3-way'!$D869="","",1/'True_Odds_Calculator_3-way'!A863+1/'True_Odds_Calculator_3-way'!B863+1/'True_Odds_Calculator_3-way'!C863-1)</f>
        <v>#NAME?</v>
      </c>
    </row>
    <row r="870" spans="4:11" x14ac:dyDescent="0.25">
      <c r="D870" t="e">
        <f ca="1">solve_for_c('True_Odds_Calculator_3-way'!A864,'True_Odds_Calculator_3-way'!B864,'True_Odds_Calculator_3-way'!C864,'Log_working_3-way'!B$1,'Log_working_3-way'!B$2)</f>
        <v>#NAME?</v>
      </c>
      <c r="F870" s="6" t="e">
        <f ca="1">IF('Log_working_3-way'!D870="","",1/'True_Odds_Calculator_3-way'!N864+1/'True_Odds_Calculator_3-way'!O864+1/'True_Odds_Calculator_3-way'!#REF!-1)</f>
        <v>#NAME?</v>
      </c>
      <c r="H870" s="6" t="e">
        <f ca="1">IF('Log_working_3-way'!$D870="","",'True_Odds_Calculator_3-way'!N864/'True_Odds_Calculator_3-way'!A864-1)</f>
        <v>#NAME?</v>
      </c>
      <c r="I870" s="6" t="e">
        <f ca="1">IF('Log_working_3-way'!$D870="","",'True_Odds_Calculator_3-way'!O864/'True_Odds_Calculator_3-way'!B864-1)</f>
        <v>#NAME?</v>
      </c>
      <c r="J870" s="6" t="e">
        <f ca="1">IF('Log_working_3-way'!$D870="","",'True_Odds_Calculator_3-way'!#REF!/'True_Odds_Calculator_3-way'!C864-1)</f>
        <v>#NAME?</v>
      </c>
      <c r="K870" s="6" t="e">
        <f ca="1">IF('Log_working_3-way'!$D870="","",1/'True_Odds_Calculator_3-way'!A864+1/'True_Odds_Calculator_3-way'!B864+1/'True_Odds_Calculator_3-way'!C864-1)</f>
        <v>#NAME?</v>
      </c>
    </row>
    <row r="871" spans="4:11" x14ac:dyDescent="0.25">
      <c r="D871" t="e">
        <f ca="1">solve_for_c('True_Odds_Calculator_3-way'!A865,'True_Odds_Calculator_3-way'!B865,'True_Odds_Calculator_3-way'!C865,'Log_working_3-way'!B$1,'Log_working_3-way'!B$2)</f>
        <v>#NAME?</v>
      </c>
      <c r="F871" s="6" t="e">
        <f ca="1">IF('Log_working_3-way'!D871="","",1/'True_Odds_Calculator_3-way'!N865+1/'True_Odds_Calculator_3-way'!O865+1/'True_Odds_Calculator_3-way'!#REF!-1)</f>
        <v>#NAME?</v>
      </c>
      <c r="H871" s="6" t="e">
        <f ca="1">IF('Log_working_3-way'!$D871="","",'True_Odds_Calculator_3-way'!N865/'True_Odds_Calculator_3-way'!A865-1)</f>
        <v>#NAME?</v>
      </c>
      <c r="I871" s="6" t="e">
        <f ca="1">IF('Log_working_3-way'!$D871="","",'True_Odds_Calculator_3-way'!O865/'True_Odds_Calculator_3-way'!B865-1)</f>
        <v>#NAME?</v>
      </c>
      <c r="J871" s="6" t="e">
        <f ca="1">IF('Log_working_3-way'!$D871="","",'True_Odds_Calculator_3-way'!#REF!/'True_Odds_Calculator_3-way'!C865-1)</f>
        <v>#NAME?</v>
      </c>
      <c r="K871" s="6" t="e">
        <f ca="1">IF('Log_working_3-way'!$D871="","",1/'True_Odds_Calculator_3-way'!A865+1/'True_Odds_Calculator_3-way'!B865+1/'True_Odds_Calculator_3-way'!C865-1)</f>
        <v>#NAME?</v>
      </c>
    </row>
    <row r="872" spans="4:11" x14ac:dyDescent="0.25">
      <c r="D872" t="e">
        <f ca="1">solve_for_c('True_Odds_Calculator_3-way'!A866,'True_Odds_Calculator_3-way'!B866,'True_Odds_Calculator_3-way'!C866,'Log_working_3-way'!B$1,'Log_working_3-way'!B$2)</f>
        <v>#NAME?</v>
      </c>
      <c r="F872" s="6" t="e">
        <f ca="1">IF('Log_working_3-way'!D872="","",1/'True_Odds_Calculator_3-way'!N866+1/'True_Odds_Calculator_3-way'!O866+1/'True_Odds_Calculator_3-way'!#REF!-1)</f>
        <v>#NAME?</v>
      </c>
      <c r="H872" s="6" t="e">
        <f ca="1">IF('Log_working_3-way'!$D872="","",'True_Odds_Calculator_3-way'!N866/'True_Odds_Calculator_3-way'!A866-1)</f>
        <v>#NAME?</v>
      </c>
      <c r="I872" s="6" t="e">
        <f ca="1">IF('Log_working_3-way'!$D872="","",'True_Odds_Calculator_3-way'!O866/'True_Odds_Calculator_3-way'!B866-1)</f>
        <v>#NAME?</v>
      </c>
      <c r="J872" s="6" t="e">
        <f ca="1">IF('Log_working_3-way'!$D872="","",'True_Odds_Calculator_3-way'!#REF!/'True_Odds_Calculator_3-way'!C866-1)</f>
        <v>#NAME?</v>
      </c>
      <c r="K872" s="6" t="e">
        <f ca="1">IF('Log_working_3-way'!$D872="","",1/'True_Odds_Calculator_3-way'!A866+1/'True_Odds_Calculator_3-way'!B866+1/'True_Odds_Calculator_3-way'!C866-1)</f>
        <v>#NAME?</v>
      </c>
    </row>
    <row r="873" spans="4:11" x14ac:dyDescent="0.25">
      <c r="D873" t="e">
        <f ca="1">solve_for_c('True_Odds_Calculator_3-way'!A867,'True_Odds_Calculator_3-way'!B867,'True_Odds_Calculator_3-way'!C867,'Log_working_3-way'!B$1,'Log_working_3-way'!B$2)</f>
        <v>#NAME?</v>
      </c>
      <c r="F873" s="6" t="e">
        <f ca="1">IF('Log_working_3-way'!D873="","",1/'True_Odds_Calculator_3-way'!N867+1/'True_Odds_Calculator_3-way'!O867+1/'True_Odds_Calculator_3-way'!#REF!-1)</f>
        <v>#NAME?</v>
      </c>
      <c r="H873" s="6" t="e">
        <f ca="1">IF('Log_working_3-way'!$D873="","",'True_Odds_Calculator_3-way'!N867/'True_Odds_Calculator_3-way'!A867-1)</f>
        <v>#NAME?</v>
      </c>
      <c r="I873" s="6" t="e">
        <f ca="1">IF('Log_working_3-way'!$D873="","",'True_Odds_Calculator_3-way'!O867/'True_Odds_Calculator_3-way'!B867-1)</f>
        <v>#NAME?</v>
      </c>
      <c r="J873" s="6" t="e">
        <f ca="1">IF('Log_working_3-way'!$D873="","",'True_Odds_Calculator_3-way'!#REF!/'True_Odds_Calculator_3-way'!C867-1)</f>
        <v>#NAME?</v>
      </c>
      <c r="K873" s="6" t="e">
        <f ca="1">IF('Log_working_3-way'!$D873="","",1/'True_Odds_Calculator_3-way'!A867+1/'True_Odds_Calculator_3-way'!B867+1/'True_Odds_Calculator_3-way'!C867-1)</f>
        <v>#NAME?</v>
      </c>
    </row>
    <row r="874" spans="4:11" x14ac:dyDescent="0.25">
      <c r="D874" t="e">
        <f ca="1">solve_for_c('True_Odds_Calculator_3-way'!A868,'True_Odds_Calculator_3-way'!B868,'True_Odds_Calculator_3-way'!C868,'Log_working_3-way'!B$1,'Log_working_3-way'!B$2)</f>
        <v>#NAME?</v>
      </c>
      <c r="F874" s="6" t="e">
        <f ca="1">IF('Log_working_3-way'!D874="","",1/'True_Odds_Calculator_3-way'!N868+1/'True_Odds_Calculator_3-way'!O868+1/'True_Odds_Calculator_3-way'!#REF!-1)</f>
        <v>#NAME?</v>
      </c>
      <c r="H874" s="6" t="e">
        <f ca="1">IF('Log_working_3-way'!$D874="","",'True_Odds_Calculator_3-way'!N868/'True_Odds_Calculator_3-way'!A868-1)</f>
        <v>#NAME?</v>
      </c>
      <c r="I874" s="6" t="e">
        <f ca="1">IF('Log_working_3-way'!$D874="","",'True_Odds_Calculator_3-way'!O868/'True_Odds_Calculator_3-way'!B868-1)</f>
        <v>#NAME?</v>
      </c>
      <c r="J874" s="6" t="e">
        <f ca="1">IF('Log_working_3-way'!$D874="","",'True_Odds_Calculator_3-way'!#REF!/'True_Odds_Calculator_3-way'!C868-1)</f>
        <v>#NAME?</v>
      </c>
      <c r="K874" s="6" t="e">
        <f ca="1">IF('Log_working_3-way'!$D874="","",1/'True_Odds_Calculator_3-way'!A868+1/'True_Odds_Calculator_3-way'!B868+1/'True_Odds_Calculator_3-way'!C868-1)</f>
        <v>#NAME?</v>
      </c>
    </row>
    <row r="875" spans="4:11" x14ac:dyDescent="0.25">
      <c r="D875" t="e">
        <f ca="1">solve_for_c('True_Odds_Calculator_3-way'!A869,'True_Odds_Calculator_3-way'!B869,'True_Odds_Calculator_3-way'!C869,'Log_working_3-way'!B$1,'Log_working_3-way'!B$2)</f>
        <v>#NAME?</v>
      </c>
      <c r="F875" s="6" t="e">
        <f ca="1">IF('Log_working_3-way'!D875="","",1/'True_Odds_Calculator_3-way'!N869+1/'True_Odds_Calculator_3-way'!O869+1/'True_Odds_Calculator_3-way'!#REF!-1)</f>
        <v>#NAME?</v>
      </c>
      <c r="H875" s="6" t="e">
        <f ca="1">IF('Log_working_3-way'!$D875="","",'True_Odds_Calculator_3-way'!N869/'True_Odds_Calculator_3-way'!A869-1)</f>
        <v>#NAME?</v>
      </c>
      <c r="I875" s="6" t="e">
        <f ca="1">IF('Log_working_3-way'!$D875="","",'True_Odds_Calculator_3-way'!O869/'True_Odds_Calculator_3-way'!B869-1)</f>
        <v>#NAME?</v>
      </c>
      <c r="J875" s="6" t="e">
        <f ca="1">IF('Log_working_3-way'!$D875="","",'True_Odds_Calculator_3-way'!#REF!/'True_Odds_Calculator_3-way'!C869-1)</f>
        <v>#NAME?</v>
      </c>
      <c r="K875" s="6" t="e">
        <f ca="1">IF('Log_working_3-way'!$D875="","",1/'True_Odds_Calculator_3-way'!A869+1/'True_Odds_Calculator_3-way'!B869+1/'True_Odds_Calculator_3-way'!C869-1)</f>
        <v>#NAME?</v>
      </c>
    </row>
    <row r="876" spans="4:11" x14ac:dyDescent="0.25">
      <c r="D876" t="e">
        <f ca="1">solve_for_c('True_Odds_Calculator_3-way'!A870,'True_Odds_Calculator_3-way'!B870,'True_Odds_Calculator_3-way'!C870,'Log_working_3-way'!B$1,'Log_working_3-way'!B$2)</f>
        <v>#NAME?</v>
      </c>
      <c r="F876" s="6" t="e">
        <f ca="1">IF('Log_working_3-way'!D876="","",1/'True_Odds_Calculator_3-way'!N870+1/'True_Odds_Calculator_3-way'!O870+1/'True_Odds_Calculator_3-way'!#REF!-1)</f>
        <v>#NAME?</v>
      </c>
      <c r="H876" s="6" t="e">
        <f ca="1">IF('Log_working_3-way'!$D876="","",'True_Odds_Calculator_3-way'!N870/'True_Odds_Calculator_3-way'!A870-1)</f>
        <v>#NAME?</v>
      </c>
      <c r="I876" s="6" t="e">
        <f ca="1">IF('Log_working_3-way'!$D876="","",'True_Odds_Calculator_3-way'!O870/'True_Odds_Calculator_3-way'!B870-1)</f>
        <v>#NAME?</v>
      </c>
      <c r="J876" s="6" t="e">
        <f ca="1">IF('Log_working_3-way'!$D876="","",'True_Odds_Calculator_3-way'!#REF!/'True_Odds_Calculator_3-way'!C870-1)</f>
        <v>#NAME?</v>
      </c>
      <c r="K876" s="6" t="e">
        <f ca="1">IF('Log_working_3-way'!$D876="","",1/'True_Odds_Calculator_3-way'!A870+1/'True_Odds_Calculator_3-way'!B870+1/'True_Odds_Calculator_3-way'!C870-1)</f>
        <v>#NAME?</v>
      </c>
    </row>
    <row r="877" spans="4:11" x14ac:dyDescent="0.25">
      <c r="D877" t="e">
        <f ca="1">solve_for_c('True_Odds_Calculator_3-way'!A871,'True_Odds_Calculator_3-way'!B871,'True_Odds_Calculator_3-way'!C871,'Log_working_3-way'!B$1,'Log_working_3-way'!B$2)</f>
        <v>#NAME?</v>
      </c>
      <c r="F877" s="6" t="e">
        <f ca="1">IF('Log_working_3-way'!D877="","",1/'True_Odds_Calculator_3-way'!N871+1/'True_Odds_Calculator_3-way'!O871+1/'True_Odds_Calculator_3-way'!#REF!-1)</f>
        <v>#NAME?</v>
      </c>
      <c r="H877" s="6" t="e">
        <f ca="1">IF('Log_working_3-way'!$D877="","",'True_Odds_Calculator_3-way'!N871/'True_Odds_Calculator_3-way'!A871-1)</f>
        <v>#NAME?</v>
      </c>
      <c r="I877" s="6" t="e">
        <f ca="1">IF('Log_working_3-way'!$D877="","",'True_Odds_Calculator_3-way'!O871/'True_Odds_Calculator_3-way'!B871-1)</f>
        <v>#NAME?</v>
      </c>
      <c r="J877" s="6" t="e">
        <f ca="1">IF('Log_working_3-way'!$D877="","",'True_Odds_Calculator_3-way'!#REF!/'True_Odds_Calculator_3-way'!C871-1)</f>
        <v>#NAME?</v>
      </c>
      <c r="K877" s="6" t="e">
        <f ca="1">IF('Log_working_3-way'!$D877="","",1/'True_Odds_Calculator_3-way'!A871+1/'True_Odds_Calculator_3-way'!B871+1/'True_Odds_Calculator_3-way'!C871-1)</f>
        <v>#NAME?</v>
      </c>
    </row>
    <row r="878" spans="4:11" x14ac:dyDescent="0.25">
      <c r="D878" t="e">
        <f ca="1">solve_for_c('True_Odds_Calculator_3-way'!A872,'True_Odds_Calculator_3-way'!B872,'True_Odds_Calculator_3-way'!C872,'Log_working_3-way'!B$1,'Log_working_3-way'!B$2)</f>
        <v>#NAME?</v>
      </c>
      <c r="F878" s="6" t="e">
        <f ca="1">IF('Log_working_3-way'!D878="","",1/'True_Odds_Calculator_3-way'!N872+1/'True_Odds_Calculator_3-way'!O872+1/'True_Odds_Calculator_3-way'!#REF!-1)</f>
        <v>#NAME?</v>
      </c>
      <c r="H878" s="6" t="e">
        <f ca="1">IF('Log_working_3-way'!$D878="","",'True_Odds_Calculator_3-way'!N872/'True_Odds_Calculator_3-way'!A872-1)</f>
        <v>#NAME?</v>
      </c>
      <c r="I878" s="6" t="e">
        <f ca="1">IF('Log_working_3-way'!$D878="","",'True_Odds_Calculator_3-way'!O872/'True_Odds_Calculator_3-way'!B872-1)</f>
        <v>#NAME?</v>
      </c>
      <c r="J878" s="6" t="e">
        <f ca="1">IF('Log_working_3-way'!$D878="","",'True_Odds_Calculator_3-way'!#REF!/'True_Odds_Calculator_3-way'!C872-1)</f>
        <v>#NAME?</v>
      </c>
      <c r="K878" s="6" t="e">
        <f ca="1">IF('Log_working_3-way'!$D878="","",1/'True_Odds_Calculator_3-way'!A872+1/'True_Odds_Calculator_3-way'!B872+1/'True_Odds_Calculator_3-way'!C872-1)</f>
        <v>#NAME?</v>
      </c>
    </row>
    <row r="879" spans="4:11" x14ac:dyDescent="0.25">
      <c r="D879" t="e">
        <f ca="1">solve_for_c('True_Odds_Calculator_3-way'!A873,'True_Odds_Calculator_3-way'!B873,'True_Odds_Calculator_3-way'!C873,'Log_working_3-way'!B$1,'Log_working_3-way'!B$2)</f>
        <v>#NAME?</v>
      </c>
      <c r="F879" s="6" t="e">
        <f ca="1">IF('Log_working_3-way'!D879="","",1/'True_Odds_Calculator_3-way'!N873+1/'True_Odds_Calculator_3-way'!O873+1/'True_Odds_Calculator_3-way'!#REF!-1)</f>
        <v>#NAME?</v>
      </c>
      <c r="H879" s="6" t="e">
        <f ca="1">IF('Log_working_3-way'!$D879="","",'True_Odds_Calculator_3-way'!N873/'True_Odds_Calculator_3-way'!A873-1)</f>
        <v>#NAME?</v>
      </c>
      <c r="I879" s="6" t="e">
        <f ca="1">IF('Log_working_3-way'!$D879="","",'True_Odds_Calculator_3-way'!O873/'True_Odds_Calculator_3-way'!B873-1)</f>
        <v>#NAME?</v>
      </c>
      <c r="J879" s="6" t="e">
        <f ca="1">IF('Log_working_3-way'!$D879="","",'True_Odds_Calculator_3-way'!#REF!/'True_Odds_Calculator_3-way'!C873-1)</f>
        <v>#NAME?</v>
      </c>
      <c r="K879" s="6" t="e">
        <f ca="1">IF('Log_working_3-way'!$D879="","",1/'True_Odds_Calculator_3-way'!A873+1/'True_Odds_Calculator_3-way'!B873+1/'True_Odds_Calculator_3-way'!C873-1)</f>
        <v>#NAME?</v>
      </c>
    </row>
    <row r="880" spans="4:11" x14ac:dyDescent="0.25">
      <c r="D880" t="e">
        <f ca="1">solve_for_c('True_Odds_Calculator_3-way'!A874,'True_Odds_Calculator_3-way'!B874,'True_Odds_Calculator_3-way'!C874,'Log_working_3-way'!B$1,'Log_working_3-way'!B$2)</f>
        <v>#NAME?</v>
      </c>
      <c r="F880" s="6" t="e">
        <f ca="1">IF('Log_working_3-way'!D880="","",1/'True_Odds_Calculator_3-way'!N874+1/'True_Odds_Calculator_3-way'!O874+1/'True_Odds_Calculator_3-way'!#REF!-1)</f>
        <v>#NAME?</v>
      </c>
      <c r="H880" s="6" t="e">
        <f ca="1">IF('Log_working_3-way'!$D880="","",'True_Odds_Calculator_3-way'!N874/'True_Odds_Calculator_3-way'!A874-1)</f>
        <v>#NAME?</v>
      </c>
      <c r="I880" s="6" t="e">
        <f ca="1">IF('Log_working_3-way'!$D880="","",'True_Odds_Calculator_3-way'!O874/'True_Odds_Calculator_3-way'!B874-1)</f>
        <v>#NAME?</v>
      </c>
      <c r="J880" s="6" t="e">
        <f ca="1">IF('Log_working_3-way'!$D880="","",'True_Odds_Calculator_3-way'!#REF!/'True_Odds_Calculator_3-way'!C874-1)</f>
        <v>#NAME?</v>
      </c>
      <c r="K880" s="6" t="e">
        <f ca="1">IF('Log_working_3-way'!$D880="","",1/'True_Odds_Calculator_3-way'!A874+1/'True_Odds_Calculator_3-way'!B874+1/'True_Odds_Calculator_3-way'!C874-1)</f>
        <v>#NAME?</v>
      </c>
    </row>
    <row r="881" spans="4:11" x14ac:dyDescent="0.25">
      <c r="D881" t="e">
        <f ca="1">solve_for_c('True_Odds_Calculator_3-way'!A875,'True_Odds_Calculator_3-way'!B875,'True_Odds_Calculator_3-way'!C875,'Log_working_3-way'!B$1,'Log_working_3-way'!B$2)</f>
        <v>#NAME?</v>
      </c>
      <c r="F881" s="6" t="e">
        <f ca="1">IF('Log_working_3-way'!D881="","",1/'True_Odds_Calculator_3-way'!N875+1/'True_Odds_Calculator_3-way'!O875+1/'True_Odds_Calculator_3-way'!#REF!-1)</f>
        <v>#NAME?</v>
      </c>
      <c r="H881" s="6" t="e">
        <f ca="1">IF('Log_working_3-way'!$D881="","",'True_Odds_Calculator_3-way'!N875/'True_Odds_Calculator_3-way'!A875-1)</f>
        <v>#NAME?</v>
      </c>
      <c r="I881" s="6" t="e">
        <f ca="1">IF('Log_working_3-way'!$D881="","",'True_Odds_Calculator_3-way'!O875/'True_Odds_Calculator_3-way'!B875-1)</f>
        <v>#NAME?</v>
      </c>
      <c r="J881" s="6" t="e">
        <f ca="1">IF('Log_working_3-way'!$D881="","",'True_Odds_Calculator_3-way'!#REF!/'True_Odds_Calculator_3-way'!C875-1)</f>
        <v>#NAME?</v>
      </c>
      <c r="K881" s="6" t="e">
        <f ca="1">IF('Log_working_3-way'!$D881="","",1/'True_Odds_Calculator_3-way'!A875+1/'True_Odds_Calculator_3-way'!B875+1/'True_Odds_Calculator_3-way'!C875-1)</f>
        <v>#NAME?</v>
      </c>
    </row>
    <row r="882" spans="4:11" x14ac:dyDescent="0.25">
      <c r="D882" t="e">
        <f ca="1">solve_for_c('True_Odds_Calculator_3-way'!A876,'True_Odds_Calculator_3-way'!B876,'True_Odds_Calculator_3-way'!C876,'Log_working_3-way'!B$1,'Log_working_3-way'!B$2)</f>
        <v>#NAME?</v>
      </c>
      <c r="F882" s="6" t="e">
        <f ca="1">IF('Log_working_3-way'!D882="","",1/'True_Odds_Calculator_3-way'!N876+1/'True_Odds_Calculator_3-way'!O876+1/'True_Odds_Calculator_3-way'!#REF!-1)</f>
        <v>#NAME?</v>
      </c>
      <c r="H882" s="6" t="e">
        <f ca="1">IF('Log_working_3-way'!$D882="","",'True_Odds_Calculator_3-way'!N876/'True_Odds_Calculator_3-way'!A876-1)</f>
        <v>#NAME?</v>
      </c>
      <c r="I882" s="6" t="e">
        <f ca="1">IF('Log_working_3-way'!$D882="","",'True_Odds_Calculator_3-way'!O876/'True_Odds_Calculator_3-way'!B876-1)</f>
        <v>#NAME?</v>
      </c>
      <c r="J882" s="6" t="e">
        <f ca="1">IF('Log_working_3-way'!$D882="","",'True_Odds_Calculator_3-way'!#REF!/'True_Odds_Calculator_3-way'!C876-1)</f>
        <v>#NAME?</v>
      </c>
      <c r="K882" s="6" t="e">
        <f ca="1">IF('Log_working_3-way'!$D882="","",1/'True_Odds_Calculator_3-way'!A876+1/'True_Odds_Calculator_3-way'!B876+1/'True_Odds_Calculator_3-way'!C876-1)</f>
        <v>#NAME?</v>
      </c>
    </row>
    <row r="883" spans="4:11" x14ac:dyDescent="0.25">
      <c r="D883" t="e">
        <f ca="1">solve_for_c('True_Odds_Calculator_3-way'!A877,'True_Odds_Calculator_3-way'!B877,'True_Odds_Calculator_3-way'!C877,'Log_working_3-way'!B$1,'Log_working_3-way'!B$2)</f>
        <v>#NAME?</v>
      </c>
      <c r="F883" s="6" t="e">
        <f ca="1">IF('Log_working_3-way'!D883="","",1/'True_Odds_Calculator_3-way'!N877+1/'True_Odds_Calculator_3-way'!O877+1/'True_Odds_Calculator_3-way'!#REF!-1)</f>
        <v>#NAME?</v>
      </c>
      <c r="H883" s="6" t="e">
        <f ca="1">IF('Log_working_3-way'!$D883="","",'True_Odds_Calculator_3-way'!N877/'True_Odds_Calculator_3-way'!A877-1)</f>
        <v>#NAME?</v>
      </c>
      <c r="I883" s="6" t="e">
        <f ca="1">IF('Log_working_3-way'!$D883="","",'True_Odds_Calculator_3-way'!O877/'True_Odds_Calculator_3-way'!B877-1)</f>
        <v>#NAME?</v>
      </c>
      <c r="J883" s="6" t="e">
        <f ca="1">IF('Log_working_3-way'!$D883="","",'True_Odds_Calculator_3-way'!#REF!/'True_Odds_Calculator_3-way'!C877-1)</f>
        <v>#NAME?</v>
      </c>
      <c r="K883" s="6" t="e">
        <f ca="1">IF('Log_working_3-way'!$D883="","",1/'True_Odds_Calculator_3-way'!A877+1/'True_Odds_Calculator_3-way'!B877+1/'True_Odds_Calculator_3-way'!C877-1)</f>
        <v>#NAME?</v>
      </c>
    </row>
    <row r="884" spans="4:11" x14ac:dyDescent="0.25">
      <c r="D884" t="e">
        <f ca="1">solve_for_c('True_Odds_Calculator_3-way'!A878,'True_Odds_Calculator_3-way'!B878,'True_Odds_Calculator_3-way'!C878,'Log_working_3-way'!B$1,'Log_working_3-way'!B$2)</f>
        <v>#NAME?</v>
      </c>
      <c r="F884" s="6" t="e">
        <f ca="1">IF('Log_working_3-way'!D884="","",1/'True_Odds_Calculator_3-way'!N878+1/'True_Odds_Calculator_3-way'!O878+1/'True_Odds_Calculator_3-way'!#REF!-1)</f>
        <v>#NAME?</v>
      </c>
      <c r="H884" s="6" t="e">
        <f ca="1">IF('Log_working_3-way'!$D884="","",'True_Odds_Calculator_3-way'!N878/'True_Odds_Calculator_3-way'!A878-1)</f>
        <v>#NAME?</v>
      </c>
      <c r="I884" s="6" t="e">
        <f ca="1">IF('Log_working_3-way'!$D884="","",'True_Odds_Calculator_3-way'!O878/'True_Odds_Calculator_3-way'!B878-1)</f>
        <v>#NAME?</v>
      </c>
      <c r="J884" s="6" t="e">
        <f ca="1">IF('Log_working_3-way'!$D884="","",'True_Odds_Calculator_3-way'!#REF!/'True_Odds_Calculator_3-way'!C878-1)</f>
        <v>#NAME?</v>
      </c>
      <c r="K884" s="6" t="e">
        <f ca="1">IF('Log_working_3-way'!$D884="","",1/'True_Odds_Calculator_3-way'!A878+1/'True_Odds_Calculator_3-way'!B878+1/'True_Odds_Calculator_3-way'!C878-1)</f>
        <v>#NAME?</v>
      </c>
    </row>
    <row r="885" spans="4:11" x14ac:dyDescent="0.25">
      <c r="D885" t="e">
        <f ca="1">solve_for_c('True_Odds_Calculator_3-way'!A879,'True_Odds_Calculator_3-way'!B879,'True_Odds_Calculator_3-way'!C879,'Log_working_3-way'!B$1,'Log_working_3-way'!B$2)</f>
        <v>#NAME?</v>
      </c>
      <c r="F885" s="6" t="e">
        <f ca="1">IF('Log_working_3-way'!D885="","",1/'True_Odds_Calculator_3-way'!N879+1/'True_Odds_Calculator_3-way'!O879+1/'True_Odds_Calculator_3-way'!#REF!-1)</f>
        <v>#NAME?</v>
      </c>
      <c r="H885" s="6" t="e">
        <f ca="1">IF('Log_working_3-way'!$D885="","",'True_Odds_Calculator_3-way'!N879/'True_Odds_Calculator_3-way'!A879-1)</f>
        <v>#NAME?</v>
      </c>
      <c r="I885" s="6" t="e">
        <f ca="1">IF('Log_working_3-way'!$D885="","",'True_Odds_Calculator_3-way'!O879/'True_Odds_Calculator_3-way'!B879-1)</f>
        <v>#NAME?</v>
      </c>
      <c r="J885" s="6" t="e">
        <f ca="1">IF('Log_working_3-way'!$D885="","",'True_Odds_Calculator_3-way'!#REF!/'True_Odds_Calculator_3-way'!C879-1)</f>
        <v>#NAME?</v>
      </c>
      <c r="K885" s="6" t="e">
        <f ca="1">IF('Log_working_3-way'!$D885="","",1/'True_Odds_Calculator_3-way'!A879+1/'True_Odds_Calculator_3-way'!B879+1/'True_Odds_Calculator_3-way'!C879-1)</f>
        <v>#NAME?</v>
      </c>
    </row>
    <row r="886" spans="4:11" x14ac:dyDescent="0.25">
      <c r="D886" t="e">
        <f ca="1">solve_for_c('True_Odds_Calculator_3-way'!A880,'True_Odds_Calculator_3-way'!B880,'True_Odds_Calculator_3-way'!C880,'Log_working_3-way'!B$1,'Log_working_3-way'!B$2)</f>
        <v>#NAME?</v>
      </c>
      <c r="F886" s="6" t="e">
        <f ca="1">IF('Log_working_3-way'!D886="","",1/'True_Odds_Calculator_3-way'!N880+1/'True_Odds_Calculator_3-way'!O880+1/'True_Odds_Calculator_3-way'!#REF!-1)</f>
        <v>#NAME?</v>
      </c>
      <c r="H886" s="6" t="e">
        <f ca="1">IF('Log_working_3-way'!$D886="","",'True_Odds_Calculator_3-way'!N880/'True_Odds_Calculator_3-way'!A880-1)</f>
        <v>#NAME?</v>
      </c>
      <c r="I886" s="6" t="e">
        <f ca="1">IF('Log_working_3-way'!$D886="","",'True_Odds_Calculator_3-way'!O880/'True_Odds_Calculator_3-way'!B880-1)</f>
        <v>#NAME?</v>
      </c>
      <c r="J886" s="6" t="e">
        <f ca="1">IF('Log_working_3-way'!$D886="","",'True_Odds_Calculator_3-way'!#REF!/'True_Odds_Calculator_3-way'!C880-1)</f>
        <v>#NAME?</v>
      </c>
      <c r="K886" s="6" t="e">
        <f ca="1">IF('Log_working_3-way'!$D886="","",1/'True_Odds_Calculator_3-way'!A880+1/'True_Odds_Calculator_3-way'!B880+1/'True_Odds_Calculator_3-way'!C880-1)</f>
        <v>#NAME?</v>
      </c>
    </row>
    <row r="887" spans="4:11" x14ac:dyDescent="0.25">
      <c r="D887" t="e">
        <f ca="1">solve_for_c('True_Odds_Calculator_3-way'!A881,'True_Odds_Calculator_3-way'!B881,'True_Odds_Calculator_3-way'!C881,'Log_working_3-way'!B$1,'Log_working_3-way'!B$2)</f>
        <v>#NAME?</v>
      </c>
      <c r="F887" s="6" t="e">
        <f ca="1">IF('Log_working_3-way'!D887="","",1/'True_Odds_Calculator_3-way'!N881+1/'True_Odds_Calculator_3-way'!O881+1/'True_Odds_Calculator_3-way'!#REF!-1)</f>
        <v>#NAME?</v>
      </c>
      <c r="H887" s="6" t="e">
        <f ca="1">IF('Log_working_3-way'!$D887="","",'True_Odds_Calculator_3-way'!N881/'True_Odds_Calculator_3-way'!A881-1)</f>
        <v>#NAME?</v>
      </c>
      <c r="I887" s="6" t="e">
        <f ca="1">IF('Log_working_3-way'!$D887="","",'True_Odds_Calculator_3-way'!O881/'True_Odds_Calculator_3-way'!B881-1)</f>
        <v>#NAME?</v>
      </c>
      <c r="J887" s="6" t="e">
        <f ca="1">IF('Log_working_3-way'!$D887="","",'True_Odds_Calculator_3-way'!#REF!/'True_Odds_Calculator_3-way'!C881-1)</f>
        <v>#NAME?</v>
      </c>
      <c r="K887" s="6" t="e">
        <f ca="1">IF('Log_working_3-way'!$D887="","",1/'True_Odds_Calculator_3-way'!A881+1/'True_Odds_Calculator_3-way'!B881+1/'True_Odds_Calculator_3-way'!C881-1)</f>
        <v>#NAME?</v>
      </c>
    </row>
    <row r="888" spans="4:11" x14ac:dyDescent="0.25">
      <c r="D888" t="e">
        <f ca="1">solve_for_c('True_Odds_Calculator_3-way'!A882,'True_Odds_Calculator_3-way'!B882,'True_Odds_Calculator_3-way'!C882,'Log_working_3-way'!B$1,'Log_working_3-way'!B$2)</f>
        <v>#NAME?</v>
      </c>
      <c r="F888" s="6" t="e">
        <f ca="1">IF('Log_working_3-way'!D888="","",1/'True_Odds_Calculator_3-way'!N882+1/'True_Odds_Calculator_3-way'!O882+1/'True_Odds_Calculator_3-way'!#REF!-1)</f>
        <v>#NAME?</v>
      </c>
      <c r="H888" s="6" t="e">
        <f ca="1">IF('Log_working_3-way'!$D888="","",'True_Odds_Calculator_3-way'!N882/'True_Odds_Calculator_3-way'!A882-1)</f>
        <v>#NAME?</v>
      </c>
      <c r="I888" s="6" t="e">
        <f ca="1">IF('Log_working_3-way'!$D888="","",'True_Odds_Calculator_3-way'!O882/'True_Odds_Calculator_3-way'!B882-1)</f>
        <v>#NAME?</v>
      </c>
      <c r="J888" s="6" t="e">
        <f ca="1">IF('Log_working_3-way'!$D888="","",'True_Odds_Calculator_3-way'!#REF!/'True_Odds_Calculator_3-way'!C882-1)</f>
        <v>#NAME?</v>
      </c>
      <c r="K888" s="6" t="e">
        <f ca="1">IF('Log_working_3-way'!$D888="","",1/'True_Odds_Calculator_3-way'!A882+1/'True_Odds_Calculator_3-way'!B882+1/'True_Odds_Calculator_3-way'!C882-1)</f>
        <v>#NAME?</v>
      </c>
    </row>
    <row r="889" spans="4:11" x14ac:dyDescent="0.25">
      <c r="D889" t="e">
        <f ca="1">solve_for_c('True_Odds_Calculator_3-way'!A883,'True_Odds_Calculator_3-way'!B883,'True_Odds_Calculator_3-way'!C883,'Log_working_3-way'!B$1,'Log_working_3-way'!B$2)</f>
        <v>#NAME?</v>
      </c>
      <c r="F889" s="6" t="e">
        <f ca="1">IF('Log_working_3-way'!D889="","",1/'True_Odds_Calculator_3-way'!N883+1/'True_Odds_Calculator_3-way'!O883+1/'True_Odds_Calculator_3-way'!#REF!-1)</f>
        <v>#NAME?</v>
      </c>
      <c r="H889" s="6" t="e">
        <f ca="1">IF('Log_working_3-way'!$D889="","",'True_Odds_Calculator_3-way'!N883/'True_Odds_Calculator_3-way'!A883-1)</f>
        <v>#NAME?</v>
      </c>
      <c r="I889" s="6" t="e">
        <f ca="1">IF('Log_working_3-way'!$D889="","",'True_Odds_Calculator_3-way'!O883/'True_Odds_Calculator_3-way'!B883-1)</f>
        <v>#NAME?</v>
      </c>
      <c r="J889" s="6" t="e">
        <f ca="1">IF('Log_working_3-way'!$D889="","",'True_Odds_Calculator_3-way'!#REF!/'True_Odds_Calculator_3-way'!C883-1)</f>
        <v>#NAME?</v>
      </c>
      <c r="K889" s="6" t="e">
        <f ca="1">IF('Log_working_3-way'!$D889="","",1/'True_Odds_Calculator_3-way'!A883+1/'True_Odds_Calculator_3-way'!B883+1/'True_Odds_Calculator_3-way'!C883-1)</f>
        <v>#NAME?</v>
      </c>
    </row>
    <row r="890" spans="4:11" x14ac:dyDescent="0.25">
      <c r="D890" t="e">
        <f ca="1">solve_for_c('True_Odds_Calculator_3-way'!A884,'True_Odds_Calculator_3-way'!B884,'True_Odds_Calculator_3-way'!C884,'Log_working_3-way'!B$1,'Log_working_3-way'!B$2)</f>
        <v>#NAME?</v>
      </c>
      <c r="F890" s="6" t="e">
        <f ca="1">IF('Log_working_3-way'!D890="","",1/'True_Odds_Calculator_3-way'!N884+1/'True_Odds_Calculator_3-way'!O884+1/'True_Odds_Calculator_3-way'!#REF!-1)</f>
        <v>#NAME?</v>
      </c>
      <c r="H890" s="6" t="e">
        <f ca="1">IF('Log_working_3-way'!$D890="","",'True_Odds_Calculator_3-way'!N884/'True_Odds_Calculator_3-way'!A884-1)</f>
        <v>#NAME?</v>
      </c>
      <c r="I890" s="6" t="e">
        <f ca="1">IF('Log_working_3-way'!$D890="","",'True_Odds_Calculator_3-way'!O884/'True_Odds_Calculator_3-way'!B884-1)</f>
        <v>#NAME?</v>
      </c>
      <c r="J890" s="6" t="e">
        <f ca="1">IF('Log_working_3-way'!$D890="","",'True_Odds_Calculator_3-way'!#REF!/'True_Odds_Calculator_3-way'!C884-1)</f>
        <v>#NAME?</v>
      </c>
      <c r="K890" s="6" t="e">
        <f ca="1">IF('Log_working_3-way'!$D890="","",1/'True_Odds_Calculator_3-way'!A884+1/'True_Odds_Calculator_3-way'!B884+1/'True_Odds_Calculator_3-way'!C884-1)</f>
        <v>#NAME?</v>
      </c>
    </row>
    <row r="891" spans="4:11" x14ac:dyDescent="0.25">
      <c r="D891" t="e">
        <f ca="1">solve_for_c('True_Odds_Calculator_3-way'!A885,'True_Odds_Calculator_3-way'!B885,'True_Odds_Calculator_3-way'!C885,'Log_working_3-way'!B$1,'Log_working_3-way'!B$2)</f>
        <v>#NAME?</v>
      </c>
      <c r="F891" s="6" t="e">
        <f ca="1">IF('Log_working_3-way'!D891="","",1/'True_Odds_Calculator_3-way'!N885+1/'True_Odds_Calculator_3-way'!O885+1/'True_Odds_Calculator_3-way'!#REF!-1)</f>
        <v>#NAME?</v>
      </c>
      <c r="H891" s="6" t="e">
        <f ca="1">IF('Log_working_3-way'!$D891="","",'True_Odds_Calculator_3-way'!N885/'True_Odds_Calculator_3-way'!A885-1)</f>
        <v>#NAME?</v>
      </c>
      <c r="I891" s="6" t="e">
        <f ca="1">IF('Log_working_3-way'!$D891="","",'True_Odds_Calculator_3-way'!O885/'True_Odds_Calculator_3-way'!B885-1)</f>
        <v>#NAME?</v>
      </c>
      <c r="J891" s="6" t="e">
        <f ca="1">IF('Log_working_3-way'!$D891="","",'True_Odds_Calculator_3-way'!#REF!/'True_Odds_Calculator_3-way'!C885-1)</f>
        <v>#NAME?</v>
      </c>
      <c r="K891" s="6" t="e">
        <f ca="1">IF('Log_working_3-way'!$D891="","",1/'True_Odds_Calculator_3-way'!A885+1/'True_Odds_Calculator_3-way'!B885+1/'True_Odds_Calculator_3-way'!C885-1)</f>
        <v>#NAME?</v>
      </c>
    </row>
    <row r="892" spans="4:11" x14ac:dyDescent="0.25">
      <c r="D892" t="e">
        <f ca="1">solve_for_c('True_Odds_Calculator_3-way'!A886,'True_Odds_Calculator_3-way'!B886,'True_Odds_Calculator_3-way'!C886,'Log_working_3-way'!B$1,'Log_working_3-way'!B$2)</f>
        <v>#NAME?</v>
      </c>
      <c r="F892" s="6" t="e">
        <f ca="1">IF('Log_working_3-way'!D892="","",1/'True_Odds_Calculator_3-way'!N886+1/'True_Odds_Calculator_3-way'!O886+1/'True_Odds_Calculator_3-way'!#REF!-1)</f>
        <v>#NAME?</v>
      </c>
      <c r="H892" s="6" t="e">
        <f ca="1">IF('Log_working_3-way'!$D892="","",'True_Odds_Calculator_3-way'!N886/'True_Odds_Calculator_3-way'!A886-1)</f>
        <v>#NAME?</v>
      </c>
      <c r="I892" s="6" t="e">
        <f ca="1">IF('Log_working_3-way'!$D892="","",'True_Odds_Calculator_3-way'!O886/'True_Odds_Calculator_3-way'!B886-1)</f>
        <v>#NAME?</v>
      </c>
      <c r="J892" s="6" t="e">
        <f ca="1">IF('Log_working_3-way'!$D892="","",'True_Odds_Calculator_3-way'!#REF!/'True_Odds_Calculator_3-way'!C886-1)</f>
        <v>#NAME?</v>
      </c>
      <c r="K892" s="6" t="e">
        <f ca="1">IF('Log_working_3-way'!$D892="","",1/'True_Odds_Calculator_3-way'!A886+1/'True_Odds_Calculator_3-way'!B886+1/'True_Odds_Calculator_3-way'!C886-1)</f>
        <v>#NAME?</v>
      </c>
    </row>
    <row r="893" spans="4:11" x14ac:dyDescent="0.25">
      <c r="D893" t="e">
        <f ca="1">solve_for_c('True_Odds_Calculator_3-way'!A887,'True_Odds_Calculator_3-way'!B887,'True_Odds_Calculator_3-way'!C887,'Log_working_3-way'!B$1,'Log_working_3-way'!B$2)</f>
        <v>#NAME?</v>
      </c>
      <c r="F893" s="6" t="e">
        <f ca="1">IF('Log_working_3-way'!D893="","",1/'True_Odds_Calculator_3-way'!N887+1/'True_Odds_Calculator_3-way'!O887+1/'True_Odds_Calculator_3-way'!#REF!-1)</f>
        <v>#NAME?</v>
      </c>
      <c r="H893" s="6" t="e">
        <f ca="1">IF('Log_working_3-way'!$D893="","",'True_Odds_Calculator_3-way'!N887/'True_Odds_Calculator_3-way'!A887-1)</f>
        <v>#NAME?</v>
      </c>
      <c r="I893" s="6" t="e">
        <f ca="1">IF('Log_working_3-way'!$D893="","",'True_Odds_Calculator_3-way'!O887/'True_Odds_Calculator_3-way'!B887-1)</f>
        <v>#NAME?</v>
      </c>
      <c r="J893" s="6" t="e">
        <f ca="1">IF('Log_working_3-way'!$D893="","",'True_Odds_Calculator_3-way'!#REF!/'True_Odds_Calculator_3-way'!C887-1)</f>
        <v>#NAME?</v>
      </c>
      <c r="K893" s="6" t="e">
        <f ca="1">IF('Log_working_3-way'!$D893="","",1/'True_Odds_Calculator_3-way'!A887+1/'True_Odds_Calculator_3-way'!B887+1/'True_Odds_Calculator_3-way'!C887-1)</f>
        <v>#NAME?</v>
      </c>
    </row>
    <row r="894" spans="4:11" x14ac:dyDescent="0.25">
      <c r="D894" t="e">
        <f ca="1">solve_for_c('True_Odds_Calculator_3-way'!A888,'True_Odds_Calculator_3-way'!B888,'True_Odds_Calculator_3-way'!C888,'Log_working_3-way'!B$1,'Log_working_3-way'!B$2)</f>
        <v>#NAME?</v>
      </c>
      <c r="F894" s="6" t="e">
        <f ca="1">IF('Log_working_3-way'!D894="","",1/'True_Odds_Calculator_3-way'!N888+1/'True_Odds_Calculator_3-way'!O888+1/'True_Odds_Calculator_3-way'!#REF!-1)</f>
        <v>#NAME?</v>
      </c>
      <c r="H894" s="6" t="e">
        <f ca="1">IF('Log_working_3-way'!$D894="","",'True_Odds_Calculator_3-way'!N888/'True_Odds_Calculator_3-way'!A888-1)</f>
        <v>#NAME?</v>
      </c>
      <c r="I894" s="6" t="e">
        <f ca="1">IF('Log_working_3-way'!$D894="","",'True_Odds_Calculator_3-way'!O888/'True_Odds_Calculator_3-way'!B888-1)</f>
        <v>#NAME?</v>
      </c>
      <c r="J894" s="6" t="e">
        <f ca="1">IF('Log_working_3-way'!$D894="","",'True_Odds_Calculator_3-way'!#REF!/'True_Odds_Calculator_3-way'!C888-1)</f>
        <v>#NAME?</v>
      </c>
      <c r="K894" s="6" t="e">
        <f ca="1">IF('Log_working_3-way'!$D894="","",1/'True_Odds_Calculator_3-way'!A888+1/'True_Odds_Calculator_3-way'!B888+1/'True_Odds_Calculator_3-way'!C888-1)</f>
        <v>#NAME?</v>
      </c>
    </row>
    <row r="895" spans="4:11" x14ac:dyDescent="0.25">
      <c r="D895" t="e">
        <f ca="1">solve_for_c('True_Odds_Calculator_3-way'!A889,'True_Odds_Calculator_3-way'!B889,'True_Odds_Calculator_3-way'!C889,'Log_working_3-way'!B$1,'Log_working_3-way'!B$2)</f>
        <v>#NAME?</v>
      </c>
      <c r="F895" s="6" t="e">
        <f ca="1">IF('Log_working_3-way'!D895="","",1/'True_Odds_Calculator_3-way'!N889+1/'True_Odds_Calculator_3-way'!O889+1/'True_Odds_Calculator_3-way'!#REF!-1)</f>
        <v>#NAME?</v>
      </c>
      <c r="H895" s="6" t="e">
        <f ca="1">IF('Log_working_3-way'!$D895="","",'True_Odds_Calculator_3-way'!N889/'True_Odds_Calculator_3-way'!A889-1)</f>
        <v>#NAME?</v>
      </c>
      <c r="I895" s="6" t="e">
        <f ca="1">IF('Log_working_3-way'!$D895="","",'True_Odds_Calculator_3-way'!O889/'True_Odds_Calculator_3-way'!B889-1)</f>
        <v>#NAME?</v>
      </c>
      <c r="J895" s="6" t="e">
        <f ca="1">IF('Log_working_3-way'!$D895="","",'True_Odds_Calculator_3-way'!#REF!/'True_Odds_Calculator_3-way'!C889-1)</f>
        <v>#NAME?</v>
      </c>
      <c r="K895" s="6" t="e">
        <f ca="1">IF('Log_working_3-way'!$D895="","",1/'True_Odds_Calculator_3-way'!A889+1/'True_Odds_Calculator_3-way'!B889+1/'True_Odds_Calculator_3-way'!C889-1)</f>
        <v>#NAME?</v>
      </c>
    </row>
    <row r="896" spans="4:11" x14ac:dyDescent="0.25">
      <c r="D896" t="e">
        <f ca="1">solve_for_c('True_Odds_Calculator_3-way'!A890,'True_Odds_Calculator_3-way'!B890,'True_Odds_Calculator_3-way'!C890,'Log_working_3-way'!B$1,'Log_working_3-way'!B$2)</f>
        <v>#NAME?</v>
      </c>
      <c r="F896" s="6" t="e">
        <f ca="1">IF('Log_working_3-way'!D896="","",1/'True_Odds_Calculator_3-way'!N890+1/'True_Odds_Calculator_3-way'!O890+1/'True_Odds_Calculator_3-way'!#REF!-1)</f>
        <v>#NAME?</v>
      </c>
      <c r="H896" s="6" t="e">
        <f ca="1">IF('Log_working_3-way'!$D896="","",'True_Odds_Calculator_3-way'!N890/'True_Odds_Calculator_3-way'!A890-1)</f>
        <v>#NAME?</v>
      </c>
      <c r="I896" s="6" t="e">
        <f ca="1">IF('Log_working_3-way'!$D896="","",'True_Odds_Calculator_3-way'!O890/'True_Odds_Calculator_3-way'!B890-1)</f>
        <v>#NAME?</v>
      </c>
      <c r="J896" s="6" t="e">
        <f ca="1">IF('Log_working_3-way'!$D896="","",'True_Odds_Calculator_3-way'!#REF!/'True_Odds_Calculator_3-way'!C890-1)</f>
        <v>#NAME?</v>
      </c>
      <c r="K896" s="6" t="e">
        <f ca="1">IF('Log_working_3-way'!$D896="","",1/'True_Odds_Calculator_3-way'!A890+1/'True_Odds_Calculator_3-way'!B890+1/'True_Odds_Calculator_3-way'!C890-1)</f>
        <v>#NAME?</v>
      </c>
    </row>
    <row r="897" spans="4:11" x14ac:dyDescent="0.25">
      <c r="D897" t="e">
        <f ca="1">solve_for_c('True_Odds_Calculator_3-way'!A891,'True_Odds_Calculator_3-way'!B891,'True_Odds_Calculator_3-way'!C891,'Log_working_3-way'!B$1,'Log_working_3-way'!B$2)</f>
        <v>#NAME?</v>
      </c>
      <c r="F897" s="6" t="e">
        <f ca="1">IF('Log_working_3-way'!D897="","",1/'True_Odds_Calculator_3-way'!N891+1/'True_Odds_Calculator_3-way'!O891+1/'True_Odds_Calculator_3-way'!#REF!-1)</f>
        <v>#NAME?</v>
      </c>
      <c r="H897" s="6" t="e">
        <f ca="1">IF('Log_working_3-way'!$D897="","",'True_Odds_Calculator_3-way'!N891/'True_Odds_Calculator_3-way'!A891-1)</f>
        <v>#NAME?</v>
      </c>
      <c r="I897" s="6" t="e">
        <f ca="1">IF('Log_working_3-way'!$D897="","",'True_Odds_Calculator_3-way'!O891/'True_Odds_Calculator_3-way'!B891-1)</f>
        <v>#NAME?</v>
      </c>
      <c r="J897" s="6" t="e">
        <f ca="1">IF('Log_working_3-way'!$D897="","",'True_Odds_Calculator_3-way'!#REF!/'True_Odds_Calculator_3-way'!C891-1)</f>
        <v>#NAME?</v>
      </c>
      <c r="K897" s="6" t="e">
        <f ca="1">IF('Log_working_3-way'!$D897="","",1/'True_Odds_Calculator_3-way'!A891+1/'True_Odds_Calculator_3-way'!B891+1/'True_Odds_Calculator_3-way'!C891-1)</f>
        <v>#NAME?</v>
      </c>
    </row>
    <row r="898" spans="4:11" x14ac:dyDescent="0.25">
      <c r="D898" t="e">
        <f ca="1">solve_for_c('True_Odds_Calculator_3-way'!A892,'True_Odds_Calculator_3-way'!B892,'True_Odds_Calculator_3-way'!C892,'Log_working_3-way'!B$1,'Log_working_3-way'!B$2)</f>
        <v>#NAME?</v>
      </c>
      <c r="F898" s="6" t="e">
        <f ca="1">IF('Log_working_3-way'!D898="","",1/'True_Odds_Calculator_3-way'!N892+1/'True_Odds_Calculator_3-way'!O892+1/'True_Odds_Calculator_3-way'!#REF!-1)</f>
        <v>#NAME?</v>
      </c>
      <c r="H898" s="6" t="e">
        <f ca="1">IF('Log_working_3-way'!$D898="","",'True_Odds_Calculator_3-way'!N892/'True_Odds_Calculator_3-way'!A892-1)</f>
        <v>#NAME?</v>
      </c>
      <c r="I898" s="6" t="e">
        <f ca="1">IF('Log_working_3-way'!$D898="","",'True_Odds_Calculator_3-way'!O892/'True_Odds_Calculator_3-way'!B892-1)</f>
        <v>#NAME?</v>
      </c>
      <c r="J898" s="6" t="e">
        <f ca="1">IF('Log_working_3-way'!$D898="","",'True_Odds_Calculator_3-way'!#REF!/'True_Odds_Calculator_3-way'!C892-1)</f>
        <v>#NAME?</v>
      </c>
      <c r="K898" s="6" t="e">
        <f ca="1">IF('Log_working_3-way'!$D898="","",1/'True_Odds_Calculator_3-way'!A892+1/'True_Odds_Calculator_3-way'!B892+1/'True_Odds_Calculator_3-way'!C892-1)</f>
        <v>#NAME?</v>
      </c>
    </row>
    <row r="899" spans="4:11" x14ac:dyDescent="0.25">
      <c r="D899" t="e">
        <f ca="1">solve_for_c('True_Odds_Calculator_3-way'!A893,'True_Odds_Calculator_3-way'!B893,'True_Odds_Calculator_3-way'!C893,'Log_working_3-way'!B$1,'Log_working_3-way'!B$2)</f>
        <v>#NAME?</v>
      </c>
      <c r="F899" s="6" t="e">
        <f ca="1">IF('Log_working_3-way'!D899="","",1/'True_Odds_Calculator_3-way'!N893+1/'True_Odds_Calculator_3-way'!O893+1/'True_Odds_Calculator_3-way'!#REF!-1)</f>
        <v>#NAME?</v>
      </c>
      <c r="H899" s="6" t="e">
        <f ca="1">IF('Log_working_3-way'!$D899="","",'True_Odds_Calculator_3-way'!N893/'True_Odds_Calculator_3-way'!A893-1)</f>
        <v>#NAME?</v>
      </c>
      <c r="I899" s="6" t="e">
        <f ca="1">IF('Log_working_3-way'!$D899="","",'True_Odds_Calculator_3-way'!O893/'True_Odds_Calculator_3-way'!B893-1)</f>
        <v>#NAME?</v>
      </c>
      <c r="J899" s="6" t="e">
        <f ca="1">IF('Log_working_3-way'!$D899="","",'True_Odds_Calculator_3-way'!#REF!/'True_Odds_Calculator_3-way'!C893-1)</f>
        <v>#NAME?</v>
      </c>
      <c r="K899" s="6" t="e">
        <f ca="1">IF('Log_working_3-way'!$D899="","",1/'True_Odds_Calculator_3-way'!A893+1/'True_Odds_Calculator_3-way'!B893+1/'True_Odds_Calculator_3-way'!C893-1)</f>
        <v>#NAME?</v>
      </c>
    </row>
    <row r="900" spans="4:11" x14ac:dyDescent="0.25">
      <c r="D900" t="e">
        <f ca="1">solve_for_c('True_Odds_Calculator_3-way'!A894,'True_Odds_Calculator_3-way'!B894,'True_Odds_Calculator_3-way'!C894,'Log_working_3-way'!B$1,'Log_working_3-way'!B$2)</f>
        <v>#NAME?</v>
      </c>
      <c r="F900" s="6" t="e">
        <f ca="1">IF('Log_working_3-way'!D900="","",1/'True_Odds_Calculator_3-way'!N894+1/'True_Odds_Calculator_3-way'!O894+1/'True_Odds_Calculator_3-way'!#REF!-1)</f>
        <v>#NAME?</v>
      </c>
      <c r="H900" s="6" t="e">
        <f ca="1">IF('Log_working_3-way'!$D900="","",'True_Odds_Calculator_3-way'!N894/'True_Odds_Calculator_3-way'!A894-1)</f>
        <v>#NAME?</v>
      </c>
      <c r="I900" s="6" t="e">
        <f ca="1">IF('Log_working_3-way'!$D900="","",'True_Odds_Calculator_3-way'!O894/'True_Odds_Calculator_3-way'!B894-1)</f>
        <v>#NAME?</v>
      </c>
      <c r="J900" s="6" t="e">
        <f ca="1">IF('Log_working_3-way'!$D900="","",'True_Odds_Calculator_3-way'!#REF!/'True_Odds_Calculator_3-way'!C894-1)</f>
        <v>#NAME?</v>
      </c>
      <c r="K900" s="6" t="e">
        <f ca="1">IF('Log_working_3-way'!$D900="","",1/'True_Odds_Calculator_3-way'!A894+1/'True_Odds_Calculator_3-way'!B894+1/'True_Odds_Calculator_3-way'!C894-1)</f>
        <v>#NAME?</v>
      </c>
    </row>
    <row r="901" spans="4:11" x14ac:dyDescent="0.25">
      <c r="D901" t="e">
        <f ca="1">solve_for_c('True_Odds_Calculator_3-way'!A895,'True_Odds_Calculator_3-way'!B895,'True_Odds_Calculator_3-way'!C895,'Log_working_3-way'!B$1,'Log_working_3-way'!B$2)</f>
        <v>#NAME?</v>
      </c>
      <c r="F901" s="6" t="e">
        <f ca="1">IF('Log_working_3-way'!D901="","",1/'True_Odds_Calculator_3-way'!N895+1/'True_Odds_Calculator_3-way'!O895+1/'True_Odds_Calculator_3-way'!#REF!-1)</f>
        <v>#NAME?</v>
      </c>
      <c r="H901" s="6" t="e">
        <f ca="1">IF('Log_working_3-way'!$D901="","",'True_Odds_Calculator_3-way'!N895/'True_Odds_Calculator_3-way'!A895-1)</f>
        <v>#NAME?</v>
      </c>
      <c r="I901" s="6" t="e">
        <f ca="1">IF('Log_working_3-way'!$D901="","",'True_Odds_Calculator_3-way'!O895/'True_Odds_Calculator_3-way'!B895-1)</f>
        <v>#NAME?</v>
      </c>
      <c r="J901" s="6" t="e">
        <f ca="1">IF('Log_working_3-way'!$D901="","",'True_Odds_Calculator_3-way'!#REF!/'True_Odds_Calculator_3-way'!C895-1)</f>
        <v>#NAME?</v>
      </c>
      <c r="K901" s="6" t="e">
        <f ca="1">IF('Log_working_3-way'!$D901="","",1/'True_Odds_Calculator_3-way'!A895+1/'True_Odds_Calculator_3-way'!B895+1/'True_Odds_Calculator_3-way'!C895-1)</f>
        <v>#NAME?</v>
      </c>
    </row>
    <row r="902" spans="4:11" x14ac:dyDescent="0.25">
      <c r="D902" t="e">
        <f ca="1">solve_for_c('True_Odds_Calculator_3-way'!A896,'True_Odds_Calculator_3-way'!B896,'True_Odds_Calculator_3-way'!C896,'Log_working_3-way'!B$1,'Log_working_3-way'!B$2)</f>
        <v>#NAME?</v>
      </c>
      <c r="F902" s="6" t="e">
        <f ca="1">IF('Log_working_3-way'!D902="","",1/'True_Odds_Calculator_3-way'!N896+1/'True_Odds_Calculator_3-way'!O896+1/'True_Odds_Calculator_3-way'!#REF!-1)</f>
        <v>#NAME?</v>
      </c>
      <c r="H902" s="6" t="e">
        <f ca="1">IF('Log_working_3-way'!$D902="","",'True_Odds_Calculator_3-way'!N896/'True_Odds_Calculator_3-way'!A896-1)</f>
        <v>#NAME?</v>
      </c>
      <c r="I902" s="6" t="e">
        <f ca="1">IF('Log_working_3-way'!$D902="","",'True_Odds_Calculator_3-way'!O896/'True_Odds_Calculator_3-way'!B896-1)</f>
        <v>#NAME?</v>
      </c>
      <c r="J902" s="6" t="e">
        <f ca="1">IF('Log_working_3-way'!$D902="","",'True_Odds_Calculator_3-way'!#REF!/'True_Odds_Calculator_3-way'!C896-1)</f>
        <v>#NAME?</v>
      </c>
      <c r="K902" s="6" t="e">
        <f ca="1">IF('Log_working_3-way'!$D902="","",1/'True_Odds_Calculator_3-way'!A896+1/'True_Odds_Calculator_3-way'!B896+1/'True_Odds_Calculator_3-way'!C896-1)</f>
        <v>#NAME?</v>
      </c>
    </row>
    <row r="903" spans="4:11" x14ac:dyDescent="0.25">
      <c r="D903" t="e">
        <f ca="1">solve_for_c('True_Odds_Calculator_3-way'!A897,'True_Odds_Calculator_3-way'!B897,'True_Odds_Calculator_3-way'!C897,'Log_working_3-way'!B$1,'Log_working_3-way'!B$2)</f>
        <v>#NAME?</v>
      </c>
      <c r="F903" s="6" t="e">
        <f ca="1">IF('Log_working_3-way'!D903="","",1/'True_Odds_Calculator_3-way'!N897+1/'True_Odds_Calculator_3-way'!O897+1/'True_Odds_Calculator_3-way'!#REF!-1)</f>
        <v>#NAME?</v>
      </c>
      <c r="H903" s="6" t="e">
        <f ca="1">IF('Log_working_3-way'!$D903="","",'True_Odds_Calculator_3-way'!N897/'True_Odds_Calculator_3-way'!A897-1)</f>
        <v>#NAME?</v>
      </c>
      <c r="I903" s="6" t="e">
        <f ca="1">IF('Log_working_3-way'!$D903="","",'True_Odds_Calculator_3-way'!O897/'True_Odds_Calculator_3-way'!B897-1)</f>
        <v>#NAME?</v>
      </c>
      <c r="J903" s="6" t="e">
        <f ca="1">IF('Log_working_3-way'!$D903="","",'True_Odds_Calculator_3-way'!#REF!/'True_Odds_Calculator_3-way'!C897-1)</f>
        <v>#NAME?</v>
      </c>
      <c r="K903" s="6" t="e">
        <f ca="1">IF('Log_working_3-way'!$D903="","",1/'True_Odds_Calculator_3-way'!A897+1/'True_Odds_Calculator_3-way'!B897+1/'True_Odds_Calculator_3-way'!C897-1)</f>
        <v>#NAME?</v>
      </c>
    </row>
    <row r="904" spans="4:11" x14ac:dyDescent="0.25">
      <c r="D904" t="e">
        <f ca="1">solve_for_c('True_Odds_Calculator_3-way'!A898,'True_Odds_Calculator_3-way'!B898,'True_Odds_Calculator_3-way'!C898,'Log_working_3-way'!B$1,'Log_working_3-way'!B$2)</f>
        <v>#NAME?</v>
      </c>
      <c r="F904" s="6" t="e">
        <f ca="1">IF('Log_working_3-way'!D904="","",1/'True_Odds_Calculator_3-way'!N898+1/'True_Odds_Calculator_3-way'!O898+1/'True_Odds_Calculator_3-way'!#REF!-1)</f>
        <v>#NAME?</v>
      </c>
      <c r="H904" s="6" t="e">
        <f ca="1">IF('Log_working_3-way'!$D904="","",'True_Odds_Calculator_3-way'!N898/'True_Odds_Calculator_3-way'!A898-1)</f>
        <v>#NAME?</v>
      </c>
      <c r="I904" s="6" t="e">
        <f ca="1">IF('Log_working_3-way'!$D904="","",'True_Odds_Calculator_3-way'!O898/'True_Odds_Calculator_3-way'!B898-1)</f>
        <v>#NAME?</v>
      </c>
      <c r="J904" s="6" t="e">
        <f ca="1">IF('Log_working_3-way'!$D904="","",'True_Odds_Calculator_3-way'!#REF!/'True_Odds_Calculator_3-way'!C898-1)</f>
        <v>#NAME?</v>
      </c>
      <c r="K904" s="6" t="e">
        <f ca="1">IF('Log_working_3-way'!$D904="","",1/'True_Odds_Calculator_3-way'!A898+1/'True_Odds_Calculator_3-way'!B898+1/'True_Odds_Calculator_3-way'!C898-1)</f>
        <v>#NAME?</v>
      </c>
    </row>
    <row r="905" spans="4:11" x14ac:dyDescent="0.25">
      <c r="D905" t="e">
        <f ca="1">solve_for_c('True_Odds_Calculator_3-way'!A899,'True_Odds_Calculator_3-way'!B899,'True_Odds_Calculator_3-way'!C899,'Log_working_3-way'!B$1,'Log_working_3-way'!B$2)</f>
        <v>#NAME?</v>
      </c>
      <c r="F905" s="6" t="e">
        <f ca="1">IF('Log_working_3-way'!D905="","",1/'True_Odds_Calculator_3-way'!N899+1/'True_Odds_Calculator_3-way'!O899+1/'True_Odds_Calculator_3-way'!#REF!-1)</f>
        <v>#NAME?</v>
      </c>
      <c r="H905" s="6" t="e">
        <f ca="1">IF('Log_working_3-way'!$D905="","",'True_Odds_Calculator_3-way'!N899/'True_Odds_Calculator_3-way'!A899-1)</f>
        <v>#NAME?</v>
      </c>
      <c r="I905" s="6" t="e">
        <f ca="1">IF('Log_working_3-way'!$D905="","",'True_Odds_Calculator_3-way'!O899/'True_Odds_Calculator_3-way'!B899-1)</f>
        <v>#NAME?</v>
      </c>
      <c r="J905" s="6" t="e">
        <f ca="1">IF('Log_working_3-way'!$D905="","",'True_Odds_Calculator_3-way'!#REF!/'True_Odds_Calculator_3-way'!C899-1)</f>
        <v>#NAME?</v>
      </c>
      <c r="K905" s="6" t="e">
        <f ca="1">IF('Log_working_3-way'!$D905="","",1/'True_Odds_Calculator_3-way'!A899+1/'True_Odds_Calculator_3-way'!B899+1/'True_Odds_Calculator_3-way'!C899-1)</f>
        <v>#NAME?</v>
      </c>
    </row>
    <row r="906" spans="4:11" x14ac:dyDescent="0.25">
      <c r="D906" t="e">
        <f ca="1">solve_for_c('True_Odds_Calculator_3-way'!A900,'True_Odds_Calculator_3-way'!B900,'True_Odds_Calculator_3-way'!C900,'Log_working_3-way'!B$1,'Log_working_3-way'!B$2)</f>
        <v>#NAME?</v>
      </c>
      <c r="F906" s="6" t="e">
        <f ca="1">IF('Log_working_3-way'!D906="","",1/'True_Odds_Calculator_3-way'!N900+1/'True_Odds_Calculator_3-way'!O900+1/'True_Odds_Calculator_3-way'!#REF!-1)</f>
        <v>#NAME?</v>
      </c>
      <c r="H906" s="6" t="e">
        <f ca="1">IF('Log_working_3-way'!$D906="","",'True_Odds_Calculator_3-way'!N900/'True_Odds_Calculator_3-way'!A900-1)</f>
        <v>#NAME?</v>
      </c>
      <c r="I906" s="6" t="e">
        <f ca="1">IF('Log_working_3-way'!$D906="","",'True_Odds_Calculator_3-way'!O900/'True_Odds_Calculator_3-way'!B900-1)</f>
        <v>#NAME?</v>
      </c>
      <c r="J906" s="6" t="e">
        <f ca="1">IF('Log_working_3-way'!$D906="","",'True_Odds_Calculator_3-way'!#REF!/'True_Odds_Calculator_3-way'!C900-1)</f>
        <v>#NAME?</v>
      </c>
      <c r="K906" s="6" t="e">
        <f ca="1">IF('Log_working_3-way'!$D906="","",1/'True_Odds_Calculator_3-way'!A900+1/'True_Odds_Calculator_3-way'!B900+1/'True_Odds_Calculator_3-way'!C900-1)</f>
        <v>#NAME?</v>
      </c>
    </row>
    <row r="907" spans="4:11" x14ac:dyDescent="0.25">
      <c r="D907" t="e">
        <f ca="1">solve_for_c('True_Odds_Calculator_3-way'!A901,'True_Odds_Calculator_3-way'!B901,'True_Odds_Calculator_3-way'!C901,'Log_working_3-way'!B$1,'Log_working_3-way'!B$2)</f>
        <v>#NAME?</v>
      </c>
      <c r="F907" s="6" t="e">
        <f ca="1">IF('Log_working_3-way'!D907="","",1/'True_Odds_Calculator_3-way'!N901+1/'True_Odds_Calculator_3-way'!O901+1/'True_Odds_Calculator_3-way'!#REF!-1)</f>
        <v>#NAME?</v>
      </c>
      <c r="H907" s="6" t="e">
        <f ca="1">IF('Log_working_3-way'!$D907="","",'True_Odds_Calculator_3-way'!N901/'True_Odds_Calculator_3-way'!A901-1)</f>
        <v>#NAME?</v>
      </c>
      <c r="I907" s="6" t="e">
        <f ca="1">IF('Log_working_3-way'!$D907="","",'True_Odds_Calculator_3-way'!O901/'True_Odds_Calculator_3-way'!B901-1)</f>
        <v>#NAME?</v>
      </c>
      <c r="J907" s="6" t="e">
        <f ca="1">IF('Log_working_3-way'!$D907="","",'True_Odds_Calculator_3-way'!#REF!/'True_Odds_Calculator_3-way'!C901-1)</f>
        <v>#NAME?</v>
      </c>
      <c r="K907" s="6" t="e">
        <f ca="1">IF('Log_working_3-way'!$D907="","",1/'True_Odds_Calculator_3-way'!A901+1/'True_Odds_Calculator_3-way'!B901+1/'True_Odds_Calculator_3-way'!C901-1)</f>
        <v>#NAME?</v>
      </c>
    </row>
    <row r="908" spans="4:11" x14ac:dyDescent="0.25">
      <c r="D908" t="e">
        <f ca="1">solve_for_c('True_Odds_Calculator_3-way'!A902,'True_Odds_Calculator_3-way'!B902,'True_Odds_Calculator_3-way'!C902,'Log_working_3-way'!B$1,'Log_working_3-way'!B$2)</f>
        <v>#NAME?</v>
      </c>
      <c r="F908" s="6" t="e">
        <f ca="1">IF('Log_working_3-way'!D908="","",1/'True_Odds_Calculator_3-way'!N902+1/'True_Odds_Calculator_3-way'!O902+1/'True_Odds_Calculator_3-way'!#REF!-1)</f>
        <v>#NAME?</v>
      </c>
      <c r="H908" s="6" t="e">
        <f ca="1">IF('Log_working_3-way'!$D908="","",'True_Odds_Calculator_3-way'!N902/'True_Odds_Calculator_3-way'!A902-1)</f>
        <v>#NAME?</v>
      </c>
      <c r="I908" s="6" t="e">
        <f ca="1">IF('Log_working_3-way'!$D908="","",'True_Odds_Calculator_3-way'!O902/'True_Odds_Calculator_3-way'!B902-1)</f>
        <v>#NAME?</v>
      </c>
      <c r="J908" s="6" t="e">
        <f ca="1">IF('Log_working_3-way'!$D908="","",'True_Odds_Calculator_3-way'!#REF!/'True_Odds_Calculator_3-way'!C902-1)</f>
        <v>#NAME?</v>
      </c>
      <c r="K908" s="6" t="e">
        <f ca="1">IF('Log_working_3-way'!$D908="","",1/'True_Odds_Calculator_3-way'!A902+1/'True_Odds_Calculator_3-way'!B902+1/'True_Odds_Calculator_3-way'!C902-1)</f>
        <v>#NAME?</v>
      </c>
    </row>
    <row r="909" spans="4:11" x14ac:dyDescent="0.25">
      <c r="D909" t="e">
        <f ca="1">solve_for_c('True_Odds_Calculator_3-way'!A903,'True_Odds_Calculator_3-way'!B903,'True_Odds_Calculator_3-way'!C903,'Log_working_3-way'!B$1,'Log_working_3-way'!B$2)</f>
        <v>#NAME?</v>
      </c>
      <c r="F909" s="6" t="e">
        <f ca="1">IF('Log_working_3-way'!D909="","",1/'True_Odds_Calculator_3-way'!N903+1/'True_Odds_Calculator_3-way'!O903+1/'True_Odds_Calculator_3-way'!#REF!-1)</f>
        <v>#NAME?</v>
      </c>
      <c r="H909" s="6" t="e">
        <f ca="1">IF('Log_working_3-way'!$D909="","",'True_Odds_Calculator_3-way'!N903/'True_Odds_Calculator_3-way'!A903-1)</f>
        <v>#NAME?</v>
      </c>
      <c r="I909" s="6" t="e">
        <f ca="1">IF('Log_working_3-way'!$D909="","",'True_Odds_Calculator_3-way'!O903/'True_Odds_Calculator_3-way'!B903-1)</f>
        <v>#NAME?</v>
      </c>
      <c r="J909" s="6" t="e">
        <f ca="1">IF('Log_working_3-way'!$D909="","",'True_Odds_Calculator_3-way'!#REF!/'True_Odds_Calculator_3-way'!C903-1)</f>
        <v>#NAME?</v>
      </c>
      <c r="K909" s="6" t="e">
        <f ca="1">IF('Log_working_3-way'!$D909="","",1/'True_Odds_Calculator_3-way'!A903+1/'True_Odds_Calculator_3-way'!B903+1/'True_Odds_Calculator_3-way'!C903-1)</f>
        <v>#NAME?</v>
      </c>
    </row>
    <row r="910" spans="4:11" x14ac:dyDescent="0.25">
      <c r="D910" t="e">
        <f ca="1">solve_for_c('True_Odds_Calculator_3-way'!A904,'True_Odds_Calculator_3-way'!B904,'True_Odds_Calculator_3-way'!C904,'Log_working_3-way'!B$1,'Log_working_3-way'!B$2)</f>
        <v>#NAME?</v>
      </c>
      <c r="F910" s="6" t="e">
        <f ca="1">IF('Log_working_3-way'!D910="","",1/'True_Odds_Calculator_3-way'!N904+1/'True_Odds_Calculator_3-way'!O904+1/'True_Odds_Calculator_3-way'!#REF!-1)</f>
        <v>#NAME?</v>
      </c>
      <c r="H910" s="6" t="e">
        <f ca="1">IF('Log_working_3-way'!$D910="","",'True_Odds_Calculator_3-way'!N904/'True_Odds_Calculator_3-way'!A904-1)</f>
        <v>#NAME?</v>
      </c>
      <c r="I910" s="6" t="e">
        <f ca="1">IF('Log_working_3-way'!$D910="","",'True_Odds_Calculator_3-way'!O904/'True_Odds_Calculator_3-way'!B904-1)</f>
        <v>#NAME?</v>
      </c>
      <c r="J910" s="6" t="e">
        <f ca="1">IF('Log_working_3-way'!$D910="","",'True_Odds_Calculator_3-way'!#REF!/'True_Odds_Calculator_3-way'!C904-1)</f>
        <v>#NAME?</v>
      </c>
      <c r="K910" s="6" t="e">
        <f ca="1">IF('Log_working_3-way'!$D910="","",1/'True_Odds_Calculator_3-way'!A904+1/'True_Odds_Calculator_3-way'!B904+1/'True_Odds_Calculator_3-way'!C904-1)</f>
        <v>#NAME?</v>
      </c>
    </row>
    <row r="911" spans="4:11" x14ac:dyDescent="0.25">
      <c r="D911" t="e">
        <f ca="1">solve_for_c('True_Odds_Calculator_3-way'!A905,'True_Odds_Calculator_3-way'!B905,'True_Odds_Calculator_3-way'!C905,'Log_working_3-way'!B$1,'Log_working_3-way'!B$2)</f>
        <v>#NAME?</v>
      </c>
      <c r="F911" s="6" t="e">
        <f ca="1">IF('Log_working_3-way'!D911="","",1/'True_Odds_Calculator_3-way'!N905+1/'True_Odds_Calculator_3-way'!O905+1/'True_Odds_Calculator_3-way'!#REF!-1)</f>
        <v>#NAME?</v>
      </c>
      <c r="H911" s="6" t="e">
        <f ca="1">IF('Log_working_3-way'!$D911="","",'True_Odds_Calculator_3-way'!N905/'True_Odds_Calculator_3-way'!A905-1)</f>
        <v>#NAME?</v>
      </c>
      <c r="I911" s="6" t="e">
        <f ca="1">IF('Log_working_3-way'!$D911="","",'True_Odds_Calculator_3-way'!O905/'True_Odds_Calculator_3-way'!B905-1)</f>
        <v>#NAME?</v>
      </c>
      <c r="J911" s="6" t="e">
        <f ca="1">IF('Log_working_3-way'!$D911="","",'True_Odds_Calculator_3-way'!#REF!/'True_Odds_Calculator_3-way'!C905-1)</f>
        <v>#NAME?</v>
      </c>
      <c r="K911" s="6" t="e">
        <f ca="1">IF('Log_working_3-way'!$D911="","",1/'True_Odds_Calculator_3-way'!A905+1/'True_Odds_Calculator_3-way'!B905+1/'True_Odds_Calculator_3-way'!C905-1)</f>
        <v>#NAME?</v>
      </c>
    </row>
    <row r="912" spans="4:11" x14ac:dyDescent="0.25">
      <c r="D912" t="e">
        <f ca="1">solve_for_c('True_Odds_Calculator_3-way'!A906,'True_Odds_Calculator_3-way'!B906,'True_Odds_Calculator_3-way'!C906,'Log_working_3-way'!B$1,'Log_working_3-way'!B$2)</f>
        <v>#NAME?</v>
      </c>
      <c r="F912" s="6" t="e">
        <f ca="1">IF('Log_working_3-way'!D912="","",1/'True_Odds_Calculator_3-way'!N906+1/'True_Odds_Calculator_3-way'!O906+1/'True_Odds_Calculator_3-way'!#REF!-1)</f>
        <v>#NAME?</v>
      </c>
      <c r="H912" s="6" t="e">
        <f ca="1">IF('Log_working_3-way'!$D912="","",'True_Odds_Calculator_3-way'!N906/'True_Odds_Calculator_3-way'!A906-1)</f>
        <v>#NAME?</v>
      </c>
      <c r="I912" s="6" t="e">
        <f ca="1">IF('Log_working_3-way'!$D912="","",'True_Odds_Calculator_3-way'!O906/'True_Odds_Calculator_3-way'!B906-1)</f>
        <v>#NAME?</v>
      </c>
      <c r="J912" s="6" t="e">
        <f ca="1">IF('Log_working_3-way'!$D912="","",'True_Odds_Calculator_3-way'!#REF!/'True_Odds_Calculator_3-way'!C906-1)</f>
        <v>#NAME?</v>
      </c>
      <c r="K912" s="6" t="e">
        <f ca="1">IF('Log_working_3-way'!$D912="","",1/'True_Odds_Calculator_3-way'!A906+1/'True_Odds_Calculator_3-way'!B906+1/'True_Odds_Calculator_3-way'!C906-1)</f>
        <v>#NAME?</v>
      </c>
    </row>
    <row r="913" spans="4:11" x14ac:dyDescent="0.25">
      <c r="D913" t="e">
        <f ca="1">solve_for_c('True_Odds_Calculator_3-way'!A907,'True_Odds_Calculator_3-way'!B907,'True_Odds_Calculator_3-way'!C907,'Log_working_3-way'!B$1,'Log_working_3-way'!B$2)</f>
        <v>#NAME?</v>
      </c>
      <c r="F913" s="6" t="e">
        <f ca="1">IF('Log_working_3-way'!D913="","",1/'True_Odds_Calculator_3-way'!N907+1/'True_Odds_Calculator_3-way'!O907+1/'True_Odds_Calculator_3-way'!#REF!-1)</f>
        <v>#NAME?</v>
      </c>
      <c r="H913" s="6" t="e">
        <f ca="1">IF('Log_working_3-way'!$D913="","",'True_Odds_Calculator_3-way'!N907/'True_Odds_Calculator_3-way'!A907-1)</f>
        <v>#NAME?</v>
      </c>
      <c r="I913" s="6" t="e">
        <f ca="1">IF('Log_working_3-way'!$D913="","",'True_Odds_Calculator_3-way'!O907/'True_Odds_Calculator_3-way'!B907-1)</f>
        <v>#NAME?</v>
      </c>
      <c r="J913" s="6" t="e">
        <f ca="1">IF('Log_working_3-way'!$D913="","",'True_Odds_Calculator_3-way'!#REF!/'True_Odds_Calculator_3-way'!C907-1)</f>
        <v>#NAME?</v>
      </c>
      <c r="K913" s="6" t="e">
        <f ca="1">IF('Log_working_3-way'!$D913="","",1/'True_Odds_Calculator_3-way'!A907+1/'True_Odds_Calculator_3-way'!B907+1/'True_Odds_Calculator_3-way'!C907-1)</f>
        <v>#NAME?</v>
      </c>
    </row>
    <row r="914" spans="4:11" x14ac:dyDescent="0.25">
      <c r="D914" t="e">
        <f ca="1">solve_for_c('True_Odds_Calculator_3-way'!A908,'True_Odds_Calculator_3-way'!B908,'True_Odds_Calculator_3-way'!C908,'Log_working_3-way'!B$1,'Log_working_3-way'!B$2)</f>
        <v>#NAME?</v>
      </c>
      <c r="F914" s="6" t="e">
        <f ca="1">IF('Log_working_3-way'!D914="","",1/'True_Odds_Calculator_3-way'!N908+1/'True_Odds_Calculator_3-way'!O908+1/'True_Odds_Calculator_3-way'!#REF!-1)</f>
        <v>#NAME?</v>
      </c>
      <c r="H914" s="6" t="e">
        <f ca="1">IF('Log_working_3-way'!$D914="","",'True_Odds_Calculator_3-way'!N908/'True_Odds_Calculator_3-way'!A908-1)</f>
        <v>#NAME?</v>
      </c>
      <c r="I914" s="6" t="e">
        <f ca="1">IF('Log_working_3-way'!$D914="","",'True_Odds_Calculator_3-way'!O908/'True_Odds_Calculator_3-way'!B908-1)</f>
        <v>#NAME?</v>
      </c>
      <c r="J914" s="6" t="e">
        <f ca="1">IF('Log_working_3-way'!$D914="","",'True_Odds_Calculator_3-way'!#REF!/'True_Odds_Calculator_3-way'!C908-1)</f>
        <v>#NAME?</v>
      </c>
      <c r="K914" s="6" t="e">
        <f ca="1">IF('Log_working_3-way'!$D914="","",1/'True_Odds_Calculator_3-way'!A908+1/'True_Odds_Calculator_3-way'!B908+1/'True_Odds_Calculator_3-way'!C908-1)</f>
        <v>#NAME?</v>
      </c>
    </row>
    <row r="915" spans="4:11" x14ac:dyDescent="0.25">
      <c r="D915" t="e">
        <f ca="1">solve_for_c('True_Odds_Calculator_3-way'!A909,'True_Odds_Calculator_3-way'!B909,'True_Odds_Calculator_3-way'!C909,'Log_working_3-way'!B$1,'Log_working_3-way'!B$2)</f>
        <v>#NAME?</v>
      </c>
      <c r="F915" s="6" t="e">
        <f ca="1">IF('Log_working_3-way'!D915="","",1/'True_Odds_Calculator_3-way'!N909+1/'True_Odds_Calculator_3-way'!O909+1/'True_Odds_Calculator_3-way'!#REF!-1)</f>
        <v>#NAME?</v>
      </c>
      <c r="H915" s="6" t="e">
        <f ca="1">IF('Log_working_3-way'!$D915="","",'True_Odds_Calculator_3-way'!N909/'True_Odds_Calculator_3-way'!A909-1)</f>
        <v>#NAME?</v>
      </c>
      <c r="I915" s="6" t="e">
        <f ca="1">IF('Log_working_3-way'!$D915="","",'True_Odds_Calculator_3-way'!O909/'True_Odds_Calculator_3-way'!B909-1)</f>
        <v>#NAME?</v>
      </c>
      <c r="J915" s="6" t="e">
        <f ca="1">IF('Log_working_3-way'!$D915="","",'True_Odds_Calculator_3-way'!#REF!/'True_Odds_Calculator_3-way'!C909-1)</f>
        <v>#NAME?</v>
      </c>
      <c r="K915" s="6" t="e">
        <f ca="1">IF('Log_working_3-way'!$D915="","",1/'True_Odds_Calculator_3-way'!A909+1/'True_Odds_Calculator_3-way'!B909+1/'True_Odds_Calculator_3-way'!C909-1)</f>
        <v>#NAME?</v>
      </c>
    </row>
    <row r="916" spans="4:11" x14ac:dyDescent="0.25">
      <c r="D916" t="e">
        <f ca="1">solve_for_c('True_Odds_Calculator_3-way'!A910,'True_Odds_Calculator_3-way'!B910,'True_Odds_Calculator_3-way'!C910,'Log_working_3-way'!B$1,'Log_working_3-way'!B$2)</f>
        <v>#NAME?</v>
      </c>
      <c r="F916" s="6" t="e">
        <f ca="1">IF('Log_working_3-way'!D916="","",1/'True_Odds_Calculator_3-way'!N910+1/'True_Odds_Calculator_3-way'!O910+1/'True_Odds_Calculator_3-way'!#REF!-1)</f>
        <v>#NAME?</v>
      </c>
      <c r="H916" s="6" t="e">
        <f ca="1">IF('Log_working_3-way'!$D916="","",'True_Odds_Calculator_3-way'!N910/'True_Odds_Calculator_3-way'!A910-1)</f>
        <v>#NAME?</v>
      </c>
      <c r="I916" s="6" t="e">
        <f ca="1">IF('Log_working_3-way'!$D916="","",'True_Odds_Calculator_3-way'!O910/'True_Odds_Calculator_3-way'!B910-1)</f>
        <v>#NAME?</v>
      </c>
      <c r="J916" s="6" t="e">
        <f ca="1">IF('Log_working_3-way'!$D916="","",'True_Odds_Calculator_3-way'!#REF!/'True_Odds_Calculator_3-way'!C910-1)</f>
        <v>#NAME?</v>
      </c>
      <c r="K916" s="6" t="e">
        <f ca="1">IF('Log_working_3-way'!$D916="","",1/'True_Odds_Calculator_3-way'!A910+1/'True_Odds_Calculator_3-way'!B910+1/'True_Odds_Calculator_3-way'!C910-1)</f>
        <v>#NAME?</v>
      </c>
    </row>
    <row r="917" spans="4:11" x14ac:dyDescent="0.25">
      <c r="D917" t="e">
        <f ca="1">solve_for_c('True_Odds_Calculator_3-way'!A911,'True_Odds_Calculator_3-way'!B911,'True_Odds_Calculator_3-way'!C911,'Log_working_3-way'!B$1,'Log_working_3-way'!B$2)</f>
        <v>#NAME?</v>
      </c>
      <c r="F917" s="6" t="e">
        <f ca="1">IF('Log_working_3-way'!D917="","",1/'True_Odds_Calculator_3-way'!N911+1/'True_Odds_Calculator_3-way'!O911+1/'True_Odds_Calculator_3-way'!#REF!-1)</f>
        <v>#NAME?</v>
      </c>
      <c r="H917" s="6" t="e">
        <f ca="1">IF('Log_working_3-way'!$D917="","",'True_Odds_Calculator_3-way'!N911/'True_Odds_Calculator_3-way'!A911-1)</f>
        <v>#NAME?</v>
      </c>
      <c r="I917" s="6" t="e">
        <f ca="1">IF('Log_working_3-way'!$D917="","",'True_Odds_Calculator_3-way'!O911/'True_Odds_Calculator_3-way'!B911-1)</f>
        <v>#NAME?</v>
      </c>
      <c r="J917" s="6" t="e">
        <f ca="1">IF('Log_working_3-way'!$D917="","",'True_Odds_Calculator_3-way'!#REF!/'True_Odds_Calculator_3-way'!C911-1)</f>
        <v>#NAME?</v>
      </c>
      <c r="K917" s="6" t="e">
        <f ca="1">IF('Log_working_3-way'!$D917="","",1/'True_Odds_Calculator_3-way'!A911+1/'True_Odds_Calculator_3-way'!B911+1/'True_Odds_Calculator_3-way'!C911-1)</f>
        <v>#NAME?</v>
      </c>
    </row>
    <row r="918" spans="4:11" x14ac:dyDescent="0.25">
      <c r="D918" t="e">
        <f ca="1">solve_for_c('True_Odds_Calculator_3-way'!A912,'True_Odds_Calculator_3-way'!B912,'True_Odds_Calculator_3-way'!C912,'Log_working_3-way'!B$1,'Log_working_3-way'!B$2)</f>
        <v>#NAME?</v>
      </c>
      <c r="F918" s="6" t="e">
        <f ca="1">IF('Log_working_3-way'!D918="","",1/'True_Odds_Calculator_3-way'!N912+1/'True_Odds_Calculator_3-way'!O912+1/'True_Odds_Calculator_3-way'!#REF!-1)</f>
        <v>#NAME?</v>
      </c>
      <c r="H918" s="6" t="e">
        <f ca="1">IF('Log_working_3-way'!$D918="","",'True_Odds_Calculator_3-way'!N912/'True_Odds_Calculator_3-way'!A912-1)</f>
        <v>#NAME?</v>
      </c>
      <c r="I918" s="6" t="e">
        <f ca="1">IF('Log_working_3-way'!$D918="","",'True_Odds_Calculator_3-way'!O912/'True_Odds_Calculator_3-way'!B912-1)</f>
        <v>#NAME?</v>
      </c>
      <c r="J918" s="6" t="e">
        <f ca="1">IF('Log_working_3-way'!$D918="","",'True_Odds_Calculator_3-way'!#REF!/'True_Odds_Calculator_3-way'!C912-1)</f>
        <v>#NAME?</v>
      </c>
      <c r="K918" s="6" t="e">
        <f ca="1">IF('Log_working_3-way'!$D918="","",1/'True_Odds_Calculator_3-way'!A912+1/'True_Odds_Calculator_3-way'!B912+1/'True_Odds_Calculator_3-way'!C912-1)</f>
        <v>#NAME?</v>
      </c>
    </row>
    <row r="919" spans="4:11" x14ac:dyDescent="0.25">
      <c r="D919" t="e">
        <f ca="1">solve_for_c('True_Odds_Calculator_3-way'!A913,'True_Odds_Calculator_3-way'!B913,'True_Odds_Calculator_3-way'!C913,'Log_working_3-way'!B$1,'Log_working_3-way'!B$2)</f>
        <v>#NAME?</v>
      </c>
      <c r="F919" s="6" t="e">
        <f ca="1">IF('Log_working_3-way'!D919="","",1/'True_Odds_Calculator_3-way'!N913+1/'True_Odds_Calculator_3-way'!O913+1/'True_Odds_Calculator_3-way'!#REF!-1)</f>
        <v>#NAME?</v>
      </c>
      <c r="H919" s="6" t="e">
        <f ca="1">IF('Log_working_3-way'!$D919="","",'True_Odds_Calculator_3-way'!N913/'True_Odds_Calculator_3-way'!A913-1)</f>
        <v>#NAME?</v>
      </c>
      <c r="I919" s="6" t="e">
        <f ca="1">IF('Log_working_3-way'!$D919="","",'True_Odds_Calculator_3-way'!O913/'True_Odds_Calculator_3-way'!B913-1)</f>
        <v>#NAME?</v>
      </c>
      <c r="J919" s="6" t="e">
        <f ca="1">IF('Log_working_3-way'!$D919="","",'True_Odds_Calculator_3-way'!#REF!/'True_Odds_Calculator_3-way'!C913-1)</f>
        <v>#NAME?</v>
      </c>
      <c r="K919" s="6" t="e">
        <f ca="1">IF('Log_working_3-way'!$D919="","",1/'True_Odds_Calculator_3-way'!A913+1/'True_Odds_Calculator_3-way'!B913+1/'True_Odds_Calculator_3-way'!C913-1)</f>
        <v>#NAME?</v>
      </c>
    </row>
    <row r="920" spans="4:11" x14ac:dyDescent="0.25">
      <c r="D920" t="e">
        <f ca="1">solve_for_c('True_Odds_Calculator_3-way'!A914,'True_Odds_Calculator_3-way'!B914,'True_Odds_Calculator_3-way'!C914,'Log_working_3-way'!B$1,'Log_working_3-way'!B$2)</f>
        <v>#NAME?</v>
      </c>
      <c r="F920" s="6" t="e">
        <f ca="1">IF('Log_working_3-way'!D920="","",1/'True_Odds_Calculator_3-way'!N914+1/'True_Odds_Calculator_3-way'!O914+1/'True_Odds_Calculator_3-way'!#REF!-1)</f>
        <v>#NAME?</v>
      </c>
      <c r="H920" s="6" t="e">
        <f ca="1">IF('Log_working_3-way'!$D920="","",'True_Odds_Calculator_3-way'!N914/'True_Odds_Calculator_3-way'!A914-1)</f>
        <v>#NAME?</v>
      </c>
      <c r="I920" s="6" t="e">
        <f ca="1">IF('Log_working_3-way'!$D920="","",'True_Odds_Calculator_3-way'!O914/'True_Odds_Calculator_3-way'!B914-1)</f>
        <v>#NAME?</v>
      </c>
      <c r="J920" s="6" t="e">
        <f ca="1">IF('Log_working_3-way'!$D920="","",'True_Odds_Calculator_3-way'!#REF!/'True_Odds_Calculator_3-way'!C914-1)</f>
        <v>#NAME?</v>
      </c>
      <c r="K920" s="6" t="e">
        <f ca="1">IF('Log_working_3-way'!$D920="","",1/'True_Odds_Calculator_3-way'!A914+1/'True_Odds_Calculator_3-way'!B914+1/'True_Odds_Calculator_3-way'!C914-1)</f>
        <v>#NAME?</v>
      </c>
    </row>
    <row r="921" spans="4:11" x14ac:dyDescent="0.25">
      <c r="D921" t="e">
        <f ca="1">solve_for_c('True_Odds_Calculator_3-way'!A915,'True_Odds_Calculator_3-way'!B915,'True_Odds_Calculator_3-way'!C915,'Log_working_3-way'!B$1,'Log_working_3-way'!B$2)</f>
        <v>#NAME?</v>
      </c>
      <c r="F921" s="6" t="e">
        <f ca="1">IF('Log_working_3-way'!D921="","",1/'True_Odds_Calculator_3-way'!N915+1/'True_Odds_Calculator_3-way'!O915+1/'True_Odds_Calculator_3-way'!#REF!-1)</f>
        <v>#NAME?</v>
      </c>
      <c r="H921" s="6" t="e">
        <f ca="1">IF('Log_working_3-way'!$D921="","",'True_Odds_Calculator_3-way'!N915/'True_Odds_Calculator_3-way'!A915-1)</f>
        <v>#NAME?</v>
      </c>
      <c r="I921" s="6" t="e">
        <f ca="1">IF('Log_working_3-way'!$D921="","",'True_Odds_Calculator_3-way'!O915/'True_Odds_Calculator_3-way'!B915-1)</f>
        <v>#NAME?</v>
      </c>
      <c r="J921" s="6" t="e">
        <f ca="1">IF('Log_working_3-way'!$D921="","",'True_Odds_Calculator_3-way'!#REF!/'True_Odds_Calculator_3-way'!C915-1)</f>
        <v>#NAME?</v>
      </c>
      <c r="K921" s="6" t="e">
        <f ca="1">IF('Log_working_3-way'!$D921="","",1/'True_Odds_Calculator_3-way'!A915+1/'True_Odds_Calculator_3-way'!B915+1/'True_Odds_Calculator_3-way'!C915-1)</f>
        <v>#NAME?</v>
      </c>
    </row>
    <row r="922" spans="4:11" x14ac:dyDescent="0.25">
      <c r="D922" t="e">
        <f ca="1">solve_for_c('True_Odds_Calculator_3-way'!A916,'True_Odds_Calculator_3-way'!B916,'True_Odds_Calculator_3-way'!C916,'Log_working_3-way'!B$1,'Log_working_3-way'!B$2)</f>
        <v>#NAME?</v>
      </c>
      <c r="F922" s="6" t="e">
        <f ca="1">IF('Log_working_3-way'!D922="","",1/'True_Odds_Calculator_3-way'!N916+1/'True_Odds_Calculator_3-way'!O916+1/'True_Odds_Calculator_3-way'!#REF!-1)</f>
        <v>#NAME?</v>
      </c>
      <c r="H922" s="6" t="e">
        <f ca="1">IF('Log_working_3-way'!$D922="","",'True_Odds_Calculator_3-way'!N916/'True_Odds_Calculator_3-way'!A916-1)</f>
        <v>#NAME?</v>
      </c>
      <c r="I922" s="6" t="e">
        <f ca="1">IF('Log_working_3-way'!$D922="","",'True_Odds_Calculator_3-way'!O916/'True_Odds_Calculator_3-way'!B916-1)</f>
        <v>#NAME?</v>
      </c>
      <c r="J922" s="6" t="e">
        <f ca="1">IF('Log_working_3-way'!$D922="","",'True_Odds_Calculator_3-way'!#REF!/'True_Odds_Calculator_3-way'!C916-1)</f>
        <v>#NAME?</v>
      </c>
      <c r="K922" s="6" t="e">
        <f ca="1">IF('Log_working_3-way'!$D922="","",1/'True_Odds_Calculator_3-way'!A916+1/'True_Odds_Calculator_3-way'!B916+1/'True_Odds_Calculator_3-way'!C916-1)</f>
        <v>#NAME?</v>
      </c>
    </row>
    <row r="923" spans="4:11" x14ac:dyDescent="0.25">
      <c r="D923" t="e">
        <f ca="1">solve_for_c('True_Odds_Calculator_3-way'!A917,'True_Odds_Calculator_3-way'!B917,'True_Odds_Calculator_3-way'!C917,'Log_working_3-way'!B$1,'Log_working_3-way'!B$2)</f>
        <v>#NAME?</v>
      </c>
      <c r="F923" s="6" t="e">
        <f ca="1">IF('Log_working_3-way'!D923="","",1/'True_Odds_Calculator_3-way'!N917+1/'True_Odds_Calculator_3-way'!O917+1/'True_Odds_Calculator_3-way'!#REF!-1)</f>
        <v>#NAME?</v>
      </c>
      <c r="H923" s="6" t="e">
        <f ca="1">IF('Log_working_3-way'!$D923="","",'True_Odds_Calculator_3-way'!N917/'True_Odds_Calculator_3-way'!A917-1)</f>
        <v>#NAME?</v>
      </c>
      <c r="I923" s="6" t="e">
        <f ca="1">IF('Log_working_3-way'!$D923="","",'True_Odds_Calculator_3-way'!O917/'True_Odds_Calculator_3-way'!B917-1)</f>
        <v>#NAME?</v>
      </c>
      <c r="J923" s="6" t="e">
        <f ca="1">IF('Log_working_3-way'!$D923="","",'True_Odds_Calculator_3-way'!#REF!/'True_Odds_Calculator_3-way'!C917-1)</f>
        <v>#NAME?</v>
      </c>
      <c r="K923" s="6" t="e">
        <f ca="1">IF('Log_working_3-way'!$D923="","",1/'True_Odds_Calculator_3-way'!A917+1/'True_Odds_Calculator_3-way'!B917+1/'True_Odds_Calculator_3-way'!C917-1)</f>
        <v>#NAME?</v>
      </c>
    </row>
    <row r="924" spans="4:11" x14ac:dyDescent="0.25">
      <c r="D924" t="e">
        <f ca="1">solve_for_c('True_Odds_Calculator_3-way'!A918,'True_Odds_Calculator_3-way'!B918,'True_Odds_Calculator_3-way'!C918,'Log_working_3-way'!B$1,'Log_working_3-way'!B$2)</f>
        <v>#NAME?</v>
      </c>
      <c r="F924" s="6" t="e">
        <f ca="1">IF('Log_working_3-way'!D924="","",1/'True_Odds_Calculator_3-way'!N918+1/'True_Odds_Calculator_3-way'!O918+1/'True_Odds_Calculator_3-way'!#REF!-1)</f>
        <v>#NAME?</v>
      </c>
      <c r="H924" s="6" t="e">
        <f ca="1">IF('Log_working_3-way'!$D924="","",'True_Odds_Calculator_3-way'!N918/'True_Odds_Calculator_3-way'!A918-1)</f>
        <v>#NAME?</v>
      </c>
      <c r="I924" s="6" t="e">
        <f ca="1">IF('Log_working_3-way'!$D924="","",'True_Odds_Calculator_3-way'!O918/'True_Odds_Calculator_3-way'!B918-1)</f>
        <v>#NAME?</v>
      </c>
      <c r="J924" s="6" t="e">
        <f ca="1">IF('Log_working_3-way'!$D924="","",'True_Odds_Calculator_3-way'!#REF!/'True_Odds_Calculator_3-way'!C918-1)</f>
        <v>#NAME?</v>
      </c>
      <c r="K924" s="6" t="e">
        <f ca="1">IF('Log_working_3-way'!$D924="","",1/'True_Odds_Calculator_3-way'!A918+1/'True_Odds_Calculator_3-way'!B918+1/'True_Odds_Calculator_3-way'!C918-1)</f>
        <v>#NAME?</v>
      </c>
    </row>
    <row r="925" spans="4:11" x14ac:dyDescent="0.25">
      <c r="D925" t="e">
        <f ca="1">solve_for_c('True_Odds_Calculator_3-way'!A919,'True_Odds_Calculator_3-way'!B919,'True_Odds_Calculator_3-way'!C919,'Log_working_3-way'!B$1,'Log_working_3-way'!B$2)</f>
        <v>#NAME?</v>
      </c>
      <c r="F925" s="6" t="e">
        <f ca="1">IF('Log_working_3-way'!D925="","",1/'True_Odds_Calculator_3-way'!N919+1/'True_Odds_Calculator_3-way'!O919+1/'True_Odds_Calculator_3-way'!#REF!-1)</f>
        <v>#NAME?</v>
      </c>
      <c r="H925" s="6" t="e">
        <f ca="1">IF('Log_working_3-way'!$D925="","",'True_Odds_Calculator_3-way'!N919/'True_Odds_Calculator_3-way'!A919-1)</f>
        <v>#NAME?</v>
      </c>
      <c r="I925" s="6" t="e">
        <f ca="1">IF('Log_working_3-way'!$D925="","",'True_Odds_Calculator_3-way'!O919/'True_Odds_Calculator_3-way'!B919-1)</f>
        <v>#NAME?</v>
      </c>
      <c r="J925" s="6" t="e">
        <f ca="1">IF('Log_working_3-way'!$D925="","",'True_Odds_Calculator_3-way'!#REF!/'True_Odds_Calculator_3-way'!C919-1)</f>
        <v>#NAME?</v>
      </c>
      <c r="K925" s="6" t="e">
        <f ca="1">IF('Log_working_3-way'!$D925="","",1/'True_Odds_Calculator_3-way'!A919+1/'True_Odds_Calculator_3-way'!B919+1/'True_Odds_Calculator_3-way'!C919-1)</f>
        <v>#NAME?</v>
      </c>
    </row>
    <row r="926" spans="4:11" x14ac:dyDescent="0.25">
      <c r="D926" t="e">
        <f ca="1">solve_for_c('True_Odds_Calculator_3-way'!A920,'True_Odds_Calculator_3-way'!B920,'True_Odds_Calculator_3-way'!C920,'Log_working_3-way'!B$1,'Log_working_3-way'!B$2)</f>
        <v>#NAME?</v>
      </c>
      <c r="F926" s="6" t="e">
        <f ca="1">IF('Log_working_3-way'!D926="","",1/'True_Odds_Calculator_3-way'!N920+1/'True_Odds_Calculator_3-way'!O920+1/'True_Odds_Calculator_3-way'!#REF!-1)</f>
        <v>#NAME?</v>
      </c>
      <c r="H926" s="6" t="e">
        <f ca="1">IF('Log_working_3-way'!$D926="","",'True_Odds_Calculator_3-way'!N920/'True_Odds_Calculator_3-way'!A920-1)</f>
        <v>#NAME?</v>
      </c>
      <c r="I926" s="6" t="e">
        <f ca="1">IF('Log_working_3-way'!$D926="","",'True_Odds_Calculator_3-way'!O920/'True_Odds_Calculator_3-way'!B920-1)</f>
        <v>#NAME?</v>
      </c>
      <c r="J926" s="6" t="e">
        <f ca="1">IF('Log_working_3-way'!$D926="","",'True_Odds_Calculator_3-way'!#REF!/'True_Odds_Calculator_3-way'!C920-1)</f>
        <v>#NAME?</v>
      </c>
      <c r="K926" s="6" t="e">
        <f ca="1">IF('Log_working_3-way'!$D926="","",1/'True_Odds_Calculator_3-way'!A920+1/'True_Odds_Calculator_3-way'!B920+1/'True_Odds_Calculator_3-way'!C920-1)</f>
        <v>#NAME?</v>
      </c>
    </row>
    <row r="927" spans="4:11" x14ac:dyDescent="0.25">
      <c r="D927" t="e">
        <f ca="1">solve_for_c('True_Odds_Calculator_3-way'!A921,'True_Odds_Calculator_3-way'!B921,'True_Odds_Calculator_3-way'!C921,'Log_working_3-way'!B$1,'Log_working_3-way'!B$2)</f>
        <v>#NAME?</v>
      </c>
      <c r="F927" s="6" t="e">
        <f ca="1">IF('Log_working_3-way'!D927="","",1/'True_Odds_Calculator_3-way'!N921+1/'True_Odds_Calculator_3-way'!O921+1/'True_Odds_Calculator_3-way'!#REF!-1)</f>
        <v>#NAME?</v>
      </c>
      <c r="H927" s="6" t="e">
        <f ca="1">IF('Log_working_3-way'!$D927="","",'True_Odds_Calculator_3-way'!N921/'True_Odds_Calculator_3-way'!A921-1)</f>
        <v>#NAME?</v>
      </c>
      <c r="I927" s="6" t="e">
        <f ca="1">IF('Log_working_3-way'!$D927="","",'True_Odds_Calculator_3-way'!O921/'True_Odds_Calculator_3-way'!B921-1)</f>
        <v>#NAME?</v>
      </c>
      <c r="J927" s="6" t="e">
        <f ca="1">IF('Log_working_3-way'!$D927="","",'True_Odds_Calculator_3-way'!#REF!/'True_Odds_Calculator_3-way'!C921-1)</f>
        <v>#NAME?</v>
      </c>
      <c r="K927" s="6" t="e">
        <f ca="1">IF('Log_working_3-way'!$D927="","",1/'True_Odds_Calculator_3-way'!A921+1/'True_Odds_Calculator_3-way'!B921+1/'True_Odds_Calculator_3-way'!C921-1)</f>
        <v>#NAME?</v>
      </c>
    </row>
    <row r="928" spans="4:11" x14ac:dyDescent="0.25">
      <c r="D928" t="e">
        <f ca="1">solve_for_c('True_Odds_Calculator_3-way'!A922,'True_Odds_Calculator_3-way'!B922,'True_Odds_Calculator_3-way'!C922,'Log_working_3-way'!B$1,'Log_working_3-way'!B$2)</f>
        <v>#NAME?</v>
      </c>
      <c r="F928" s="6" t="e">
        <f ca="1">IF('Log_working_3-way'!D928="","",1/'True_Odds_Calculator_3-way'!N922+1/'True_Odds_Calculator_3-way'!O922+1/'True_Odds_Calculator_3-way'!#REF!-1)</f>
        <v>#NAME?</v>
      </c>
      <c r="H928" s="6" t="e">
        <f ca="1">IF('Log_working_3-way'!$D928="","",'True_Odds_Calculator_3-way'!N922/'True_Odds_Calculator_3-way'!A922-1)</f>
        <v>#NAME?</v>
      </c>
      <c r="I928" s="6" t="e">
        <f ca="1">IF('Log_working_3-way'!$D928="","",'True_Odds_Calculator_3-way'!O922/'True_Odds_Calculator_3-way'!B922-1)</f>
        <v>#NAME?</v>
      </c>
      <c r="J928" s="6" t="e">
        <f ca="1">IF('Log_working_3-way'!$D928="","",'True_Odds_Calculator_3-way'!#REF!/'True_Odds_Calculator_3-way'!C922-1)</f>
        <v>#NAME?</v>
      </c>
      <c r="K928" s="6" t="e">
        <f ca="1">IF('Log_working_3-way'!$D928="","",1/'True_Odds_Calculator_3-way'!A922+1/'True_Odds_Calculator_3-way'!B922+1/'True_Odds_Calculator_3-way'!C922-1)</f>
        <v>#NAME?</v>
      </c>
    </row>
    <row r="929" spans="4:11" x14ac:dyDescent="0.25">
      <c r="D929" t="e">
        <f ca="1">solve_for_c('True_Odds_Calculator_3-way'!A923,'True_Odds_Calculator_3-way'!B923,'True_Odds_Calculator_3-way'!C923,'Log_working_3-way'!B$1,'Log_working_3-way'!B$2)</f>
        <v>#NAME?</v>
      </c>
      <c r="F929" s="6" t="e">
        <f ca="1">IF('Log_working_3-way'!D929="","",1/'True_Odds_Calculator_3-way'!N923+1/'True_Odds_Calculator_3-way'!O923+1/'True_Odds_Calculator_3-way'!#REF!-1)</f>
        <v>#NAME?</v>
      </c>
      <c r="H929" s="6" t="e">
        <f ca="1">IF('Log_working_3-way'!$D929="","",'True_Odds_Calculator_3-way'!N923/'True_Odds_Calculator_3-way'!A923-1)</f>
        <v>#NAME?</v>
      </c>
      <c r="I929" s="6" t="e">
        <f ca="1">IF('Log_working_3-way'!$D929="","",'True_Odds_Calculator_3-way'!O923/'True_Odds_Calculator_3-way'!B923-1)</f>
        <v>#NAME?</v>
      </c>
      <c r="J929" s="6" t="e">
        <f ca="1">IF('Log_working_3-way'!$D929="","",'True_Odds_Calculator_3-way'!#REF!/'True_Odds_Calculator_3-way'!C923-1)</f>
        <v>#NAME?</v>
      </c>
      <c r="K929" s="6" t="e">
        <f ca="1">IF('Log_working_3-way'!$D929="","",1/'True_Odds_Calculator_3-way'!A923+1/'True_Odds_Calculator_3-way'!B923+1/'True_Odds_Calculator_3-way'!C923-1)</f>
        <v>#NAME?</v>
      </c>
    </row>
    <row r="930" spans="4:11" x14ac:dyDescent="0.25">
      <c r="D930" t="e">
        <f ca="1">solve_for_c('True_Odds_Calculator_3-way'!A924,'True_Odds_Calculator_3-way'!B924,'True_Odds_Calculator_3-way'!C924,'Log_working_3-way'!B$1,'Log_working_3-way'!B$2)</f>
        <v>#NAME?</v>
      </c>
      <c r="F930" s="6" t="e">
        <f ca="1">IF('Log_working_3-way'!D930="","",1/'True_Odds_Calculator_3-way'!N924+1/'True_Odds_Calculator_3-way'!O924+1/'True_Odds_Calculator_3-way'!#REF!-1)</f>
        <v>#NAME?</v>
      </c>
      <c r="H930" s="6" t="e">
        <f ca="1">IF('Log_working_3-way'!$D930="","",'True_Odds_Calculator_3-way'!N924/'True_Odds_Calculator_3-way'!A924-1)</f>
        <v>#NAME?</v>
      </c>
      <c r="I930" s="6" t="e">
        <f ca="1">IF('Log_working_3-way'!$D930="","",'True_Odds_Calculator_3-way'!O924/'True_Odds_Calculator_3-way'!B924-1)</f>
        <v>#NAME?</v>
      </c>
      <c r="J930" s="6" t="e">
        <f ca="1">IF('Log_working_3-way'!$D930="","",'True_Odds_Calculator_3-way'!#REF!/'True_Odds_Calculator_3-way'!C924-1)</f>
        <v>#NAME?</v>
      </c>
      <c r="K930" s="6" t="e">
        <f ca="1">IF('Log_working_3-way'!$D930="","",1/'True_Odds_Calculator_3-way'!A924+1/'True_Odds_Calculator_3-way'!B924+1/'True_Odds_Calculator_3-way'!C924-1)</f>
        <v>#NAME?</v>
      </c>
    </row>
    <row r="931" spans="4:11" x14ac:dyDescent="0.25">
      <c r="D931" t="e">
        <f ca="1">solve_for_c('True_Odds_Calculator_3-way'!A925,'True_Odds_Calculator_3-way'!B925,'True_Odds_Calculator_3-way'!C925,'Log_working_3-way'!B$1,'Log_working_3-way'!B$2)</f>
        <v>#NAME?</v>
      </c>
      <c r="F931" s="6" t="e">
        <f ca="1">IF('Log_working_3-way'!D931="","",1/'True_Odds_Calculator_3-way'!N925+1/'True_Odds_Calculator_3-way'!O925+1/'True_Odds_Calculator_3-way'!#REF!-1)</f>
        <v>#NAME?</v>
      </c>
      <c r="H931" s="6" t="e">
        <f ca="1">IF('Log_working_3-way'!$D931="","",'True_Odds_Calculator_3-way'!N925/'True_Odds_Calculator_3-way'!A925-1)</f>
        <v>#NAME?</v>
      </c>
      <c r="I931" s="6" t="e">
        <f ca="1">IF('Log_working_3-way'!$D931="","",'True_Odds_Calculator_3-way'!O925/'True_Odds_Calculator_3-way'!B925-1)</f>
        <v>#NAME?</v>
      </c>
      <c r="J931" s="6" t="e">
        <f ca="1">IF('Log_working_3-way'!$D931="","",'True_Odds_Calculator_3-way'!#REF!/'True_Odds_Calculator_3-way'!C925-1)</f>
        <v>#NAME?</v>
      </c>
      <c r="K931" s="6" t="e">
        <f ca="1">IF('Log_working_3-way'!$D931="","",1/'True_Odds_Calculator_3-way'!A925+1/'True_Odds_Calculator_3-way'!B925+1/'True_Odds_Calculator_3-way'!C925-1)</f>
        <v>#NAME?</v>
      </c>
    </row>
    <row r="932" spans="4:11" x14ac:dyDescent="0.25">
      <c r="D932" t="e">
        <f ca="1">solve_for_c('True_Odds_Calculator_3-way'!A926,'True_Odds_Calculator_3-way'!B926,'True_Odds_Calculator_3-way'!C926,'Log_working_3-way'!B$1,'Log_working_3-way'!B$2)</f>
        <v>#NAME?</v>
      </c>
      <c r="F932" s="6" t="e">
        <f ca="1">IF('Log_working_3-way'!D932="","",1/'True_Odds_Calculator_3-way'!N926+1/'True_Odds_Calculator_3-way'!O926+1/'True_Odds_Calculator_3-way'!#REF!-1)</f>
        <v>#NAME?</v>
      </c>
      <c r="H932" s="6" t="e">
        <f ca="1">IF('Log_working_3-way'!$D932="","",'True_Odds_Calculator_3-way'!N926/'True_Odds_Calculator_3-way'!A926-1)</f>
        <v>#NAME?</v>
      </c>
      <c r="I932" s="6" t="e">
        <f ca="1">IF('Log_working_3-way'!$D932="","",'True_Odds_Calculator_3-way'!O926/'True_Odds_Calculator_3-way'!B926-1)</f>
        <v>#NAME?</v>
      </c>
      <c r="J932" s="6" t="e">
        <f ca="1">IF('Log_working_3-way'!$D932="","",'True_Odds_Calculator_3-way'!#REF!/'True_Odds_Calculator_3-way'!C926-1)</f>
        <v>#NAME?</v>
      </c>
      <c r="K932" s="6" t="e">
        <f ca="1">IF('Log_working_3-way'!$D932="","",1/'True_Odds_Calculator_3-way'!A926+1/'True_Odds_Calculator_3-way'!B926+1/'True_Odds_Calculator_3-way'!C926-1)</f>
        <v>#NAME?</v>
      </c>
    </row>
    <row r="933" spans="4:11" x14ac:dyDescent="0.25">
      <c r="D933" t="e">
        <f ca="1">solve_for_c('True_Odds_Calculator_3-way'!A927,'True_Odds_Calculator_3-way'!B927,'True_Odds_Calculator_3-way'!C927,'Log_working_3-way'!B$1,'Log_working_3-way'!B$2)</f>
        <v>#NAME?</v>
      </c>
      <c r="F933" s="6" t="e">
        <f ca="1">IF('Log_working_3-way'!D933="","",1/'True_Odds_Calculator_3-way'!N927+1/'True_Odds_Calculator_3-way'!O927+1/'True_Odds_Calculator_3-way'!#REF!-1)</f>
        <v>#NAME?</v>
      </c>
      <c r="H933" s="6" t="e">
        <f ca="1">IF('Log_working_3-way'!$D933="","",'True_Odds_Calculator_3-way'!N927/'True_Odds_Calculator_3-way'!A927-1)</f>
        <v>#NAME?</v>
      </c>
      <c r="I933" s="6" t="e">
        <f ca="1">IF('Log_working_3-way'!$D933="","",'True_Odds_Calculator_3-way'!O927/'True_Odds_Calculator_3-way'!B927-1)</f>
        <v>#NAME?</v>
      </c>
      <c r="J933" s="6" t="e">
        <f ca="1">IF('Log_working_3-way'!$D933="","",'True_Odds_Calculator_3-way'!#REF!/'True_Odds_Calculator_3-way'!C927-1)</f>
        <v>#NAME?</v>
      </c>
      <c r="K933" s="6" t="e">
        <f ca="1">IF('Log_working_3-way'!$D933="","",1/'True_Odds_Calculator_3-way'!A927+1/'True_Odds_Calculator_3-way'!B927+1/'True_Odds_Calculator_3-way'!C927-1)</f>
        <v>#NAME?</v>
      </c>
    </row>
    <row r="934" spans="4:11" x14ac:dyDescent="0.25">
      <c r="D934" t="e">
        <f ca="1">solve_for_c('True_Odds_Calculator_3-way'!A928,'True_Odds_Calculator_3-way'!B928,'True_Odds_Calculator_3-way'!C928,'Log_working_3-way'!B$1,'Log_working_3-way'!B$2)</f>
        <v>#NAME?</v>
      </c>
      <c r="F934" s="6" t="e">
        <f ca="1">IF('Log_working_3-way'!D934="","",1/'True_Odds_Calculator_3-way'!N928+1/'True_Odds_Calculator_3-way'!O928+1/'True_Odds_Calculator_3-way'!#REF!-1)</f>
        <v>#NAME?</v>
      </c>
      <c r="H934" s="6" t="e">
        <f ca="1">IF('Log_working_3-way'!$D934="","",'True_Odds_Calculator_3-way'!N928/'True_Odds_Calculator_3-way'!A928-1)</f>
        <v>#NAME?</v>
      </c>
      <c r="I934" s="6" t="e">
        <f ca="1">IF('Log_working_3-way'!$D934="","",'True_Odds_Calculator_3-way'!O928/'True_Odds_Calculator_3-way'!B928-1)</f>
        <v>#NAME?</v>
      </c>
      <c r="J934" s="6" t="e">
        <f ca="1">IF('Log_working_3-way'!$D934="","",'True_Odds_Calculator_3-way'!#REF!/'True_Odds_Calculator_3-way'!C928-1)</f>
        <v>#NAME?</v>
      </c>
      <c r="K934" s="6" t="e">
        <f ca="1">IF('Log_working_3-way'!$D934="","",1/'True_Odds_Calculator_3-way'!A928+1/'True_Odds_Calculator_3-way'!B928+1/'True_Odds_Calculator_3-way'!C928-1)</f>
        <v>#NAME?</v>
      </c>
    </row>
    <row r="935" spans="4:11" x14ac:dyDescent="0.25">
      <c r="D935" t="e">
        <f ca="1">solve_for_c('True_Odds_Calculator_3-way'!A929,'True_Odds_Calculator_3-way'!B929,'True_Odds_Calculator_3-way'!C929,'Log_working_3-way'!B$1,'Log_working_3-way'!B$2)</f>
        <v>#NAME?</v>
      </c>
      <c r="F935" s="6" t="e">
        <f ca="1">IF('Log_working_3-way'!D935="","",1/'True_Odds_Calculator_3-way'!N929+1/'True_Odds_Calculator_3-way'!O929+1/'True_Odds_Calculator_3-way'!#REF!-1)</f>
        <v>#NAME?</v>
      </c>
      <c r="H935" s="6" t="e">
        <f ca="1">IF('Log_working_3-way'!$D935="","",'True_Odds_Calculator_3-way'!N929/'True_Odds_Calculator_3-way'!A929-1)</f>
        <v>#NAME?</v>
      </c>
      <c r="I935" s="6" t="e">
        <f ca="1">IF('Log_working_3-way'!$D935="","",'True_Odds_Calculator_3-way'!O929/'True_Odds_Calculator_3-way'!B929-1)</f>
        <v>#NAME?</v>
      </c>
      <c r="J935" s="6" t="e">
        <f ca="1">IF('Log_working_3-way'!$D935="","",'True_Odds_Calculator_3-way'!#REF!/'True_Odds_Calculator_3-way'!C929-1)</f>
        <v>#NAME?</v>
      </c>
      <c r="K935" s="6" t="e">
        <f ca="1">IF('Log_working_3-way'!$D935="","",1/'True_Odds_Calculator_3-way'!A929+1/'True_Odds_Calculator_3-way'!B929+1/'True_Odds_Calculator_3-way'!C929-1)</f>
        <v>#NAME?</v>
      </c>
    </row>
    <row r="936" spans="4:11" x14ac:dyDescent="0.25">
      <c r="D936" t="e">
        <f ca="1">solve_for_c('True_Odds_Calculator_3-way'!A930,'True_Odds_Calculator_3-way'!B930,'True_Odds_Calculator_3-way'!C930,'Log_working_3-way'!B$1,'Log_working_3-way'!B$2)</f>
        <v>#NAME?</v>
      </c>
      <c r="F936" s="6" t="e">
        <f ca="1">IF('Log_working_3-way'!D936="","",1/'True_Odds_Calculator_3-way'!N930+1/'True_Odds_Calculator_3-way'!O930+1/'True_Odds_Calculator_3-way'!#REF!-1)</f>
        <v>#NAME?</v>
      </c>
      <c r="H936" s="6" t="e">
        <f ca="1">IF('Log_working_3-way'!$D936="","",'True_Odds_Calculator_3-way'!N930/'True_Odds_Calculator_3-way'!A930-1)</f>
        <v>#NAME?</v>
      </c>
      <c r="I936" s="6" t="e">
        <f ca="1">IF('Log_working_3-way'!$D936="","",'True_Odds_Calculator_3-way'!O930/'True_Odds_Calculator_3-way'!B930-1)</f>
        <v>#NAME?</v>
      </c>
      <c r="J936" s="6" t="e">
        <f ca="1">IF('Log_working_3-way'!$D936="","",'True_Odds_Calculator_3-way'!#REF!/'True_Odds_Calculator_3-way'!C930-1)</f>
        <v>#NAME?</v>
      </c>
      <c r="K936" s="6" t="e">
        <f ca="1">IF('Log_working_3-way'!$D936="","",1/'True_Odds_Calculator_3-way'!A930+1/'True_Odds_Calculator_3-way'!B930+1/'True_Odds_Calculator_3-way'!C930-1)</f>
        <v>#NAME?</v>
      </c>
    </row>
    <row r="937" spans="4:11" x14ac:dyDescent="0.25">
      <c r="D937" t="e">
        <f ca="1">solve_for_c('True_Odds_Calculator_3-way'!A931,'True_Odds_Calculator_3-way'!B931,'True_Odds_Calculator_3-way'!C931,'Log_working_3-way'!B$1,'Log_working_3-way'!B$2)</f>
        <v>#NAME?</v>
      </c>
      <c r="F937" s="6" t="e">
        <f ca="1">IF('Log_working_3-way'!D937="","",1/'True_Odds_Calculator_3-way'!N931+1/'True_Odds_Calculator_3-way'!O931+1/'True_Odds_Calculator_3-way'!#REF!-1)</f>
        <v>#NAME?</v>
      </c>
      <c r="H937" s="6" t="e">
        <f ca="1">IF('Log_working_3-way'!$D937="","",'True_Odds_Calculator_3-way'!N931/'True_Odds_Calculator_3-way'!A931-1)</f>
        <v>#NAME?</v>
      </c>
      <c r="I937" s="6" t="e">
        <f ca="1">IF('Log_working_3-way'!$D937="","",'True_Odds_Calculator_3-way'!O931/'True_Odds_Calculator_3-way'!B931-1)</f>
        <v>#NAME?</v>
      </c>
      <c r="J937" s="6" t="e">
        <f ca="1">IF('Log_working_3-way'!$D937="","",'True_Odds_Calculator_3-way'!#REF!/'True_Odds_Calculator_3-way'!C931-1)</f>
        <v>#NAME?</v>
      </c>
      <c r="K937" s="6" t="e">
        <f ca="1">IF('Log_working_3-way'!$D937="","",1/'True_Odds_Calculator_3-way'!A931+1/'True_Odds_Calculator_3-way'!B931+1/'True_Odds_Calculator_3-way'!C931-1)</f>
        <v>#NAME?</v>
      </c>
    </row>
    <row r="938" spans="4:11" x14ac:dyDescent="0.25">
      <c r="D938" t="e">
        <f ca="1">solve_for_c('True_Odds_Calculator_3-way'!A932,'True_Odds_Calculator_3-way'!B932,'True_Odds_Calculator_3-way'!C932,'Log_working_3-way'!B$1,'Log_working_3-way'!B$2)</f>
        <v>#NAME?</v>
      </c>
      <c r="F938" s="6" t="e">
        <f ca="1">IF('Log_working_3-way'!D938="","",1/'True_Odds_Calculator_3-way'!N932+1/'True_Odds_Calculator_3-way'!O932+1/'True_Odds_Calculator_3-way'!#REF!-1)</f>
        <v>#NAME?</v>
      </c>
      <c r="H938" s="6" t="e">
        <f ca="1">IF('Log_working_3-way'!$D938="","",'True_Odds_Calculator_3-way'!N932/'True_Odds_Calculator_3-way'!A932-1)</f>
        <v>#NAME?</v>
      </c>
      <c r="I938" s="6" t="e">
        <f ca="1">IF('Log_working_3-way'!$D938="","",'True_Odds_Calculator_3-way'!O932/'True_Odds_Calculator_3-way'!B932-1)</f>
        <v>#NAME?</v>
      </c>
      <c r="J938" s="6" t="e">
        <f ca="1">IF('Log_working_3-way'!$D938="","",'True_Odds_Calculator_3-way'!#REF!/'True_Odds_Calculator_3-way'!C932-1)</f>
        <v>#NAME?</v>
      </c>
      <c r="K938" s="6" t="e">
        <f ca="1">IF('Log_working_3-way'!$D938="","",1/'True_Odds_Calculator_3-way'!A932+1/'True_Odds_Calculator_3-way'!B932+1/'True_Odds_Calculator_3-way'!C932-1)</f>
        <v>#NAME?</v>
      </c>
    </row>
    <row r="939" spans="4:11" x14ac:dyDescent="0.25">
      <c r="D939" t="e">
        <f ca="1">solve_for_c('True_Odds_Calculator_3-way'!A933,'True_Odds_Calculator_3-way'!B933,'True_Odds_Calculator_3-way'!C933,'Log_working_3-way'!B$1,'Log_working_3-way'!B$2)</f>
        <v>#NAME?</v>
      </c>
      <c r="F939" s="6" t="e">
        <f ca="1">IF('Log_working_3-way'!D939="","",1/'True_Odds_Calculator_3-way'!N933+1/'True_Odds_Calculator_3-way'!O933+1/'True_Odds_Calculator_3-way'!#REF!-1)</f>
        <v>#NAME?</v>
      </c>
      <c r="H939" s="6" t="e">
        <f ca="1">IF('Log_working_3-way'!$D939="","",'True_Odds_Calculator_3-way'!N933/'True_Odds_Calculator_3-way'!A933-1)</f>
        <v>#NAME?</v>
      </c>
      <c r="I939" s="6" t="e">
        <f ca="1">IF('Log_working_3-way'!$D939="","",'True_Odds_Calculator_3-way'!O933/'True_Odds_Calculator_3-way'!B933-1)</f>
        <v>#NAME?</v>
      </c>
      <c r="J939" s="6" t="e">
        <f ca="1">IF('Log_working_3-way'!$D939="","",'True_Odds_Calculator_3-way'!#REF!/'True_Odds_Calculator_3-way'!C933-1)</f>
        <v>#NAME?</v>
      </c>
      <c r="K939" s="6" t="e">
        <f ca="1">IF('Log_working_3-way'!$D939="","",1/'True_Odds_Calculator_3-way'!A933+1/'True_Odds_Calculator_3-way'!B933+1/'True_Odds_Calculator_3-way'!C933-1)</f>
        <v>#NAME?</v>
      </c>
    </row>
    <row r="940" spans="4:11" x14ac:dyDescent="0.25">
      <c r="D940" t="e">
        <f ca="1">solve_for_c('True_Odds_Calculator_3-way'!A934,'True_Odds_Calculator_3-way'!B934,'True_Odds_Calculator_3-way'!C934,'Log_working_3-way'!B$1,'Log_working_3-way'!B$2)</f>
        <v>#NAME?</v>
      </c>
      <c r="F940" s="6" t="e">
        <f ca="1">IF('Log_working_3-way'!D940="","",1/'True_Odds_Calculator_3-way'!N934+1/'True_Odds_Calculator_3-way'!O934+1/'True_Odds_Calculator_3-way'!#REF!-1)</f>
        <v>#NAME?</v>
      </c>
      <c r="H940" s="6" t="e">
        <f ca="1">IF('Log_working_3-way'!$D940="","",'True_Odds_Calculator_3-way'!N934/'True_Odds_Calculator_3-way'!A934-1)</f>
        <v>#NAME?</v>
      </c>
      <c r="I940" s="6" t="e">
        <f ca="1">IF('Log_working_3-way'!$D940="","",'True_Odds_Calculator_3-way'!O934/'True_Odds_Calculator_3-way'!B934-1)</f>
        <v>#NAME?</v>
      </c>
      <c r="J940" s="6" t="e">
        <f ca="1">IF('Log_working_3-way'!$D940="","",'True_Odds_Calculator_3-way'!#REF!/'True_Odds_Calculator_3-way'!C934-1)</f>
        <v>#NAME?</v>
      </c>
      <c r="K940" s="6" t="e">
        <f ca="1">IF('Log_working_3-way'!$D940="","",1/'True_Odds_Calculator_3-way'!A934+1/'True_Odds_Calculator_3-way'!B934+1/'True_Odds_Calculator_3-way'!C934-1)</f>
        <v>#NAME?</v>
      </c>
    </row>
    <row r="941" spans="4:11" x14ac:dyDescent="0.25">
      <c r="D941" t="e">
        <f ca="1">solve_for_c('True_Odds_Calculator_3-way'!A935,'True_Odds_Calculator_3-way'!B935,'True_Odds_Calculator_3-way'!C935,'Log_working_3-way'!B$1,'Log_working_3-way'!B$2)</f>
        <v>#NAME?</v>
      </c>
      <c r="F941" s="6" t="e">
        <f ca="1">IF('Log_working_3-way'!D941="","",1/'True_Odds_Calculator_3-way'!N935+1/'True_Odds_Calculator_3-way'!O935+1/'True_Odds_Calculator_3-way'!#REF!-1)</f>
        <v>#NAME?</v>
      </c>
      <c r="H941" s="6" t="e">
        <f ca="1">IF('Log_working_3-way'!$D941="","",'True_Odds_Calculator_3-way'!N935/'True_Odds_Calculator_3-way'!A935-1)</f>
        <v>#NAME?</v>
      </c>
      <c r="I941" s="6" t="e">
        <f ca="1">IF('Log_working_3-way'!$D941="","",'True_Odds_Calculator_3-way'!O935/'True_Odds_Calculator_3-way'!B935-1)</f>
        <v>#NAME?</v>
      </c>
      <c r="J941" s="6" t="e">
        <f ca="1">IF('Log_working_3-way'!$D941="","",'True_Odds_Calculator_3-way'!#REF!/'True_Odds_Calculator_3-way'!C935-1)</f>
        <v>#NAME?</v>
      </c>
      <c r="K941" s="6" t="e">
        <f ca="1">IF('Log_working_3-way'!$D941="","",1/'True_Odds_Calculator_3-way'!A935+1/'True_Odds_Calculator_3-way'!B935+1/'True_Odds_Calculator_3-way'!C935-1)</f>
        <v>#NAME?</v>
      </c>
    </row>
    <row r="942" spans="4:11" x14ac:dyDescent="0.25">
      <c r="D942" t="e">
        <f ca="1">solve_for_c('True_Odds_Calculator_3-way'!A936,'True_Odds_Calculator_3-way'!B936,'True_Odds_Calculator_3-way'!C936,'Log_working_3-way'!B$1,'Log_working_3-way'!B$2)</f>
        <v>#NAME?</v>
      </c>
      <c r="F942" s="6" t="e">
        <f ca="1">IF('Log_working_3-way'!D942="","",1/'True_Odds_Calculator_3-way'!N936+1/'True_Odds_Calculator_3-way'!O936+1/'True_Odds_Calculator_3-way'!#REF!-1)</f>
        <v>#NAME?</v>
      </c>
      <c r="H942" s="6" t="e">
        <f ca="1">IF('Log_working_3-way'!$D942="","",'True_Odds_Calculator_3-way'!N936/'True_Odds_Calculator_3-way'!A936-1)</f>
        <v>#NAME?</v>
      </c>
      <c r="I942" s="6" t="e">
        <f ca="1">IF('Log_working_3-way'!$D942="","",'True_Odds_Calculator_3-way'!O936/'True_Odds_Calculator_3-way'!B936-1)</f>
        <v>#NAME?</v>
      </c>
      <c r="J942" s="6" t="e">
        <f ca="1">IF('Log_working_3-way'!$D942="","",'True_Odds_Calculator_3-way'!#REF!/'True_Odds_Calculator_3-way'!C936-1)</f>
        <v>#NAME?</v>
      </c>
      <c r="K942" s="6" t="e">
        <f ca="1">IF('Log_working_3-way'!$D942="","",1/'True_Odds_Calculator_3-way'!A936+1/'True_Odds_Calculator_3-way'!B936+1/'True_Odds_Calculator_3-way'!C936-1)</f>
        <v>#NAME?</v>
      </c>
    </row>
    <row r="943" spans="4:11" x14ac:dyDescent="0.25">
      <c r="D943" t="e">
        <f ca="1">solve_for_c('True_Odds_Calculator_3-way'!A937,'True_Odds_Calculator_3-way'!B937,'True_Odds_Calculator_3-way'!C937,'Log_working_3-way'!B$1,'Log_working_3-way'!B$2)</f>
        <v>#NAME?</v>
      </c>
      <c r="F943" s="6" t="e">
        <f ca="1">IF('Log_working_3-way'!D943="","",1/'True_Odds_Calculator_3-way'!N937+1/'True_Odds_Calculator_3-way'!O937+1/'True_Odds_Calculator_3-way'!#REF!-1)</f>
        <v>#NAME?</v>
      </c>
      <c r="H943" s="6" t="e">
        <f ca="1">IF('Log_working_3-way'!$D943="","",'True_Odds_Calculator_3-way'!N937/'True_Odds_Calculator_3-way'!A937-1)</f>
        <v>#NAME?</v>
      </c>
      <c r="I943" s="6" t="e">
        <f ca="1">IF('Log_working_3-way'!$D943="","",'True_Odds_Calculator_3-way'!O937/'True_Odds_Calculator_3-way'!B937-1)</f>
        <v>#NAME?</v>
      </c>
      <c r="J943" s="6" t="e">
        <f ca="1">IF('Log_working_3-way'!$D943="","",'True_Odds_Calculator_3-way'!#REF!/'True_Odds_Calculator_3-way'!C937-1)</f>
        <v>#NAME?</v>
      </c>
      <c r="K943" s="6" t="e">
        <f ca="1">IF('Log_working_3-way'!$D943="","",1/'True_Odds_Calculator_3-way'!A937+1/'True_Odds_Calculator_3-way'!B937+1/'True_Odds_Calculator_3-way'!C937-1)</f>
        <v>#NAME?</v>
      </c>
    </row>
    <row r="944" spans="4:11" x14ac:dyDescent="0.25">
      <c r="D944" t="e">
        <f ca="1">solve_for_c('True_Odds_Calculator_3-way'!A938,'True_Odds_Calculator_3-way'!B938,'True_Odds_Calculator_3-way'!C938,'Log_working_3-way'!B$1,'Log_working_3-way'!B$2)</f>
        <v>#NAME?</v>
      </c>
      <c r="F944" s="6" t="e">
        <f ca="1">IF('Log_working_3-way'!D944="","",1/'True_Odds_Calculator_3-way'!N938+1/'True_Odds_Calculator_3-way'!O938+1/'True_Odds_Calculator_3-way'!#REF!-1)</f>
        <v>#NAME?</v>
      </c>
      <c r="H944" s="6" t="e">
        <f ca="1">IF('Log_working_3-way'!$D944="","",'True_Odds_Calculator_3-way'!N938/'True_Odds_Calculator_3-way'!A938-1)</f>
        <v>#NAME?</v>
      </c>
      <c r="I944" s="6" t="e">
        <f ca="1">IF('Log_working_3-way'!$D944="","",'True_Odds_Calculator_3-way'!O938/'True_Odds_Calculator_3-way'!B938-1)</f>
        <v>#NAME?</v>
      </c>
      <c r="J944" s="6" t="e">
        <f ca="1">IF('Log_working_3-way'!$D944="","",'True_Odds_Calculator_3-way'!#REF!/'True_Odds_Calculator_3-way'!C938-1)</f>
        <v>#NAME?</v>
      </c>
      <c r="K944" s="6" t="e">
        <f ca="1">IF('Log_working_3-way'!$D944="","",1/'True_Odds_Calculator_3-way'!A938+1/'True_Odds_Calculator_3-way'!B938+1/'True_Odds_Calculator_3-way'!C938-1)</f>
        <v>#NAME?</v>
      </c>
    </row>
    <row r="945" spans="4:11" x14ac:dyDescent="0.25">
      <c r="D945" t="e">
        <f ca="1">solve_for_c('True_Odds_Calculator_3-way'!A939,'True_Odds_Calculator_3-way'!B939,'True_Odds_Calculator_3-way'!C939,'Log_working_3-way'!B$1,'Log_working_3-way'!B$2)</f>
        <v>#NAME?</v>
      </c>
      <c r="F945" s="6" t="e">
        <f ca="1">IF('Log_working_3-way'!D945="","",1/'True_Odds_Calculator_3-way'!N939+1/'True_Odds_Calculator_3-way'!O939+1/'True_Odds_Calculator_3-way'!#REF!-1)</f>
        <v>#NAME?</v>
      </c>
      <c r="H945" s="6" t="e">
        <f ca="1">IF('Log_working_3-way'!$D945="","",'True_Odds_Calculator_3-way'!N939/'True_Odds_Calculator_3-way'!A939-1)</f>
        <v>#NAME?</v>
      </c>
      <c r="I945" s="6" t="e">
        <f ca="1">IF('Log_working_3-way'!$D945="","",'True_Odds_Calculator_3-way'!O939/'True_Odds_Calculator_3-way'!B939-1)</f>
        <v>#NAME?</v>
      </c>
      <c r="J945" s="6" t="e">
        <f ca="1">IF('Log_working_3-way'!$D945="","",'True_Odds_Calculator_3-way'!#REF!/'True_Odds_Calculator_3-way'!C939-1)</f>
        <v>#NAME?</v>
      </c>
      <c r="K945" s="6" t="e">
        <f ca="1">IF('Log_working_3-way'!$D945="","",1/'True_Odds_Calculator_3-way'!A939+1/'True_Odds_Calculator_3-way'!B939+1/'True_Odds_Calculator_3-way'!C939-1)</f>
        <v>#NAME?</v>
      </c>
    </row>
    <row r="946" spans="4:11" x14ac:dyDescent="0.25">
      <c r="D946" t="e">
        <f ca="1">solve_for_c('True_Odds_Calculator_3-way'!A940,'True_Odds_Calculator_3-way'!B940,'True_Odds_Calculator_3-way'!C940,'Log_working_3-way'!B$1,'Log_working_3-way'!B$2)</f>
        <v>#NAME?</v>
      </c>
      <c r="F946" s="6" t="e">
        <f ca="1">IF('Log_working_3-way'!D946="","",1/'True_Odds_Calculator_3-way'!N940+1/'True_Odds_Calculator_3-way'!O940+1/'True_Odds_Calculator_3-way'!#REF!-1)</f>
        <v>#NAME?</v>
      </c>
      <c r="H946" s="6" t="e">
        <f ca="1">IF('Log_working_3-way'!$D946="","",'True_Odds_Calculator_3-way'!N940/'True_Odds_Calculator_3-way'!A940-1)</f>
        <v>#NAME?</v>
      </c>
      <c r="I946" s="6" t="e">
        <f ca="1">IF('Log_working_3-way'!$D946="","",'True_Odds_Calculator_3-way'!O940/'True_Odds_Calculator_3-way'!B940-1)</f>
        <v>#NAME?</v>
      </c>
      <c r="J946" s="6" t="e">
        <f ca="1">IF('Log_working_3-way'!$D946="","",'True_Odds_Calculator_3-way'!#REF!/'True_Odds_Calculator_3-way'!C940-1)</f>
        <v>#NAME?</v>
      </c>
      <c r="K946" s="6" t="e">
        <f ca="1">IF('Log_working_3-way'!$D946="","",1/'True_Odds_Calculator_3-way'!A940+1/'True_Odds_Calculator_3-way'!B940+1/'True_Odds_Calculator_3-way'!C940-1)</f>
        <v>#NAME?</v>
      </c>
    </row>
    <row r="947" spans="4:11" x14ac:dyDescent="0.25">
      <c r="D947" t="e">
        <f ca="1">solve_for_c('True_Odds_Calculator_3-way'!A941,'True_Odds_Calculator_3-way'!B941,'True_Odds_Calculator_3-way'!C941,'Log_working_3-way'!B$1,'Log_working_3-way'!B$2)</f>
        <v>#NAME?</v>
      </c>
      <c r="F947" s="6" t="e">
        <f ca="1">IF('Log_working_3-way'!D947="","",1/'True_Odds_Calculator_3-way'!N941+1/'True_Odds_Calculator_3-way'!O941+1/'True_Odds_Calculator_3-way'!#REF!-1)</f>
        <v>#NAME?</v>
      </c>
      <c r="H947" s="6" t="e">
        <f ca="1">IF('Log_working_3-way'!$D947="","",'True_Odds_Calculator_3-way'!N941/'True_Odds_Calculator_3-way'!A941-1)</f>
        <v>#NAME?</v>
      </c>
      <c r="I947" s="6" t="e">
        <f ca="1">IF('Log_working_3-way'!$D947="","",'True_Odds_Calculator_3-way'!O941/'True_Odds_Calculator_3-way'!B941-1)</f>
        <v>#NAME?</v>
      </c>
      <c r="J947" s="6" t="e">
        <f ca="1">IF('Log_working_3-way'!$D947="","",'True_Odds_Calculator_3-way'!#REF!/'True_Odds_Calculator_3-way'!C941-1)</f>
        <v>#NAME?</v>
      </c>
      <c r="K947" s="6" t="e">
        <f ca="1">IF('Log_working_3-way'!$D947="","",1/'True_Odds_Calculator_3-way'!A941+1/'True_Odds_Calculator_3-way'!B941+1/'True_Odds_Calculator_3-way'!C941-1)</f>
        <v>#NAME?</v>
      </c>
    </row>
    <row r="948" spans="4:11" x14ac:dyDescent="0.25">
      <c r="D948" t="e">
        <f ca="1">solve_for_c('True_Odds_Calculator_3-way'!A942,'True_Odds_Calculator_3-way'!B942,'True_Odds_Calculator_3-way'!C942,'Log_working_3-way'!B$1,'Log_working_3-way'!B$2)</f>
        <v>#NAME?</v>
      </c>
      <c r="F948" s="6" t="e">
        <f ca="1">IF('Log_working_3-way'!D948="","",1/'True_Odds_Calculator_3-way'!N942+1/'True_Odds_Calculator_3-way'!O942+1/'True_Odds_Calculator_3-way'!#REF!-1)</f>
        <v>#NAME?</v>
      </c>
      <c r="H948" s="6" t="e">
        <f ca="1">IF('Log_working_3-way'!$D948="","",'True_Odds_Calculator_3-way'!N942/'True_Odds_Calculator_3-way'!A942-1)</f>
        <v>#NAME?</v>
      </c>
      <c r="I948" s="6" t="e">
        <f ca="1">IF('Log_working_3-way'!$D948="","",'True_Odds_Calculator_3-way'!O942/'True_Odds_Calculator_3-way'!B942-1)</f>
        <v>#NAME?</v>
      </c>
      <c r="J948" s="6" t="e">
        <f ca="1">IF('Log_working_3-way'!$D948="","",'True_Odds_Calculator_3-way'!#REF!/'True_Odds_Calculator_3-way'!C942-1)</f>
        <v>#NAME?</v>
      </c>
      <c r="K948" s="6" t="e">
        <f ca="1">IF('Log_working_3-way'!$D948="","",1/'True_Odds_Calculator_3-way'!A942+1/'True_Odds_Calculator_3-way'!B942+1/'True_Odds_Calculator_3-way'!C942-1)</f>
        <v>#NAME?</v>
      </c>
    </row>
    <row r="949" spans="4:11" x14ac:dyDescent="0.25">
      <c r="D949" t="e">
        <f ca="1">solve_for_c('True_Odds_Calculator_3-way'!A943,'True_Odds_Calculator_3-way'!B943,'True_Odds_Calculator_3-way'!C943,'Log_working_3-way'!B$1,'Log_working_3-way'!B$2)</f>
        <v>#NAME?</v>
      </c>
      <c r="F949" s="6" t="e">
        <f ca="1">IF('Log_working_3-way'!D949="","",1/'True_Odds_Calculator_3-way'!N943+1/'True_Odds_Calculator_3-way'!O943+1/'True_Odds_Calculator_3-way'!#REF!-1)</f>
        <v>#NAME?</v>
      </c>
      <c r="H949" s="6" t="e">
        <f ca="1">IF('Log_working_3-way'!$D949="","",'True_Odds_Calculator_3-way'!N943/'True_Odds_Calculator_3-way'!A943-1)</f>
        <v>#NAME?</v>
      </c>
      <c r="I949" s="6" t="e">
        <f ca="1">IF('Log_working_3-way'!$D949="","",'True_Odds_Calculator_3-way'!O943/'True_Odds_Calculator_3-way'!B943-1)</f>
        <v>#NAME?</v>
      </c>
      <c r="J949" s="6" t="e">
        <f ca="1">IF('Log_working_3-way'!$D949="","",'True_Odds_Calculator_3-way'!#REF!/'True_Odds_Calculator_3-way'!C943-1)</f>
        <v>#NAME?</v>
      </c>
      <c r="K949" s="6" t="e">
        <f ca="1">IF('Log_working_3-way'!$D949="","",1/'True_Odds_Calculator_3-way'!A943+1/'True_Odds_Calculator_3-way'!B943+1/'True_Odds_Calculator_3-way'!C943-1)</f>
        <v>#NAME?</v>
      </c>
    </row>
    <row r="950" spans="4:11" x14ac:dyDescent="0.25">
      <c r="D950" t="e">
        <f ca="1">solve_for_c('True_Odds_Calculator_3-way'!A944,'True_Odds_Calculator_3-way'!B944,'True_Odds_Calculator_3-way'!C944,'Log_working_3-way'!B$1,'Log_working_3-way'!B$2)</f>
        <v>#NAME?</v>
      </c>
      <c r="F950" s="6" t="e">
        <f ca="1">IF('Log_working_3-way'!D950="","",1/'True_Odds_Calculator_3-way'!N944+1/'True_Odds_Calculator_3-way'!O944+1/'True_Odds_Calculator_3-way'!#REF!-1)</f>
        <v>#NAME?</v>
      </c>
      <c r="H950" s="6" t="e">
        <f ca="1">IF('Log_working_3-way'!$D950="","",'True_Odds_Calculator_3-way'!N944/'True_Odds_Calculator_3-way'!A944-1)</f>
        <v>#NAME?</v>
      </c>
      <c r="I950" s="6" t="e">
        <f ca="1">IF('Log_working_3-way'!$D950="","",'True_Odds_Calculator_3-way'!O944/'True_Odds_Calculator_3-way'!B944-1)</f>
        <v>#NAME?</v>
      </c>
      <c r="J950" s="6" t="e">
        <f ca="1">IF('Log_working_3-way'!$D950="","",'True_Odds_Calculator_3-way'!#REF!/'True_Odds_Calculator_3-way'!C944-1)</f>
        <v>#NAME?</v>
      </c>
      <c r="K950" s="6" t="e">
        <f ca="1">IF('Log_working_3-way'!$D950="","",1/'True_Odds_Calculator_3-way'!A944+1/'True_Odds_Calculator_3-way'!B944+1/'True_Odds_Calculator_3-way'!C944-1)</f>
        <v>#NAME?</v>
      </c>
    </row>
    <row r="951" spans="4:11" x14ac:dyDescent="0.25">
      <c r="D951" t="e">
        <f ca="1">solve_for_c('True_Odds_Calculator_3-way'!A945,'True_Odds_Calculator_3-way'!B945,'True_Odds_Calculator_3-way'!C945,'Log_working_3-way'!B$1,'Log_working_3-way'!B$2)</f>
        <v>#NAME?</v>
      </c>
      <c r="F951" s="6" t="e">
        <f ca="1">IF('Log_working_3-way'!D951="","",1/'True_Odds_Calculator_3-way'!N945+1/'True_Odds_Calculator_3-way'!O945+1/'True_Odds_Calculator_3-way'!#REF!-1)</f>
        <v>#NAME?</v>
      </c>
      <c r="H951" s="6" t="e">
        <f ca="1">IF('Log_working_3-way'!$D951="","",'True_Odds_Calculator_3-way'!N945/'True_Odds_Calculator_3-way'!A945-1)</f>
        <v>#NAME?</v>
      </c>
      <c r="I951" s="6" t="e">
        <f ca="1">IF('Log_working_3-way'!$D951="","",'True_Odds_Calculator_3-way'!O945/'True_Odds_Calculator_3-way'!B945-1)</f>
        <v>#NAME?</v>
      </c>
      <c r="J951" s="6" t="e">
        <f ca="1">IF('Log_working_3-way'!$D951="","",'True_Odds_Calculator_3-way'!#REF!/'True_Odds_Calculator_3-way'!C945-1)</f>
        <v>#NAME?</v>
      </c>
      <c r="K951" s="6" t="e">
        <f ca="1">IF('Log_working_3-way'!$D951="","",1/'True_Odds_Calculator_3-way'!A945+1/'True_Odds_Calculator_3-way'!B945+1/'True_Odds_Calculator_3-way'!C945-1)</f>
        <v>#NAME?</v>
      </c>
    </row>
    <row r="952" spans="4:11" x14ac:dyDescent="0.25">
      <c r="D952" t="e">
        <f ca="1">solve_for_c('True_Odds_Calculator_3-way'!A946,'True_Odds_Calculator_3-way'!B946,'True_Odds_Calculator_3-way'!C946,'Log_working_3-way'!B$1,'Log_working_3-way'!B$2)</f>
        <v>#NAME?</v>
      </c>
      <c r="F952" s="6" t="e">
        <f ca="1">IF('Log_working_3-way'!D952="","",1/'True_Odds_Calculator_3-way'!N946+1/'True_Odds_Calculator_3-way'!O946+1/'True_Odds_Calculator_3-way'!#REF!-1)</f>
        <v>#NAME?</v>
      </c>
      <c r="H952" s="6" t="e">
        <f ca="1">IF('Log_working_3-way'!$D952="","",'True_Odds_Calculator_3-way'!N946/'True_Odds_Calculator_3-way'!A946-1)</f>
        <v>#NAME?</v>
      </c>
      <c r="I952" s="6" t="e">
        <f ca="1">IF('Log_working_3-way'!$D952="","",'True_Odds_Calculator_3-way'!O946/'True_Odds_Calculator_3-way'!B946-1)</f>
        <v>#NAME?</v>
      </c>
      <c r="J952" s="6" t="e">
        <f ca="1">IF('Log_working_3-way'!$D952="","",'True_Odds_Calculator_3-way'!#REF!/'True_Odds_Calculator_3-way'!C946-1)</f>
        <v>#NAME?</v>
      </c>
      <c r="K952" s="6" t="e">
        <f ca="1">IF('Log_working_3-way'!$D952="","",1/'True_Odds_Calculator_3-way'!A946+1/'True_Odds_Calculator_3-way'!B946+1/'True_Odds_Calculator_3-way'!C946-1)</f>
        <v>#NAME?</v>
      </c>
    </row>
    <row r="953" spans="4:11" x14ac:dyDescent="0.25">
      <c r="D953" t="e">
        <f ca="1">solve_for_c('True_Odds_Calculator_3-way'!A947,'True_Odds_Calculator_3-way'!B947,'True_Odds_Calculator_3-way'!C947,'Log_working_3-way'!B$1,'Log_working_3-way'!B$2)</f>
        <v>#NAME?</v>
      </c>
      <c r="F953" s="6" t="e">
        <f ca="1">IF('Log_working_3-way'!D953="","",1/'True_Odds_Calculator_3-way'!N947+1/'True_Odds_Calculator_3-way'!O947+1/'True_Odds_Calculator_3-way'!#REF!-1)</f>
        <v>#NAME?</v>
      </c>
      <c r="H953" s="6" t="e">
        <f ca="1">IF('Log_working_3-way'!$D953="","",'True_Odds_Calculator_3-way'!N947/'True_Odds_Calculator_3-way'!A947-1)</f>
        <v>#NAME?</v>
      </c>
      <c r="I953" s="6" t="e">
        <f ca="1">IF('Log_working_3-way'!$D953="","",'True_Odds_Calculator_3-way'!O947/'True_Odds_Calculator_3-way'!B947-1)</f>
        <v>#NAME?</v>
      </c>
      <c r="J953" s="6" t="e">
        <f ca="1">IF('Log_working_3-way'!$D953="","",'True_Odds_Calculator_3-way'!#REF!/'True_Odds_Calculator_3-way'!C947-1)</f>
        <v>#NAME?</v>
      </c>
      <c r="K953" s="6" t="e">
        <f ca="1">IF('Log_working_3-way'!$D953="","",1/'True_Odds_Calculator_3-way'!A947+1/'True_Odds_Calculator_3-way'!B947+1/'True_Odds_Calculator_3-way'!C947-1)</f>
        <v>#NAME?</v>
      </c>
    </row>
    <row r="954" spans="4:11" x14ac:dyDescent="0.25">
      <c r="D954" t="e">
        <f ca="1">solve_for_c('True_Odds_Calculator_3-way'!A948,'True_Odds_Calculator_3-way'!B948,'True_Odds_Calculator_3-way'!C948,'Log_working_3-way'!B$1,'Log_working_3-way'!B$2)</f>
        <v>#NAME?</v>
      </c>
      <c r="F954" s="6" t="e">
        <f ca="1">IF('Log_working_3-way'!D954="","",1/'True_Odds_Calculator_3-way'!N948+1/'True_Odds_Calculator_3-way'!O948+1/'True_Odds_Calculator_3-way'!#REF!-1)</f>
        <v>#NAME?</v>
      </c>
      <c r="H954" s="6" t="e">
        <f ca="1">IF('Log_working_3-way'!$D954="","",'True_Odds_Calculator_3-way'!N948/'True_Odds_Calculator_3-way'!A948-1)</f>
        <v>#NAME?</v>
      </c>
      <c r="I954" s="6" t="e">
        <f ca="1">IF('Log_working_3-way'!$D954="","",'True_Odds_Calculator_3-way'!O948/'True_Odds_Calculator_3-way'!B948-1)</f>
        <v>#NAME?</v>
      </c>
      <c r="J954" s="6" t="e">
        <f ca="1">IF('Log_working_3-way'!$D954="","",'True_Odds_Calculator_3-way'!#REF!/'True_Odds_Calculator_3-way'!C948-1)</f>
        <v>#NAME?</v>
      </c>
      <c r="K954" s="6" t="e">
        <f ca="1">IF('Log_working_3-way'!$D954="","",1/'True_Odds_Calculator_3-way'!A948+1/'True_Odds_Calculator_3-way'!B948+1/'True_Odds_Calculator_3-way'!C948-1)</f>
        <v>#NAME?</v>
      </c>
    </row>
    <row r="955" spans="4:11" x14ac:dyDescent="0.25">
      <c r="D955" t="e">
        <f ca="1">solve_for_c('True_Odds_Calculator_3-way'!A949,'True_Odds_Calculator_3-way'!B949,'True_Odds_Calculator_3-way'!C949,'Log_working_3-way'!B$1,'Log_working_3-way'!B$2)</f>
        <v>#NAME?</v>
      </c>
      <c r="F955" s="6" t="e">
        <f ca="1">IF('Log_working_3-way'!D955="","",1/'True_Odds_Calculator_3-way'!N949+1/'True_Odds_Calculator_3-way'!O949+1/'True_Odds_Calculator_3-way'!#REF!-1)</f>
        <v>#NAME?</v>
      </c>
      <c r="H955" s="6" t="e">
        <f ca="1">IF('Log_working_3-way'!$D955="","",'True_Odds_Calculator_3-way'!N949/'True_Odds_Calculator_3-way'!A949-1)</f>
        <v>#NAME?</v>
      </c>
      <c r="I955" s="6" t="e">
        <f ca="1">IF('Log_working_3-way'!$D955="","",'True_Odds_Calculator_3-way'!O949/'True_Odds_Calculator_3-way'!B949-1)</f>
        <v>#NAME?</v>
      </c>
      <c r="J955" s="6" t="e">
        <f ca="1">IF('Log_working_3-way'!$D955="","",'True_Odds_Calculator_3-way'!#REF!/'True_Odds_Calculator_3-way'!C949-1)</f>
        <v>#NAME?</v>
      </c>
      <c r="K955" s="6" t="e">
        <f ca="1">IF('Log_working_3-way'!$D955="","",1/'True_Odds_Calculator_3-way'!A949+1/'True_Odds_Calculator_3-way'!B949+1/'True_Odds_Calculator_3-way'!C949-1)</f>
        <v>#NAME?</v>
      </c>
    </row>
    <row r="956" spans="4:11" x14ac:dyDescent="0.25">
      <c r="D956" t="e">
        <f ca="1">solve_for_c('True_Odds_Calculator_3-way'!A950,'True_Odds_Calculator_3-way'!B950,'True_Odds_Calculator_3-way'!C950,'Log_working_3-way'!B$1,'Log_working_3-way'!B$2)</f>
        <v>#NAME?</v>
      </c>
      <c r="F956" s="6" t="e">
        <f ca="1">IF('Log_working_3-way'!D956="","",1/'True_Odds_Calculator_3-way'!N950+1/'True_Odds_Calculator_3-way'!O950+1/'True_Odds_Calculator_3-way'!#REF!-1)</f>
        <v>#NAME?</v>
      </c>
      <c r="H956" s="6" t="e">
        <f ca="1">IF('Log_working_3-way'!$D956="","",'True_Odds_Calculator_3-way'!N950/'True_Odds_Calculator_3-way'!A950-1)</f>
        <v>#NAME?</v>
      </c>
      <c r="I956" s="6" t="e">
        <f ca="1">IF('Log_working_3-way'!$D956="","",'True_Odds_Calculator_3-way'!O950/'True_Odds_Calculator_3-way'!B950-1)</f>
        <v>#NAME?</v>
      </c>
      <c r="J956" s="6" t="e">
        <f ca="1">IF('Log_working_3-way'!$D956="","",'True_Odds_Calculator_3-way'!#REF!/'True_Odds_Calculator_3-way'!C950-1)</f>
        <v>#NAME?</v>
      </c>
      <c r="K956" s="6" t="e">
        <f ca="1">IF('Log_working_3-way'!$D956="","",1/'True_Odds_Calculator_3-way'!A950+1/'True_Odds_Calculator_3-way'!B950+1/'True_Odds_Calculator_3-way'!C950-1)</f>
        <v>#NAME?</v>
      </c>
    </row>
    <row r="957" spans="4:11" x14ac:dyDescent="0.25">
      <c r="D957" t="e">
        <f ca="1">solve_for_c('True_Odds_Calculator_3-way'!A951,'True_Odds_Calculator_3-way'!B951,'True_Odds_Calculator_3-way'!C951,'Log_working_3-way'!B$1,'Log_working_3-way'!B$2)</f>
        <v>#NAME?</v>
      </c>
      <c r="F957" s="6" t="e">
        <f ca="1">IF('Log_working_3-way'!D957="","",1/'True_Odds_Calculator_3-way'!N951+1/'True_Odds_Calculator_3-way'!O951+1/'True_Odds_Calculator_3-way'!#REF!-1)</f>
        <v>#NAME?</v>
      </c>
      <c r="H957" s="6" t="e">
        <f ca="1">IF('Log_working_3-way'!$D957="","",'True_Odds_Calculator_3-way'!N951/'True_Odds_Calculator_3-way'!A951-1)</f>
        <v>#NAME?</v>
      </c>
      <c r="I957" s="6" t="e">
        <f ca="1">IF('Log_working_3-way'!$D957="","",'True_Odds_Calculator_3-way'!O951/'True_Odds_Calculator_3-way'!B951-1)</f>
        <v>#NAME?</v>
      </c>
      <c r="J957" s="6" t="e">
        <f ca="1">IF('Log_working_3-way'!$D957="","",'True_Odds_Calculator_3-way'!#REF!/'True_Odds_Calculator_3-way'!C951-1)</f>
        <v>#NAME?</v>
      </c>
      <c r="K957" s="6" t="e">
        <f ca="1">IF('Log_working_3-way'!$D957="","",1/'True_Odds_Calculator_3-way'!A951+1/'True_Odds_Calculator_3-way'!B951+1/'True_Odds_Calculator_3-way'!C951-1)</f>
        <v>#NAME?</v>
      </c>
    </row>
    <row r="958" spans="4:11" x14ac:dyDescent="0.25">
      <c r="D958" t="e">
        <f ca="1">solve_for_c('True_Odds_Calculator_3-way'!A952,'True_Odds_Calculator_3-way'!B952,'True_Odds_Calculator_3-way'!C952,'Log_working_3-way'!B$1,'Log_working_3-way'!B$2)</f>
        <v>#NAME?</v>
      </c>
      <c r="F958" s="6" t="e">
        <f ca="1">IF('Log_working_3-way'!D958="","",1/'True_Odds_Calculator_3-way'!N952+1/'True_Odds_Calculator_3-way'!O952+1/'True_Odds_Calculator_3-way'!#REF!-1)</f>
        <v>#NAME?</v>
      </c>
      <c r="H958" s="6" t="e">
        <f ca="1">IF('Log_working_3-way'!$D958="","",'True_Odds_Calculator_3-way'!N952/'True_Odds_Calculator_3-way'!A952-1)</f>
        <v>#NAME?</v>
      </c>
      <c r="I958" s="6" t="e">
        <f ca="1">IF('Log_working_3-way'!$D958="","",'True_Odds_Calculator_3-way'!O952/'True_Odds_Calculator_3-way'!B952-1)</f>
        <v>#NAME?</v>
      </c>
      <c r="J958" s="6" t="e">
        <f ca="1">IF('Log_working_3-way'!$D958="","",'True_Odds_Calculator_3-way'!#REF!/'True_Odds_Calculator_3-way'!C952-1)</f>
        <v>#NAME?</v>
      </c>
      <c r="K958" s="6" t="e">
        <f ca="1">IF('Log_working_3-way'!$D958="","",1/'True_Odds_Calculator_3-way'!A952+1/'True_Odds_Calculator_3-way'!B952+1/'True_Odds_Calculator_3-way'!C952-1)</f>
        <v>#NAME?</v>
      </c>
    </row>
    <row r="959" spans="4:11" x14ac:dyDescent="0.25">
      <c r="D959" t="e">
        <f ca="1">solve_for_c('True_Odds_Calculator_3-way'!A953,'True_Odds_Calculator_3-way'!B953,'True_Odds_Calculator_3-way'!C953,'Log_working_3-way'!B$1,'Log_working_3-way'!B$2)</f>
        <v>#NAME?</v>
      </c>
      <c r="F959" s="6" t="e">
        <f ca="1">IF('Log_working_3-way'!D959="","",1/'True_Odds_Calculator_3-way'!N953+1/'True_Odds_Calculator_3-way'!O953+1/'True_Odds_Calculator_3-way'!#REF!-1)</f>
        <v>#NAME?</v>
      </c>
      <c r="H959" s="6" t="e">
        <f ca="1">IF('Log_working_3-way'!$D959="","",'True_Odds_Calculator_3-way'!N953/'True_Odds_Calculator_3-way'!A953-1)</f>
        <v>#NAME?</v>
      </c>
      <c r="I959" s="6" t="e">
        <f ca="1">IF('Log_working_3-way'!$D959="","",'True_Odds_Calculator_3-way'!O953/'True_Odds_Calculator_3-way'!B953-1)</f>
        <v>#NAME?</v>
      </c>
      <c r="J959" s="6" t="e">
        <f ca="1">IF('Log_working_3-way'!$D959="","",'True_Odds_Calculator_3-way'!#REF!/'True_Odds_Calculator_3-way'!C953-1)</f>
        <v>#NAME?</v>
      </c>
      <c r="K959" s="6" t="e">
        <f ca="1">IF('Log_working_3-way'!$D959="","",1/'True_Odds_Calculator_3-way'!A953+1/'True_Odds_Calculator_3-way'!B953+1/'True_Odds_Calculator_3-way'!C953-1)</f>
        <v>#NAME?</v>
      </c>
    </row>
    <row r="960" spans="4:11" x14ac:dyDescent="0.25">
      <c r="D960" t="e">
        <f ca="1">solve_for_c('True_Odds_Calculator_3-way'!A954,'True_Odds_Calculator_3-way'!B954,'True_Odds_Calculator_3-way'!C954,'Log_working_3-way'!B$1,'Log_working_3-way'!B$2)</f>
        <v>#NAME?</v>
      </c>
      <c r="F960" s="6" t="e">
        <f ca="1">IF('Log_working_3-way'!D960="","",1/'True_Odds_Calculator_3-way'!N954+1/'True_Odds_Calculator_3-way'!O954+1/'True_Odds_Calculator_3-way'!#REF!-1)</f>
        <v>#NAME?</v>
      </c>
      <c r="H960" s="6" t="e">
        <f ca="1">IF('Log_working_3-way'!$D960="","",'True_Odds_Calculator_3-way'!N954/'True_Odds_Calculator_3-way'!A954-1)</f>
        <v>#NAME?</v>
      </c>
      <c r="I960" s="6" t="e">
        <f ca="1">IF('Log_working_3-way'!$D960="","",'True_Odds_Calculator_3-way'!O954/'True_Odds_Calculator_3-way'!B954-1)</f>
        <v>#NAME?</v>
      </c>
      <c r="J960" s="6" t="e">
        <f ca="1">IF('Log_working_3-way'!$D960="","",'True_Odds_Calculator_3-way'!#REF!/'True_Odds_Calculator_3-way'!C954-1)</f>
        <v>#NAME?</v>
      </c>
      <c r="K960" s="6" t="e">
        <f ca="1">IF('Log_working_3-way'!$D960="","",1/'True_Odds_Calculator_3-way'!A954+1/'True_Odds_Calculator_3-way'!B954+1/'True_Odds_Calculator_3-way'!C954-1)</f>
        <v>#NAME?</v>
      </c>
    </row>
    <row r="961" spans="4:11" x14ac:dyDescent="0.25">
      <c r="D961" t="e">
        <f ca="1">solve_for_c('True_Odds_Calculator_3-way'!A955,'True_Odds_Calculator_3-way'!B955,'True_Odds_Calculator_3-way'!C955,'Log_working_3-way'!B$1,'Log_working_3-way'!B$2)</f>
        <v>#NAME?</v>
      </c>
      <c r="F961" s="6" t="e">
        <f ca="1">IF('Log_working_3-way'!D961="","",1/'True_Odds_Calculator_3-way'!N955+1/'True_Odds_Calculator_3-way'!O955+1/'True_Odds_Calculator_3-way'!#REF!-1)</f>
        <v>#NAME?</v>
      </c>
      <c r="H961" s="6" t="e">
        <f ca="1">IF('Log_working_3-way'!$D961="","",'True_Odds_Calculator_3-way'!N955/'True_Odds_Calculator_3-way'!A955-1)</f>
        <v>#NAME?</v>
      </c>
      <c r="I961" s="6" t="e">
        <f ca="1">IF('Log_working_3-way'!$D961="","",'True_Odds_Calculator_3-way'!O955/'True_Odds_Calculator_3-way'!B955-1)</f>
        <v>#NAME?</v>
      </c>
      <c r="J961" s="6" t="e">
        <f ca="1">IF('Log_working_3-way'!$D961="","",'True_Odds_Calculator_3-way'!#REF!/'True_Odds_Calculator_3-way'!C955-1)</f>
        <v>#NAME?</v>
      </c>
      <c r="K961" s="6" t="e">
        <f ca="1">IF('Log_working_3-way'!$D961="","",1/'True_Odds_Calculator_3-way'!A955+1/'True_Odds_Calculator_3-way'!B955+1/'True_Odds_Calculator_3-way'!C955-1)</f>
        <v>#NAME?</v>
      </c>
    </row>
    <row r="962" spans="4:11" x14ac:dyDescent="0.25">
      <c r="D962" t="e">
        <f ca="1">solve_for_c('True_Odds_Calculator_3-way'!A956,'True_Odds_Calculator_3-way'!B956,'True_Odds_Calculator_3-way'!C956,'Log_working_3-way'!B$1,'Log_working_3-way'!B$2)</f>
        <v>#NAME?</v>
      </c>
      <c r="F962" s="6" t="e">
        <f ca="1">IF('Log_working_3-way'!D962="","",1/'True_Odds_Calculator_3-way'!N956+1/'True_Odds_Calculator_3-way'!O956+1/'True_Odds_Calculator_3-way'!#REF!-1)</f>
        <v>#NAME?</v>
      </c>
      <c r="H962" s="6" t="e">
        <f ca="1">IF('Log_working_3-way'!$D962="","",'True_Odds_Calculator_3-way'!N956/'True_Odds_Calculator_3-way'!A956-1)</f>
        <v>#NAME?</v>
      </c>
      <c r="I962" s="6" t="e">
        <f ca="1">IF('Log_working_3-way'!$D962="","",'True_Odds_Calculator_3-way'!O956/'True_Odds_Calculator_3-way'!B956-1)</f>
        <v>#NAME?</v>
      </c>
      <c r="J962" s="6" t="e">
        <f ca="1">IF('Log_working_3-way'!$D962="","",'True_Odds_Calculator_3-way'!#REF!/'True_Odds_Calculator_3-way'!C956-1)</f>
        <v>#NAME?</v>
      </c>
      <c r="K962" s="6" t="e">
        <f ca="1">IF('Log_working_3-way'!$D962="","",1/'True_Odds_Calculator_3-way'!A956+1/'True_Odds_Calculator_3-way'!B956+1/'True_Odds_Calculator_3-way'!C956-1)</f>
        <v>#NAME?</v>
      </c>
    </row>
    <row r="963" spans="4:11" x14ac:dyDescent="0.25">
      <c r="D963" t="e">
        <f ca="1">solve_for_c('True_Odds_Calculator_3-way'!A957,'True_Odds_Calculator_3-way'!B957,'True_Odds_Calculator_3-way'!C957,'Log_working_3-way'!B$1,'Log_working_3-way'!B$2)</f>
        <v>#NAME?</v>
      </c>
      <c r="F963" s="6" t="e">
        <f ca="1">IF('Log_working_3-way'!D963="","",1/'True_Odds_Calculator_3-way'!N957+1/'True_Odds_Calculator_3-way'!O957+1/'True_Odds_Calculator_3-way'!#REF!-1)</f>
        <v>#NAME?</v>
      </c>
      <c r="H963" s="6" t="e">
        <f ca="1">IF('Log_working_3-way'!$D963="","",'True_Odds_Calculator_3-way'!N957/'True_Odds_Calculator_3-way'!A957-1)</f>
        <v>#NAME?</v>
      </c>
      <c r="I963" s="6" t="e">
        <f ca="1">IF('Log_working_3-way'!$D963="","",'True_Odds_Calculator_3-way'!O957/'True_Odds_Calculator_3-way'!B957-1)</f>
        <v>#NAME?</v>
      </c>
      <c r="J963" s="6" t="e">
        <f ca="1">IF('Log_working_3-way'!$D963="","",'True_Odds_Calculator_3-way'!#REF!/'True_Odds_Calculator_3-way'!C957-1)</f>
        <v>#NAME?</v>
      </c>
      <c r="K963" s="6" t="e">
        <f ca="1">IF('Log_working_3-way'!$D963="","",1/'True_Odds_Calculator_3-way'!A957+1/'True_Odds_Calculator_3-way'!B957+1/'True_Odds_Calculator_3-way'!C957-1)</f>
        <v>#NAME?</v>
      </c>
    </row>
    <row r="964" spans="4:11" x14ac:dyDescent="0.25">
      <c r="D964" t="e">
        <f ca="1">solve_for_c('True_Odds_Calculator_3-way'!A958,'True_Odds_Calculator_3-way'!B958,'True_Odds_Calculator_3-way'!C958,'Log_working_3-way'!B$1,'Log_working_3-way'!B$2)</f>
        <v>#NAME?</v>
      </c>
      <c r="F964" s="6" t="e">
        <f ca="1">IF('Log_working_3-way'!D964="","",1/'True_Odds_Calculator_3-way'!N958+1/'True_Odds_Calculator_3-way'!O958+1/'True_Odds_Calculator_3-way'!#REF!-1)</f>
        <v>#NAME?</v>
      </c>
      <c r="H964" s="6" t="e">
        <f ca="1">IF('Log_working_3-way'!$D964="","",'True_Odds_Calculator_3-way'!N958/'True_Odds_Calculator_3-way'!A958-1)</f>
        <v>#NAME?</v>
      </c>
      <c r="I964" s="6" t="e">
        <f ca="1">IF('Log_working_3-way'!$D964="","",'True_Odds_Calculator_3-way'!O958/'True_Odds_Calculator_3-way'!B958-1)</f>
        <v>#NAME?</v>
      </c>
      <c r="J964" s="6" t="e">
        <f ca="1">IF('Log_working_3-way'!$D964="","",'True_Odds_Calculator_3-way'!#REF!/'True_Odds_Calculator_3-way'!C958-1)</f>
        <v>#NAME?</v>
      </c>
      <c r="K964" s="6" t="e">
        <f ca="1">IF('Log_working_3-way'!$D964="","",1/'True_Odds_Calculator_3-way'!A958+1/'True_Odds_Calculator_3-way'!B958+1/'True_Odds_Calculator_3-way'!C958-1)</f>
        <v>#NAME?</v>
      </c>
    </row>
    <row r="965" spans="4:11" x14ac:dyDescent="0.25">
      <c r="D965" t="e">
        <f ca="1">solve_for_c('True_Odds_Calculator_3-way'!A959,'True_Odds_Calculator_3-way'!B959,'True_Odds_Calculator_3-way'!C959,'Log_working_3-way'!B$1,'Log_working_3-way'!B$2)</f>
        <v>#NAME?</v>
      </c>
      <c r="F965" s="6" t="e">
        <f ca="1">IF('Log_working_3-way'!D965="","",1/'True_Odds_Calculator_3-way'!N959+1/'True_Odds_Calculator_3-way'!O959+1/'True_Odds_Calculator_3-way'!#REF!-1)</f>
        <v>#NAME?</v>
      </c>
      <c r="H965" s="6" t="e">
        <f ca="1">IF('Log_working_3-way'!$D965="","",'True_Odds_Calculator_3-way'!N959/'True_Odds_Calculator_3-way'!A959-1)</f>
        <v>#NAME?</v>
      </c>
      <c r="I965" s="6" t="e">
        <f ca="1">IF('Log_working_3-way'!$D965="","",'True_Odds_Calculator_3-way'!O959/'True_Odds_Calculator_3-way'!B959-1)</f>
        <v>#NAME?</v>
      </c>
      <c r="J965" s="6" t="e">
        <f ca="1">IF('Log_working_3-way'!$D965="","",'True_Odds_Calculator_3-way'!#REF!/'True_Odds_Calculator_3-way'!C959-1)</f>
        <v>#NAME?</v>
      </c>
      <c r="K965" s="6" t="e">
        <f ca="1">IF('Log_working_3-way'!$D965="","",1/'True_Odds_Calculator_3-way'!A959+1/'True_Odds_Calculator_3-way'!B959+1/'True_Odds_Calculator_3-way'!C959-1)</f>
        <v>#NAME?</v>
      </c>
    </row>
    <row r="966" spans="4:11" x14ac:dyDescent="0.25">
      <c r="D966" t="e">
        <f ca="1">solve_for_c('True_Odds_Calculator_3-way'!A960,'True_Odds_Calculator_3-way'!B960,'True_Odds_Calculator_3-way'!C960,'Log_working_3-way'!B$1,'Log_working_3-way'!B$2)</f>
        <v>#NAME?</v>
      </c>
      <c r="F966" s="6" t="e">
        <f ca="1">IF('Log_working_3-way'!D966="","",1/'True_Odds_Calculator_3-way'!N960+1/'True_Odds_Calculator_3-way'!O960+1/'True_Odds_Calculator_3-way'!#REF!-1)</f>
        <v>#NAME?</v>
      </c>
      <c r="H966" s="6" t="e">
        <f ca="1">IF('Log_working_3-way'!$D966="","",'True_Odds_Calculator_3-way'!N960/'True_Odds_Calculator_3-way'!A960-1)</f>
        <v>#NAME?</v>
      </c>
      <c r="I966" s="6" t="e">
        <f ca="1">IF('Log_working_3-way'!$D966="","",'True_Odds_Calculator_3-way'!O960/'True_Odds_Calculator_3-way'!B960-1)</f>
        <v>#NAME?</v>
      </c>
      <c r="J966" s="6" t="e">
        <f ca="1">IF('Log_working_3-way'!$D966="","",'True_Odds_Calculator_3-way'!#REF!/'True_Odds_Calculator_3-way'!C960-1)</f>
        <v>#NAME?</v>
      </c>
      <c r="K966" s="6" t="e">
        <f ca="1">IF('Log_working_3-way'!$D966="","",1/'True_Odds_Calculator_3-way'!A960+1/'True_Odds_Calculator_3-way'!B960+1/'True_Odds_Calculator_3-way'!C960-1)</f>
        <v>#NAME?</v>
      </c>
    </row>
    <row r="967" spans="4:11" x14ac:dyDescent="0.25">
      <c r="D967" t="e">
        <f ca="1">solve_for_c('True_Odds_Calculator_3-way'!A961,'True_Odds_Calculator_3-way'!B961,'True_Odds_Calculator_3-way'!C961,'Log_working_3-way'!B$1,'Log_working_3-way'!B$2)</f>
        <v>#NAME?</v>
      </c>
      <c r="F967" s="6" t="e">
        <f ca="1">IF('Log_working_3-way'!D967="","",1/'True_Odds_Calculator_3-way'!N961+1/'True_Odds_Calculator_3-way'!O961+1/'True_Odds_Calculator_3-way'!#REF!-1)</f>
        <v>#NAME?</v>
      </c>
      <c r="H967" s="6" t="e">
        <f ca="1">IF('Log_working_3-way'!$D967="","",'True_Odds_Calculator_3-way'!N961/'True_Odds_Calculator_3-way'!A961-1)</f>
        <v>#NAME?</v>
      </c>
      <c r="I967" s="6" t="e">
        <f ca="1">IF('Log_working_3-way'!$D967="","",'True_Odds_Calculator_3-way'!O961/'True_Odds_Calculator_3-way'!B961-1)</f>
        <v>#NAME?</v>
      </c>
      <c r="J967" s="6" t="e">
        <f ca="1">IF('Log_working_3-way'!$D967="","",'True_Odds_Calculator_3-way'!#REF!/'True_Odds_Calculator_3-way'!C961-1)</f>
        <v>#NAME?</v>
      </c>
      <c r="K967" s="6" t="e">
        <f ca="1">IF('Log_working_3-way'!$D967="","",1/'True_Odds_Calculator_3-way'!A961+1/'True_Odds_Calculator_3-way'!B961+1/'True_Odds_Calculator_3-way'!C961-1)</f>
        <v>#NAME?</v>
      </c>
    </row>
    <row r="968" spans="4:11" x14ac:dyDescent="0.25">
      <c r="D968" t="e">
        <f ca="1">solve_for_c('True_Odds_Calculator_3-way'!A962,'True_Odds_Calculator_3-way'!B962,'True_Odds_Calculator_3-way'!C962,'Log_working_3-way'!B$1,'Log_working_3-way'!B$2)</f>
        <v>#NAME?</v>
      </c>
      <c r="F968" s="6" t="e">
        <f ca="1">IF('Log_working_3-way'!D968="","",1/'True_Odds_Calculator_3-way'!N962+1/'True_Odds_Calculator_3-way'!O962+1/'True_Odds_Calculator_3-way'!#REF!-1)</f>
        <v>#NAME?</v>
      </c>
      <c r="H968" s="6" t="e">
        <f ca="1">IF('Log_working_3-way'!$D968="","",'True_Odds_Calculator_3-way'!N962/'True_Odds_Calculator_3-way'!A962-1)</f>
        <v>#NAME?</v>
      </c>
      <c r="I968" s="6" t="e">
        <f ca="1">IF('Log_working_3-way'!$D968="","",'True_Odds_Calculator_3-way'!O962/'True_Odds_Calculator_3-way'!B962-1)</f>
        <v>#NAME?</v>
      </c>
      <c r="J968" s="6" t="e">
        <f ca="1">IF('Log_working_3-way'!$D968="","",'True_Odds_Calculator_3-way'!#REF!/'True_Odds_Calculator_3-way'!C962-1)</f>
        <v>#NAME?</v>
      </c>
      <c r="K968" s="6" t="e">
        <f ca="1">IF('Log_working_3-way'!$D968="","",1/'True_Odds_Calculator_3-way'!A962+1/'True_Odds_Calculator_3-way'!B962+1/'True_Odds_Calculator_3-way'!C962-1)</f>
        <v>#NAME?</v>
      </c>
    </row>
    <row r="969" spans="4:11" x14ac:dyDescent="0.25">
      <c r="D969" t="e">
        <f ca="1">solve_for_c('True_Odds_Calculator_3-way'!A963,'True_Odds_Calculator_3-way'!B963,'True_Odds_Calculator_3-way'!C963,'Log_working_3-way'!B$1,'Log_working_3-way'!B$2)</f>
        <v>#NAME?</v>
      </c>
      <c r="F969" s="6" t="e">
        <f ca="1">IF('Log_working_3-way'!D969="","",1/'True_Odds_Calculator_3-way'!N963+1/'True_Odds_Calculator_3-way'!O963+1/'True_Odds_Calculator_3-way'!#REF!-1)</f>
        <v>#NAME?</v>
      </c>
      <c r="H969" s="6" t="e">
        <f ca="1">IF('Log_working_3-way'!$D969="","",'True_Odds_Calculator_3-way'!N963/'True_Odds_Calculator_3-way'!A963-1)</f>
        <v>#NAME?</v>
      </c>
      <c r="I969" s="6" t="e">
        <f ca="1">IF('Log_working_3-way'!$D969="","",'True_Odds_Calculator_3-way'!O963/'True_Odds_Calculator_3-way'!B963-1)</f>
        <v>#NAME?</v>
      </c>
      <c r="J969" s="6" t="e">
        <f ca="1">IF('Log_working_3-way'!$D969="","",'True_Odds_Calculator_3-way'!#REF!/'True_Odds_Calculator_3-way'!C963-1)</f>
        <v>#NAME?</v>
      </c>
      <c r="K969" s="6" t="e">
        <f ca="1">IF('Log_working_3-way'!$D969="","",1/'True_Odds_Calculator_3-way'!A963+1/'True_Odds_Calculator_3-way'!B963+1/'True_Odds_Calculator_3-way'!C963-1)</f>
        <v>#NAME?</v>
      </c>
    </row>
    <row r="970" spans="4:11" x14ac:dyDescent="0.25">
      <c r="D970" t="e">
        <f ca="1">solve_for_c('True_Odds_Calculator_3-way'!A964,'True_Odds_Calculator_3-way'!B964,'True_Odds_Calculator_3-way'!C964,'Log_working_3-way'!B$1,'Log_working_3-way'!B$2)</f>
        <v>#NAME?</v>
      </c>
      <c r="F970" s="6" t="e">
        <f ca="1">IF('Log_working_3-way'!D970="","",1/'True_Odds_Calculator_3-way'!N964+1/'True_Odds_Calculator_3-way'!O964+1/'True_Odds_Calculator_3-way'!#REF!-1)</f>
        <v>#NAME?</v>
      </c>
      <c r="H970" s="6" t="e">
        <f ca="1">IF('Log_working_3-way'!$D970="","",'True_Odds_Calculator_3-way'!N964/'True_Odds_Calculator_3-way'!A964-1)</f>
        <v>#NAME?</v>
      </c>
      <c r="I970" s="6" t="e">
        <f ca="1">IF('Log_working_3-way'!$D970="","",'True_Odds_Calculator_3-way'!O964/'True_Odds_Calculator_3-way'!B964-1)</f>
        <v>#NAME?</v>
      </c>
      <c r="J970" s="6" t="e">
        <f ca="1">IF('Log_working_3-way'!$D970="","",'True_Odds_Calculator_3-way'!#REF!/'True_Odds_Calculator_3-way'!C964-1)</f>
        <v>#NAME?</v>
      </c>
      <c r="K970" s="6" t="e">
        <f ca="1">IF('Log_working_3-way'!$D970="","",1/'True_Odds_Calculator_3-way'!A964+1/'True_Odds_Calculator_3-way'!B964+1/'True_Odds_Calculator_3-way'!C964-1)</f>
        <v>#NAME?</v>
      </c>
    </row>
    <row r="971" spans="4:11" x14ac:dyDescent="0.25">
      <c r="D971" t="e">
        <f ca="1">solve_for_c('True_Odds_Calculator_3-way'!A965,'True_Odds_Calculator_3-way'!B965,'True_Odds_Calculator_3-way'!C965,'Log_working_3-way'!B$1,'Log_working_3-way'!B$2)</f>
        <v>#NAME?</v>
      </c>
      <c r="F971" s="6" t="e">
        <f ca="1">IF('Log_working_3-way'!D971="","",1/'True_Odds_Calculator_3-way'!N965+1/'True_Odds_Calculator_3-way'!O965+1/'True_Odds_Calculator_3-way'!#REF!-1)</f>
        <v>#NAME?</v>
      </c>
      <c r="H971" s="6" t="e">
        <f ca="1">IF('Log_working_3-way'!$D971="","",'True_Odds_Calculator_3-way'!N965/'True_Odds_Calculator_3-way'!A965-1)</f>
        <v>#NAME?</v>
      </c>
      <c r="I971" s="6" t="e">
        <f ca="1">IF('Log_working_3-way'!$D971="","",'True_Odds_Calculator_3-way'!O965/'True_Odds_Calculator_3-way'!B965-1)</f>
        <v>#NAME?</v>
      </c>
      <c r="J971" s="6" t="e">
        <f ca="1">IF('Log_working_3-way'!$D971="","",'True_Odds_Calculator_3-way'!#REF!/'True_Odds_Calculator_3-way'!C965-1)</f>
        <v>#NAME?</v>
      </c>
      <c r="K971" s="6" t="e">
        <f ca="1">IF('Log_working_3-way'!$D971="","",1/'True_Odds_Calculator_3-way'!A965+1/'True_Odds_Calculator_3-way'!B965+1/'True_Odds_Calculator_3-way'!C965-1)</f>
        <v>#NAME?</v>
      </c>
    </row>
    <row r="972" spans="4:11" x14ac:dyDescent="0.25">
      <c r="D972" t="e">
        <f ca="1">solve_for_c('True_Odds_Calculator_3-way'!A966,'True_Odds_Calculator_3-way'!B966,'True_Odds_Calculator_3-way'!C966,'Log_working_3-way'!B$1,'Log_working_3-way'!B$2)</f>
        <v>#NAME?</v>
      </c>
      <c r="F972" s="6" t="e">
        <f ca="1">IF('Log_working_3-way'!D972="","",1/'True_Odds_Calculator_3-way'!N966+1/'True_Odds_Calculator_3-way'!O966+1/'True_Odds_Calculator_3-way'!#REF!-1)</f>
        <v>#NAME?</v>
      </c>
      <c r="H972" s="6" t="e">
        <f ca="1">IF('Log_working_3-way'!$D972="","",'True_Odds_Calculator_3-way'!N966/'True_Odds_Calculator_3-way'!A966-1)</f>
        <v>#NAME?</v>
      </c>
      <c r="I972" s="6" t="e">
        <f ca="1">IF('Log_working_3-way'!$D972="","",'True_Odds_Calculator_3-way'!O966/'True_Odds_Calculator_3-way'!B966-1)</f>
        <v>#NAME?</v>
      </c>
      <c r="J972" s="6" t="e">
        <f ca="1">IF('Log_working_3-way'!$D972="","",'True_Odds_Calculator_3-way'!#REF!/'True_Odds_Calculator_3-way'!C966-1)</f>
        <v>#NAME?</v>
      </c>
      <c r="K972" s="6" t="e">
        <f ca="1">IF('Log_working_3-way'!$D972="","",1/'True_Odds_Calculator_3-way'!A966+1/'True_Odds_Calculator_3-way'!B966+1/'True_Odds_Calculator_3-way'!C966-1)</f>
        <v>#NAME?</v>
      </c>
    </row>
    <row r="973" spans="4:11" x14ac:dyDescent="0.25">
      <c r="D973" t="e">
        <f ca="1">solve_for_c('True_Odds_Calculator_3-way'!A967,'True_Odds_Calculator_3-way'!B967,'True_Odds_Calculator_3-way'!C967,'Log_working_3-way'!B$1,'Log_working_3-way'!B$2)</f>
        <v>#NAME?</v>
      </c>
      <c r="F973" s="6" t="e">
        <f ca="1">IF('Log_working_3-way'!D973="","",1/'True_Odds_Calculator_3-way'!N967+1/'True_Odds_Calculator_3-way'!O967+1/'True_Odds_Calculator_3-way'!#REF!-1)</f>
        <v>#NAME?</v>
      </c>
      <c r="H973" s="6" t="e">
        <f ca="1">IF('Log_working_3-way'!$D973="","",'True_Odds_Calculator_3-way'!N967/'True_Odds_Calculator_3-way'!A967-1)</f>
        <v>#NAME?</v>
      </c>
      <c r="I973" s="6" t="e">
        <f ca="1">IF('Log_working_3-way'!$D973="","",'True_Odds_Calculator_3-way'!O967/'True_Odds_Calculator_3-way'!B967-1)</f>
        <v>#NAME?</v>
      </c>
      <c r="J973" s="6" t="e">
        <f ca="1">IF('Log_working_3-way'!$D973="","",'True_Odds_Calculator_3-way'!#REF!/'True_Odds_Calculator_3-way'!C967-1)</f>
        <v>#NAME?</v>
      </c>
      <c r="K973" s="6" t="e">
        <f ca="1">IF('Log_working_3-way'!$D973="","",1/'True_Odds_Calculator_3-way'!A967+1/'True_Odds_Calculator_3-way'!B967+1/'True_Odds_Calculator_3-way'!C967-1)</f>
        <v>#NAME?</v>
      </c>
    </row>
    <row r="974" spans="4:11" x14ac:dyDescent="0.25">
      <c r="D974" t="e">
        <f ca="1">solve_for_c('True_Odds_Calculator_3-way'!A968,'True_Odds_Calculator_3-way'!B968,'True_Odds_Calculator_3-way'!C968,'Log_working_3-way'!B$1,'Log_working_3-way'!B$2)</f>
        <v>#NAME?</v>
      </c>
      <c r="F974" s="6" t="e">
        <f ca="1">IF('Log_working_3-way'!D974="","",1/'True_Odds_Calculator_3-way'!N968+1/'True_Odds_Calculator_3-way'!O968+1/'True_Odds_Calculator_3-way'!#REF!-1)</f>
        <v>#NAME?</v>
      </c>
      <c r="H974" s="6" t="e">
        <f ca="1">IF('Log_working_3-way'!$D974="","",'True_Odds_Calculator_3-way'!N968/'True_Odds_Calculator_3-way'!A968-1)</f>
        <v>#NAME?</v>
      </c>
      <c r="I974" s="6" t="e">
        <f ca="1">IF('Log_working_3-way'!$D974="","",'True_Odds_Calculator_3-way'!O968/'True_Odds_Calculator_3-way'!B968-1)</f>
        <v>#NAME?</v>
      </c>
      <c r="J974" s="6" t="e">
        <f ca="1">IF('Log_working_3-way'!$D974="","",'True_Odds_Calculator_3-way'!#REF!/'True_Odds_Calculator_3-way'!C968-1)</f>
        <v>#NAME?</v>
      </c>
      <c r="K974" s="6" t="e">
        <f ca="1">IF('Log_working_3-way'!$D974="","",1/'True_Odds_Calculator_3-way'!A968+1/'True_Odds_Calculator_3-way'!B968+1/'True_Odds_Calculator_3-way'!C968-1)</f>
        <v>#NAME?</v>
      </c>
    </row>
    <row r="975" spans="4:11" x14ac:dyDescent="0.25">
      <c r="D975" t="e">
        <f ca="1">solve_for_c('True_Odds_Calculator_3-way'!A969,'True_Odds_Calculator_3-way'!B969,'True_Odds_Calculator_3-way'!C969,'Log_working_3-way'!B$1,'Log_working_3-way'!B$2)</f>
        <v>#NAME?</v>
      </c>
      <c r="F975" s="6" t="e">
        <f ca="1">IF('Log_working_3-way'!D975="","",1/'True_Odds_Calculator_3-way'!N969+1/'True_Odds_Calculator_3-way'!O969+1/'True_Odds_Calculator_3-way'!#REF!-1)</f>
        <v>#NAME?</v>
      </c>
      <c r="H975" s="6" t="e">
        <f ca="1">IF('Log_working_3-way'!$D975="","",'True_Odds_Calculator_3-way'!N969/'True_Odds_Calculator_3-way'!A969-1)</f>
        <v>#NAME?</v>
      </c>
      <c r="I975" s="6" t="e">
        <f ca="1">IF('Log_working_3-way'!$D975="","",'True_Odds_Calculator_3-way'!O969/'True_Odds_Calculator_3-way'!B969-1)</f>
        <v>#NAME?</v>
      </c>
      <c r="J975" s="6" t="e">
        <f ca="1">IF('Log_working_3-way'!$D975="","",'True_Odds_Calculator_3-way'!#REF!/'True_Odds_Calculator_3-way'!C969-1)</f>
        <v>#NAME?</v>
      </c>
      <c r="K975" s="6" t="e">
        <f ca="1">IF('Log_working_3-way'!$D975="","",1/'True_Odds_Calculator_3-way'!A969+1/'True_Odds_Calculator_3-way'!B969+1/'True_Odds_Calculator_3-way'!C969-1)</f>
        <v>#NAME?</v>
      </c>
    </row>
    <row r="976" spans="4:11" x14ac:dyDescent="0.25">
      <c r="D976" t="e">
        <f ca="1">solve_for_c('True_Odds_Calculator_3-way'!A970,'True_Odds_Calculator_3-way'!B970,'True_Odds_Calculator_3-way'!C970,'Log_working_3-way'!B$1,'Log_working_3-way'!B$2)</f>
        <v>#NAME?</v>
      </c>
      <c r="F976" s="6" t="e">
        <f ca="1">IF('Log_working_3-way'!D976="","",1/'True_Odds_Calculator_3-way'!N970+1/'True_Odds_Calculator_3-way'!O970+1/'True_Odds_Calculator_3-way'!#REF!-1)</f>
        <v>#NAME?</v>
      </c>
      <c r="H976" s="6" t="e">
        <f ca="1">IF('Log_working_3-way'!$D976="","",'True_Odds_Calculator_3-way'!N970/'True_Odds_Calculator_3-way'!A970-1)</f>
        <v>#NAME?</v>
      </c>
      <c r="I976" s="6" t="e">
        <f ca="1">IF('Log_working_3-way'!$D976="","",'True_Odds_Calculator_3-way'!O970/'True_Odds_Calculator_3-way'!B970-1)</f>
        <v>#NAME?</v>
      </c>
      <c r="J976" s="6" t="e">
        <f ca="1">IF('Log_working_3-way'!$D976="","",'True_Odds_Calculator_3-way'!#REF!/'True_Odds_Calculator_3-way'!C970-1)</f>
        <v>#NAME?</v>
      </c>
      <c r="K976" s="6" t="e">
        <f ca="1">IF('Log_working_3-way'!$D976="","",1/'True_Odds_Calculator_3-way'!A970+1/'True_Odds_Calculator_3-way'!B970+1/'True_Odds_Calculator_3-way'!C970-1)</f>
        <v>#NAME?</v>
      </c>
    </row>
    <row r="977" spans="4:11" x14ac:dyDescent="0.25">
      <c r="D977" t="e">
        <f ca="1">solve_for_c('True_Odds_Calculator_3-way'!A971,'True_Odds_Calculator_3-way'!B971,'True_Odds_Calculator_3-way'!C971,'Log_working_3-way'!B$1,'Log_working_3-way'!B$2)</f>
        <v>#NAME?</v>
      </c>
      <c r="F977" s="6" t="e">
        <f ca="1">IF('Log_working_3-way'!D977="","",1/'True_Odds_Calculator_3-way'!N971+1/'True_Odds_Calculator_3-way'!O971+1/'True_Odds_Calculator_3-way'!#REF!-1)</f>
        <v>#NAME?</v>
      </c>
      <c r="H977" s="6" t="e">
        <f ca="1">IF('Log_working_3-way'!$D977="","",'True_Odds_Calculator_3-way'!N971/'True_Odds_Calculator_3-way'!A971-1)</f>
        <v>#NAME?</v>
      </c>
      <c r="I977" s="6" t="e">
        <f ca="1">IF('Log_working_3-way'!$D977="","",'True_Odds_Calculator_3-way'!O971/'True_Odds_Calculator_3-way'!B971-1)</f>
        <v>#NAME?</v>
      </c>
      <c r="J977" s="6" t="e">
        <f ca="1">IF('Log_working_3-way'!$D977="","",'True_Odds_Calculator_3-way'!#REF!/'True_Odds_Calculator_3-way'!C971-1)</f>
        <v>#NAME?</v>
      </c>
      <c r="K977" s="6" t="e">
        <f ca="1">IF('Log_working_3-way'!$D977="","",1/'True_Odds_Calculator_3-way'!A971+1/'True_Odds_Calculator_3-way'!B971+1/'True_Odds_Calculator_3-way'!C971-1)</f>
        <v>#NAME?</v>
      </c>
    </row>
    <row r="978" spans="4:11" x14ac:dyDescent="0.25">
      <c r="D978" t="e">
        <f ca="1">solve_for_c('True_Odds_Calculator_3-way'!A972,'True_Odds_Calculator_3-way'!B972,'True_Odds_Calculator_3-way'!C972,'Log_working_3-way'!B$1,'Log_working_3-way'!B$2)</f>
        <v>#NAME?</v>
      </c>
      <c r="F978" s="6" t="e">
        <f ca="1">IF('Log_working_3-way'!D978="","",1/'True_Odds_Calculator_3-way'!N972+1/'True_Odds_Calculator_3-way'!O972+1/'True_Odds_Calculator_3-way'!#REF!-1)</f>
        <v>#NAME?</v>
      </c>
      <c r="H978" s="6" t="e">
        <f ca="1">IF('Log_working_3-way'!$D978="","",'True_Odds_Calculator_3-way'!N972/'True_Odds_Calculator_3-way'!A972-1)</f>
        <v>#NAME?</v>
      </c>
      <c r="I978" s="6" t="e">
        <f ca="1">IF('Log_working_3-way'!$D978="","",'True_Odds_Calculator_3-way'!O972/'True_Odds_Calculator_3-way'!B972-1)</f>
        <v>#NAME?</v>
      </c>
      <c r="J978" s="6" t="e">
        <f ca="1">IF('Log_working_3-way'!$D978="","",'True_Odds_Calculator_3-way'!#REF!/'True_Odds_Calculator_3-way'!C972-1)</f>
        <v>#NAME?</v>
      </c>
      <c r="K978" s="6" t="e">
        <f ca="1">IF('Log_working_3-way'!$D978="","",1/'True_Odds_Calculator_3-way'!A972+1/'True_Odds_Calculator_3-way'!B972+1/'True_Odds_Calculator_3-way'!C972-1)</f>
        <v>#NAME?</v>
      </c>
    </row>
    <row r="979" spans="4:11" x14ac:dyDescent="0.25">
      <c r="D979" t="e">
        <f ca="1">solve_for_c('True_Odds_Calculator_3-way'!A973,'True_Odds_Calculator_3-way'!B973,'True_Odds_Calculator_3-way'!C973,'Log_working_3-way'!B$1,'Log_working_3-way'!B$2)</f>
        <v>#NAME?</v>
      </c>
      <c r="F979" s="6" t="e">
        <f ca="1">IF('Log_working_3-way'!D979="","",1/'True_Odds_Calculator_3-way'!N973+1/'True_Odds_Calculator_3-way'!O973+1/'True_Odds_Calculator_3-way'!#REF!-1)</f>
        <v>#NAME?</v>
      </c>
      <c r="H979" s="6" t="e">
        <f ca="1">IF('Log_working_3-way'!$D979="","",'True_Odds_Calculator_3-way'!N973/'True_Odds_Calculator_3-way'!A973-1)</f>
        <v>#NAME?</v>
      </c>
      <c r="I979" s="6" t="e">
        <f ca="1">IF('Log_working_3-way'!$D979="","",'True_Odds_Calculator_3-way'!O973/'True_Odds_Calculator_3-way'!B973-1)</f>
        <v>#NAME?</v>
      </c>
      <c r="J979" s="6" t="e">
        <f ca="1">IF('Log_working_3-way'!$D979="","",'True_Odds_Calculator_3-way'!#REF!/'True_Odds_Calculator_3-way'!C973-1)</f>
        <v>#NAME?</v>
      </c>
      <c r="K979" s="6" t="e">
        <f ca="1">IF('Log_working_3-way'!$D979="","",1/'True_Odds_Calculator_3-way'!A973+1/'True_Odds_Calculator_3-way'!B973+1/'True_Odds_Calculator_3-way'!C973-1)</f>
        <v>#NAME?</v>
      </c>
    </row>
    <row r="980" spans="4:11" x14ac:dyDescent="0.25">
      <c r="D980" t="e">
        <f ca="1">solve_for_c('True_Odds_Calculator_3-way'!A974,'True_Odds_Calculator_3-way'!B974,'True_Odds_Calculator_3-way'!C974,'Log_working_3-way'!B$1,'Log_working_3-way'!B$2)</f>
        <v>#NAME?</v>
      </c>
      <c r="F980" s="6" t="e">
        <f ca="1">IF('Log_working_3-way'!D980="","",1/'True_Odds_Calculator_3-way'!N974+1/'True_Odds_Calculator_3-way'!O974+1/'True_Odds_Calculator_3-way'!#REF!-1)</f>
        <v>#NAME?</v>
      </c>
      <c r="H980" s="6" t="e">
        <f ca="1">IF('Log_working_3-way'!$D980="","",'True_Odds_Calculator_3-way'!N974/'True_Odds_Calculator_3-way'!A974-1)</f>
        <v>#NAME?</v>
      </c>
      <c r="I980" s="6" t="e">
        <f ca="1">IF('Log_working_3-way'!$D980="","",'True_Odds_Calculator_3-way'!O974/'True_Odds_Calculator_3-way'!B974-1)</f>
        <v>#NAME?</v>
      </c>
      <c r="J980" s="6" t="e">
        <f ca="1">IF('Log_working_3-way'!$D980="","",'True_Odds_Calculator_3-way'!#REF!/'True_Odds_Calculator_3-way'!C974-1)</f>
        <v>#NAME?</v>
      </c>
      <c r="K980" s="6" t="e">
        <f ca="1">IF('Log_working_3-way'!$D980="","",1/'True_Odds_Calculator_3-way'!A974+1/'True_Odds_Calculator_3-way'!B974+1/'True_Odds_Calculator_3-way'!C974-1)</f>
        <v>#NAME?</v>
      </c>
    </row>
    <row r="981" spans="4:11" x14ac:dyDescent="0.25">
      <c r="D981" t="e">
        <f ca="1">solve_for_c('True_Odds_Calculator_3-way'!A975,'True_Odds_Calculator_3-way'!B975,'True_Odds_Calculator_3-way'!C975,'Log_working_3-way'!B$1,'Log_working_3-way'!B$2)</f>
        <v>#NAME?</v>
      </c>
      <c r="F981" s="6" t="e">
        <f ca="1">IF('Log_working_3-way'!D981="","",1/'True_Odds_Calculator_3-way'!N975+1/'True_Odds_Calculator_3-way'!O975+1/'True_Odds_Calculator_3-way'!#REF!-1)</f>
        <v>#NAME?</v>
      </c>
      <c r="H981" s="6" t="e">
        <f ca="1">IF('Log_working_3-way'!$D981="","",'True_Odds_Calculator_3-way'!N975/'True_Odds_Calculator_3-way'!A975-1)</f>
        <v>#NAME?</v>
      </c>
      <c r="I981" s="6" t="e">
        <f ca="1">IF('Log_working_3-way'!$D981="","",'True_Odds_Calculator_3-way'!O975/'True_Odds_Calculator_3-way'!B975-1)</f>
        <v>#NAME?</v>
      </c>
      <c r="J981" s="6" t="e">
        <f ca="1">IF('Log_working_3-way'!$D981="","",'True_Odds_Calculator_3-way'!#REF!/'True_Odds_Calculator_3-way'!C975-1)</f>
        <v>#NAME?</v>
      </c>
      <c r="K981" s="6" t="e">
        <f ca="1">IF('Log_working_3-way'!$D981="","",1/'True_Odds_Calculator_3-way'!A975+1/'True_Odds_Calculator_3-way'!B975+1/'True_Odds_Calculator_3-way'!C975-1)</f>
        <v>#NAME?</v>
      </c>
    </row>
    <row r="982" spans="4:11" x14ac:dyDescent="0.25">
      <c r="D982" t="e">
        <f ca="1">solve_for_c('True_Odds_Calculator_3-way'!A976,'True_Odds_Calculator_3-way'!B976,'True_Odds_Calculator_3-way'!C976,'Log_working_3-way'!B$1,'Log_working_3-way'!B$2)</f>
        <v>#NAME?</v>
      </c>
      <c r="F982" s="6" t="e">
        <f ca="1">IF('Log_working_3-way'!D982="","",1/'True_Odds_Calculator_3-way'!N976+1/'True_Odds_Calculator_3-way'!O976+1/'True_Odds_Calculator_3-way'!#REF!-1)</f>
        <v>#NAME?</v>
      </c>
      <c r="H982" s="6" t="e">
        <f ca="1">IF('Log_working_3-way'!$D982="","",'True_Odds_Calculator_3-way'!N976/'True_Odds_Calculator_3-way'!A976-1)</f>
        <v>#NAME?</v>
      </c>
      <c r="I982" s="6" t="e">
        <f ca="1">IF('Log_working_3-way'!$D982="","",'True_Odds_Calculator_3-way'!O976/'True_Odds_Calculator_3-way'!B976-1)</f>
        <v>#NAME?</v>
      </c>
      <c r="J982" s="6" t="e">
        <f ca="1">IF('Log_working_3-way'!$D982="","",'True_Odds_Calculator_3-way'!#REF!/'True_Odds_Calculator_3-way'!C976-1)</f>
        <v>#NAME?</v>
      </c>
      <c r="K982" s="6" t="e">
        <f ca="1">IF('Log_working_3-way'!$D982="","",1/'True_Odds_Calculator_3-way'!A976+1/'True_Odds_Calculator_3-way'!B976+1/'True_Odds_Calculator_3-way'!C976-1)</f>
        <v>#NAME?</v>
      </c>
    </row>
    <row r="983" spans="4:11" x14ac:dyDescent="0.25">
      <c r="D983" t="e">
        <f ca="1">solve_for_c('True_Odds_Calculator_3-way'!A977,'True_Odds_Calculator_3-way'!B977,'True_Odds_Calculator_3-way'!C977,'Log_working_3-way'!B$1,'Log_working_3-way'!B$2)</f>
        <v>#NAME?</v>
      </c>
      <c r="F983" s="6" t="e">
        <f ca="1">IF('Log_working_3-way'!D983="","",1/'True_Odds_Calculator_3-way'!N977+1/'True_Odds_Calculator_3-way'!O977+1/'True_Odds_Calculator_3-way'!#REF!-1)</f>
        <v>#NAME?</v>
      </c>
      <c r="H983" s="6" t="e">
        <f ca="1">IF('Log_working_3-way'!$D983="","",'True_Odds_Calculator_3-way'!N977/'True_Odds_Calculator_3-way'!A977-1)</f>
        <v>#NAME?</v>
      </c>
      <c r="I983" s="6" t="e">
        <f ca="1">IF('Log_working_3-way'!$D983="","",'True_Odds_Calculator_3-way'!O977/'True_Odds_Calculator_3-way'!B977-1)</f>
        <v>#NAME?</v>
      </c>
      <c r="J983" s="6" t="e">
        <f ca="1">IF('Log_working_3-way'!$D983="","",'True_Odds_Calculator_3-way'!#REF!/'True_Odds_Calculator_3-way'!C977-1)</f>
        <v>#NAME?</v>
      </c>
      <c r="K983" s="6" t="e">
        <f ca="1">IF('Log_working_3-way'!$D983="","",1/'True_Odds_Calculator_3-way'!A977+1/'True_Odds_Calculator_3-way'!B977+1/'True_Odds_Calculator_3-way'!C977-1)</f>
        <v>#NAME?</v>
      </c>
    </row>
    <row r="984" spans="4:11" x14ac:dyDescent="0.25">
      <c r="D984" t="e">
        <f ca="1">solve_for_c('True_Odds_Calculator_3-way'!A978,'True_Odds_Calculator_3-way'!B978,'True_Odds_Calculator_3-way'!C978,'Log_working_3-way'!B$1,'Log_working_3-way'!B$2)</f>
        <v>#NAME?</v>
      </c>
      <c r="F984" s="6" t="e">
        <f ca="1">IF('Log_working_3-way'!D984="","",1/'True_Odds_Calculator_3-way'!N978+1/'True_Odds_Calculator_3-way'!O978+1/'True_Odds_Calculator_3-way'!#REF!-1)</f>
        <v>#NAME?</v>
      </c>
      <c r="H984" s="6" t="e">
        <f ca="1">IF('Log_working_3-way'!$D984="","",'True_Odds_Calculator_3-way'!N978/'True_Odds_Calculator_3-way'!A978-1)</f>
        <v>#NAME?</v>
      </c>
      <c r="I984" s="6" t="e">
        <f ca="1">IF('Log_working_3-way'!$D984="","",'True_Odds_Calculator_3-way'!O978/'True_Odds_Calculator_3-way'!B978-1)</f>
        <v>#NAME?</v>
      </c>
      <c r="J984" s="6" t="e">
        <f ca="1">IF('Log_working_3-way'!$D984="","",'True_Odds_Calculator_3-way'!#REF!/'True_Odds_Calculator_3-way'!C978-1)</f>
        <v>#NAME?</v>
      </c>
      <c r="K984" s="6" t="e">
        <f ca="1">IF('Log_working_3-way'!$D984="","",1/'True_Odds_Calculator_3-way'!A978+1/'True_Odds_Calculator_3-way'!B978+1/'True_Odds_Calculator_3-way'!C978-1)</f>
        <v>#NAME?</v>
      </c>
    </row>
    <row r="985" spans="4:11" x14ac:dyDescent="0.25">
      <c r="D985" t="e">
        <f ca="1">solve_for_c('True_Odds_Calculator_3-way'!A979,'True_Odds_Calculator_3-way'!B979,'True_Odds_Calculator_3-way'!C979,'Log_working_3-way'!B$1,'Log_working_3-way'!B$2)</f>
        <v>#NAME?</v>
      </c>
      <c r="F985" s="6" t="e">
        <f ca="1">IF('Log_working_3-way'!D985="","",1/'True_Odds_Calculator_3-way'!N979+1/'True_Odds_Calculator_3-way'!O979+1/'True_Odds_Calculator_3-way'!#REF!-1)</f>
        <v>#NAME?</v>
      </c>
      <c r="H985" s="6" t="e">
        <f ca="1">IF('Log_working_3-way'!$D985="","",'True_Odds_Calculator_3-way'!N979/'True_Odds_Calculator_3-way'!A979-1)</f>
        <v>#NAME?</v>
      </c>
      <c r="I985" s="6" t="e">
        <f ca="1">IF('Log_working_3-way'!$D985="","",'True_Odds_Calculator_3-way'!O979/'True_Odds_Calculator_3-way'!B979-1)</f>
        <v>#NAME?</v>
      </c>
      <c r="J985" s="6" t="e">
        <f ca="1">IF('Log_working_3-way'!$D985="","",'True_Odds_Calculator_3-way'!#REF!/'True_Odds_Calculator_3-way'!C979-1)</f>
        <v>#NAME?</v>
      </c>
      <c r="K985" s="6" t="e">
        <f ca="1">IF('Log_working_3-way'!$D985="","",1/'True_Odds_Calculator_3-way'!A979+1/'True_Odds_Calculator_3-way'!B979+1/'True_Odds_Calculator_3-way'!C979-1)</f>
        <v>#NAME?</v>
      </c>
    </row>
    <row r="986" spans="4:11" x14ac:dyDescent="0.25">
      <c r="D986" t="e">
        <f ca="1">solve_for_c('True_Odds_Calculator_3-way'!A980,'True_Odds_Calculator_3-way'!B980,'True_Odds_Calculator_3-way'!C980,'Log_working_3-way'!B$1,'Log_working_3-way'!B$2)</f>
        <v>#NAME?</v>
      </c>
      <c r="F986" s="6" t="e">
        <f ca="1">IF('Log_working_3-way'!D986="","",1/'True_Odds_Calculator_3-way'!N980+1/'True_Odds_Calculator_3-way'!O980+1/'True_Odds_Calculator_3-way'!#REF!-1)</f>
        <v>#NAME?</v>
      </c>
      <c r="H986" s="6" t="e">
        <f ca="1">IF('Log_working_3-way'!$D986="","",'True_Odds_Calculator_3-way'!N980/'True_Odds_Calculator_3-way'!A980-1)</f>
        <v>#NAME?</v>
      </c>
      <c r="I986" s="6" t="e">
        <f ca="1">IF('Log_working_3-way'!$D986="","",'True_Odds_Calculator_3-way'!O980/'True_Odds_Calculator_3-way'!B980-1)</f>
        <v>#NAME?</v>
      </c>
      <c r="J986" s="6" t="e">
        <f ca="1">IF('Log_working_3-way'!$D986="","",'True_Odds_Calculator_3-way'!#REF!/'True_Odds_Calculator_3-way'!C980-1)</f>
        <v>#NAME?</v>
      </c>
      <c r="K986" s="6" t="e">
        <f ca="1">IF('Log_working_3-way'!$D986="","",1/'True_Odds_Calculator_3-way'!A980+1/'True_Odds_Calculator_3-way'!B980+1/'True_Odds_Calculator_3-way'!C980-1)</f>
        <v>#NAME?</v>
      </c>
    </row>
    <row r="987" spans="4:11" x14ac:dyDescent="0.25">
      <c r="D987" t="e">
        <f ca="1">solve_for_c('True_Odds_Calculator_3-way'!A981,'True_Odds_Calculator_3-way'!B981,'True_Odds_Calculator_3-way'!C981,'Log_working_3-way'!B$1,'Log_working_3-way'!B$2)</f>
        <v>#NAME?</v>
      </c>
      <c r="F987" s="6" t="e">
        <f ca="1">IF('Log_working_3-way'!D987="","",1/'True_Odds_Calculator_3-way'!N981+1/'True_Odds_Calculator_3-way'!O981+1/'True_Odds_Calculator_3-way'!#REF!-1)</f>
        <v>#NAME?</v>
      </c>
      <c r="H987" s="6" t="e">
        <f ca="1">IF('Log_working_3-way'!$D987="","",'True_Odds_Calculator_3-way'!N981/'True_Odds_Calculator_3-way'!A981-1)</f>
        <v>#NAME?</v>
      </c>
      <c r="I987" s="6" t="e">
        <f ca="1">IF('Log_working_3-way'!$D987="","",'True_Odds_Calculator_3-way'!O981/'True_Odds_Calculator_3-way'!B981-1)</f>
        <v>#NAME?</v>
      </c>
      <c r="J987" s="6" t="e">
        <f ca="1">IF('Log_working_3-way'!$D987="","",'True_Odds_Calculator_3-way'!#REF!/'True_Odds_Calculator_3-way'!C981-1)</f>
        <v>#NAME?</v>
      </c>
      <c r="K987" s="6" t="e">
        <f ca="1">IF('Log_working_3-way'!$D987="","",1/'True_Odds_Calculator_3-way'!A981+1/'True_Odds_Calculator_3-way'!B981+1/'True_Odds_Calculator_3-way'!C981-1)</f>
        <v>#NAME?</v>
      </c>
    </row>
    <row r="988" spans="4:11" x14ac:dyDescent="0.25">
      <c r="D988" t="e">
        <f ca="1">solve_for_c('True_Odds_Calculator_3-way'!A982,'True_Odds_Calculator_3-way'!B982,'True_Odds_Calculator_3-way'!C982,'Log_working_3-way'!B$1,'Log_working_3-way'!B$2)</f>
        <v>#NAME?</v>
      </c>
      <c r="F988" s="6" t="e">
        <f ca="1">IF('Log_working_3-way'!D988="","",1/'True_Odds_Calculator_3-way'!N982+1/'True_Odds_Calculator_3-way'!O982+1/'True_Odds_Calculator_3-way'!#REF!-1)</f>
        <v>#NAME?</v>
      </c>
      <c r="H988" s="6" t="e">
        <f ca="1">IF('Log_working_3-way'!$D988="","",'True_Odds_Calculator_3-way'!N982/'True_Odds_Calculator_3-way'!A982-1)</f>
        <v>#NAME?</v>
      </c>
      <c r="I988" s="6" t="e">
        <f ca="1">IF('Log_working_3-way'!$D988="","",'True_Odds_Calculator_3-way'!O982/'True_Odds_Calculator_3-way'!B982-1)</f>
        <v>#NAME?</v>
      </c>
      <c r="J988" s="6" t="e">
        <f ca="1">IF('Log_working_3-way'!$D988="","",'True_Odds_Calculator_3-way'!#REF!/'True_Odds_Calculator_3-way'!C982-1)</f>
        <v>#NAME?</v>
      </c>
      <c r="K988" s="6" t="e">
        <f ca="1">IF('Log_working_3-way'!$D988="","",1/'True_Odds_Calculator_3-way'!A982+1/'True_Odds_Calculator_3-way'!B982+1/'True_Odds_Calculator_3-way'!C982-1)</f>
        <v>#NAME?</v>
      </c>
    </row>
    <row r="989" spans="4:11" x14ac:dyDescent="0.25">
      <c r="D989" t="e">
        <f ca="1">solve_for_c('True_Odds_Calculator_3-way'!A983,'True_Odds_Calculator_3-way'!B983,'True_Odds_Calculator_3-way'!C983,'Log_working_3-way'!B$1,'Log_working_3-way'!B$2)</f>
        <v>#NAME?</v>
      </c>
      <c r="F989" s="6" t="e">
        <f ca="1">IF('Log_working_3-way'!D989="","",1/'True_Odds_Calculator_3-way'!N983+1/'True_Odds_Calculator_3-way'!O983+1/'True_Odds_Calculator_3-way'!#REF!-1)</f>
        <v>#NAME?</v>
      </c>
      <c r="H989" s="6" t="e">
        <f ca="1">IF('Log_working_3-way'!$D989="","",'True_Odds_Calculator_3-way'!N983/'True_Odds_Calculator_3-way'!A983-1)</f>
        <v>#NAME?</v>
      </c>
      <c r="I989" s="6" t="e">
        <f ca="1">IF('Log_working_3-way'!$D989="","",'True_Odds_Calculator_3-way'!O983/'True_Odds_Calculator_3-way'!B983-1)</f>
        <v>#NAME?</v>
      </c>
      <c r="J989" s="6" t="e">
        <f ca="1">IF('Log_working_3-way'!$D989="","",'True_Odds_Calculator_3-way'!#REF!/'True_Odds_Calculator_3-way'!C983-1)</f>
        <v>#NAME?</v>
      </c>
      <c r="K989" s="6" t="e">
        <f ca="1">IF('Log_working_3-way'!$D989="","",1/'True_Odds_Calculator_3-way'!A983+1/'True_Odds_Calculator_3-way'!B983+1/'True_Odds_Calculator_3-way'!C983-1)</f>
        <v>#NAME?</v>
      </c>
    </row>
    <row r="990" spans="4:11" x14ac:dyDescent="0.25">
      <c r="D990" t="e">
        <f ca="1">solve_for_c('True_Odds_Calculator_3-way'!A984,'True_Odds_Calculator_3-way'!B984,'True_Odds_Calculator_3-way'!C984,'Log_working_3-way'!B$1,'Log_working_3-way'!B$2)</f>
        <v>#NAME?</v>
      </c>
      <c r="F990" s="6" t="e">
        <f ca="1">IF('Log_working_3-way'!D990="","",1/'True_Odds_Calculator_3-way'!N984+1/'True_Odds_Calculator_3-way'!O984+1/'True_Odds_Calculator_3-way'!#REF!-1)</f>
        <v>#NAME?</v>
      </c>
      <c r="H990" s="6" t="e">
        <f ca="1">IF('Log_working_3-way'!$D990="","",'True_Odds_Calculator_3-way'!N984/'True_Odds_Calculator_3-way'!A984-1)</f>
        <v>#NAME?</v>
      </c>
      <c r="I990" s="6" t="e">
        <f ca="1">IF('Log_working_3-way'!$D990="","",'True_Odds_Calculator_3-way'!O984/'True_Odds_Calculator_3-way'!B984-1)</f>
        <v>#NAME?</v>
      </c>
      <c r="J990" s="6" t="e">
        <f ca="1">IF('Log_working_3-way'!$D990="","",'True_Odds_Calculator_3-way'!#REF!/'True_Odds_Calculator_3-way'!C984-1)</f>
        <v>#NAME?</v>
      </c>
      <c r="K990" s="6" t="e">
        <f ca="1">IF('Log_working_3-way'!$D990="","",1/'True_Odds_Calculator_3-way'!A984+1/'True_Odds_Calculator_3-way'!B984+1/'True_Odds_Calculator_3-way'!C984-1)</f>
        <v>#NAME?</v>
      </c>
    </row>
    <row r="991" spans="4:11" x14ac:dyDescent="0.25">
      <c r="D991" t="e">
        <f ca="1">solve_for_c('True_Odds_Calculator_3-way'!A985,'True_Odds_Calculator_3-way'!B985,'True_Odds_Calculator_3-way'!C985,'Log_working_3-way'!B$1,'Log_working_3-way'!B$2)</f>
        <v>#NAME?</v>
      </c>
      <c r="F991" s="6" t="e">
        <f ca="1">IF('Log_working_3-way'!D991="","",1/'True_Odds_Calculator_3-way'!N985+1/'True_Odds_Calculator_3-way'!O985+1/'True_Odds_Calculator_3-way'!#REF!-1)</f>
        <v>#NAME?</v>
      </c>
      <c r="H991" s="6" t="e">
        <f ca="1">IF('Log_working_3-way'!$D991="","",'True_Odds_Calculator_3-way'!N985/'True_Odds_Calculator_3-way'!A985-1)</f>
        <v>#NAME?</v>
      </c>
      <c r="I991" s="6" t="e">
        <f ca="1">IF('Log_working_3-way'!$D991="","",'True_Odds_Calculator_3-way'!O985/'True_Odds_Calculator_3-way'!B985-1)</f>
        <v>#NAME?</v>
      </c>
      <c r="J991" s="6" t="e">
        <f ca="1">IF('Log_working_3-way'!$D991="","",'True_Odds_Calculator_3-way'!#REF!/'True_Odds_Calculator_3-way'!C985-1)</f>
        <v>#NAME?</v>
      </c>
      <c r="K991" s="6" t="e">
        <f ca="1">IF('Log_working_3-way'!$D991="","",1/'True_Odds_Calculator_3-way'!A985+1/'True_Odds_Calculator_3-way'!B985+1/'True_Odds_Calculator_3-way'!C985-1)</f>
        <v>#NAME?</v>
      </c>
    </row>
    <row r="992" spans="4:11" x14ac:dyDescent="0.25">
      <c r="D992" t="e">
        <f ca="1">solve_for_c('True_Odds_Calculator_3-way'!A986,'True_Odds_Calculator_3-way'!B986,'True_Odds_Calculator_3-way'!C986,'Log_working_3-way'!B$1,'Log_working_3-way'!B$2)</f>
        <v>#NAME?</v>
      </c>
      <c r="F992" s="6" t="e">
        <f ca="1">IF('Log_working_3-way'!D992="","",1/'True_Odds_Calculator_3-way'!N986+1/'True_Odds_Calculator_3-way'!O986+1/'True_Odds_Calculator_3-way'!#REF!-1)</f>
        <v>#NAME?</v>
      </c>
      <c r="H992" s="6" t="e">
        <f ca="1">IF('Log_working_3-way'!$D992="","",'True_Odds_Calculator_3-way'!N986/'True_Odds_Calculator_3-way'!A986-1)</f>
        <v>#NAME?</v>
      </c>
      <c r="I992" s="6" t="e">
        <f ca="1">IF('Log_working_3-way'!$D992="","",'True_Odds_Calculator_3-way'!O986/'True_Odds_Calculator_3-way'!B986-1)</f>
        <v>#NAME?</v>
      </c>
      <c r="J992" s="6" t="e">
        <f ca="1">IF('Log_working_3-way'!$D992="","",'True_Odds_Calculator_3-way'!#REF!/'True_Odds_Calculator_3-way'!C986-1)</f>
        <v>#NAME?</v>
      </c>
      <c r="K992" s="6" t="e">
        <f ca="1">IF('Log_working_3-way'!$D992="","",1/'True_Odds_Calculator_3-way'!A986+1/'True_Odds_Calculator_3-way'!B986+1/'True_Odds_Calculator_3-way'!C986-1)</f>
        <v>#NAME?</v>
      </c>
    </row>
    <row r="993" spans="4:11" x14ac:dyDescent="0.25">
      <c r="D993" t="e">
        <f ca="1">solve_for_c('True_Odds_Calculator_3-way'!A987,'True_Odds_Calculator_3-way'!B987,'True_Odds_Calculator_3-way'!C987,'Log_working_3-way'!B$1,'Log_working_3-way'!B$2)</f>
        <v>#NAME?</v>
      </c>
      <c r="F993" s="6" t="e">
        <f ca="1">IF('Log_working_3-way'!D993="","",1/'True_Odds_Calculator_3-way'!N987+1/'True_Odds_Calculator_3-way'!O987+1/'True_Odds_Calculator_3-way'!#REF!-1)</f>
        <v>#NAME?</v>
      </c>
      <c r="H993" s="6" t="e">
        <f ca="1">IF('Log_working_3-way'!$D993="","",'True_Odds_Calculator_3-way'!N987/'True_Odds_Calculator_3-way'!A987-1)</f>
        <v>#NAME?</v>
      </c>
      <c r="I993" s="6" t="e">
        <f ca="1">IF('Log_working_3-way'!$D993="","",'True_Odds_Calculator_3-way'!O987/'True_Odds_Calculator_3-way'!B987-1)</f>
        <v>#NAME?</v>
      </c>
      <c r="J993" s="6" t="e">
        <f ca="1">IF('Log_working_3-way'!$D993="","",'True_Odds_Calculator_3-way'!#REF!/'True_Odds_Calculator_3-way'!C987-1)</f>
        <v>#NAME?</v>
      </c>
      <c r="K993" s="6" t="e">
        <f ca="1">IF('Log_working_3-way'!$D993="","",1/'True_Odds_Calculator_3-way'!A987+1/'True_Odds_Calculator_3-way'!B987+1/'True_Odds_Calculator_3-way'!C987-1)</f>
        <v>#NAME?</v>
      </c>
    </row>
    <row r="994" spans="4:11" x14ac:dyDescent="0.25">
      <c r="D994" t="e">
        <f ca="1">solve_for_c('True_Odds_Calculator_3-way'!A988,'True_Odds_Calculator_3-way'!B988,'True_Odds_Calculator_3-way'!C988,'Log_working_3-way'!B$1,'Log_working_3-way'!B$2)</f>
        <v>#NAME?</v>
      </c>
      <c r="F994" s="6" t="e">
        <f ca="1">IF('Log_working_3-way'!D994="","",1/'True_Odds_Calculator_3-way'!N988+1/'True_Odds_Calculator_3-way'!O988+1/'True_Odds_Calculator_3-way'!#REF!-1)</f>
        <v>#NAME?</v>
      </c>
      <c r="H994" s="6" t="e">
        <f ca="1">IF('Log_working_3-way'!$D994="","",'True_Odds_Calculator_3-way'!N988/'True_Odds_Calculator_3-way'!A988-1)</f>
        <v>#NAME?</v>
      </c>
      <c r="I994" s="6" t="e">
        <f ca="1">IF('Log_working_3-way'!$D994="","",'True_Odds_Calculator_3-way'!O988/'True_Odds_Calculator_3-way'!B988-1)</f>
        <v>#NAME?</v>
      </c>
      <c r="J994" s="6" t="e">
        <f ca="1">IF('Log_working_3-way'!$D994="","",'True_Odds_Calculator_3-way'!#REF!/'True_Odds_Calculator_3-way'!C988-1)</f>
        <v>#NAME?</v>
      </c>
      <c r="K994" s="6" t="e">
        <f ca="1">IF('Log_working_3-way'!$D994="","",1/'True_Odds_Calculator_3-way'!A988+1/'True_Odds_Calculator_3-way'!B988+1/'True_Odds_Calculator_3-way'!C988-1)</f>
        <v>#NAME?</v>
      </c>
    </row>
    <row r="995" spans="4:11" x14ac:dyDescent="0.25">
      <c r="D995" t="e">
        <f ca="1">solve_for_c('True_Odds_Calculator_3-way'!A989,'True_Odds_Calculator_3-way'!B989,'True_Odds_Calculator_3-way'!C989,'Log_working_3-way'!B$1,'Log_working_3-way'!B$2)</f>
        <v>#NAME?</v>
      </c>
      <c r="F995" s="6" t="e">
        <f ca="1">IF('Log_working_3-way'!D995="","",1/'True_Odds_Calculator_3-way'!N989+1/'True_Odds_Calculator_3-way'!O989+1/'True_Odds_Calculator_3-way'!#REF!-1)</f>
        <v>#NAME?</v>
      </c>
      <c r="H995" s="6" t="e">
        <f ca="1">IF('Log_working_3-way'!$D995="","",'True_Odds_Calculator_3-way'!N989/'True_Odds_Calculator_3-way'!A989-1)</f>
        <v>#NAME?</v>
      </c>
      <c r="I995" s="6" t="e">
        <f ca="1">IF('Log_working_3-way'!$D995="","",'True_Odds_Calculator_3-way'!O989/'True_Odds_Calculator_3-way'!B989-1)</f>
        <v>#NAME?</v>
      </c>
      <c r="J995" s="6" t="e">
        <f ca="1">IF('Log_working_3-way'!$D995="","",'True_Odds_Calculator_3-way'!#REF!/'True_Odds_Calculator_3-way'!C989-1)</f>
        <v>#NAME?</v>
      </c>
      <c r="K995" s="6" t="e">
        <f ca="1">IF('Log_working_3-way'!$D995="","",1/'True_Odds_Calculator_3-way'!A989+1/'True_Odds_Calculator_3-way'!B989+1/'True_Odds_Calculator_3-way'!C989-1)</f>
        <v>#NAME?</v>
      </c>
    </row>
    <row r="996" spans="4:11" x14ac:dyDescent="0.25">
      <c r="D996" t="e">
        <f ca="1">solve_for_c('True_Odds_Calculator_3-way'!A990,'True_Odds_Calculator_3-way'!B990,'True_Odds_Calculator_3-way'!C990,'Log_working_3-way'!B$1,'Log_working_3-way'!B$2)</f>
        <v>#NAME?</v>
      </c>
      <c r="F996" s="6" t="e">
        <f ca="1">IF('Log_working_3-way'!D996="","",1/'True_Odds_Calculator_3-way'!N990+1/'True_Odds_Calculator_3-way'!O990+1/'True_Odds_Calculator_3-way'!#REF!-1)</f>
        <v>#NAME?</v>
      </c>
      <c r="H996" s="6" t="e">
        <f ca="1">IF('Log_working_3-way'!$D996="","",'True_Odds_Calculator_3-way'!N990/'True_Odds_Calculator_3-way'!A990-1)</f>
        <v>#NAME?</v>
      </c>
      <c r="I996" s="6" t="e">
        <f ca="1">IF('Log_working_3-way'!$D996="","",'True_Odds_Calculator_3-way'!O990/'True_Odds_Calculator_3-way'!B990-1)</f>
        <v>#NAME?</v>
      </c>
      <c r="J996" s="6" t="e">
        <f ca="1">IF('Log_working_3-way'!$D996="","",'True_Odds_Calculator_3-way'!#REF!/'True_Odds_Calculator_3-way'!C990-1)</f>
        <v>#NAME?</v>
      </c>
      <c r="K996" s="6" t="e">
        <f ca="1">IF('Log_working_3-way'!$D996="","",1/'True_Odds_Calculator_3-way'!A990+1/'True_Odds_Calculator_3-way'!B990+1/'True_Odds_Calculator_3-way'!C990-1)</f>
        <v>#NAME?</v>
      </c>
    </row>
    <row r="997" spans="4:11" x14ac:dyDescent="0.25">
      <c r="D997" t="e">
        <f ca="1">solve_for_c('True_Odds_Calculator_3-way'!A991,'True_Odds_Calculator_3-way'!B991,'True_Odds_Calculator_3-way'!C991,'Log_working_3-way'!B$1,'Log_working_3-way'!B$2)</f>
        <v>#NAME?</v>
      </c>
      <c r="F997" s="6" t="e">
        <f ca="1">IF('Log_working_3-way'!D997="","",1/'True_Odds_Calculator_3-way'!N991+1/'True_Odds_Calculator_3-way'!O991+1/'True_Odds_Calculator_3-way'!#REF!-1)</f>
        <v>#NAME?</v>
      </c>
      <c r="H997" s="6" t="e">
        <f ca="1">IF('Log_working_3-way'!$D997="","",'True_Odds_Calculator_3-way'!N991/'True_Odds_Calculator_3-way'!A991-1)</f>
        <v>#NAME?</v>
      </c>
      <c r="I997" s="6" t="e">
        <f ca="1">IF('Log_working_3-way'!$D997="","",'True_Odds_Calculator_3-way'!O991/'True_Odds_Calculator_3-way'!B991-1)</f>
        <v>#NAME?</v>
      </c>
      <c r="J997" s="6" t="e">
        <f ca="1">IF('Log_working_3-way'!$D997="","",'True_Odds_Calculator_3-way'!#REF!/'True_Odds_Calculator_3-way'!C991-1)</f>
        <v>#NAME?</v>
      </c>
      <c r="K997" s="6" t="e">
        <f ca="1">IF('Log_working_3-way'!$D997="","",1/'True_Odds_Calculator_3-way'!A991+1/'True_Odds_Calculator_3-way'!B991+1/'True_Odds_Calculator_3-way'!C991-1)</f>
        <v>#NAME?</v>
      </c>
    </row>
    <row r="998" spans="4:11" x14ac:dyDescent="0.25">
      <c r="D998" t="e">
        <f ca="1">solve_for_c('True_Odds_Calculator_3-way'!A992,'True_Odds_Calculator_3-way'!B992,'True_Odds_Calculator_3-way'!C992,'Log_working_3-way'!B$1,'Log_working_3-way'!B$2)</f>
        <v>#NAME?</v>
      </c>
      <c r="F998" s="6" t="e">
        <f ca="1">IF('Log_working_3-way'!D998="","",1/'True_Odds_Calculator_3-way'!N992+1/'True_Odds_Calculator_3-way'!O992+1/'True_Odds_Calculator_3-way'!#REF!-1)</f>
        <v>#NAME?</v>
      </c>
      <c r="H998" s="6" t="e">
        <f ca="1">IF('Log_working_3-way'!$D998="","",'True_Odds_Calculator_3-way'!N992/'True_Odds_Calculator_3-way'!A992-1)</f>
        <v>#NAME?</v>
      </c>
      <c r="I998" s="6" t="e">
        <f ca="1">IF('Log_working_3-way'!$D998="","",'True_Odds_Calculator_3-way'!O992/'True_Odds_Calculator_3-way'!B992-1)</f>
        <v>#NAME?</v>
      </c>
      <c r="J998" s="6" t="e">
        <f ca="1">IF('Log_working_3-way'!$D998="","",'True_Odds_Calculator_3-way'!#REF!/'True_Odds_Calculator_3-way'!C992-1)</f>
        <v>#NAME?</v>
      </c>
      <c r="K998" s="6" t="e">
        <f ca="1">IF('Log_working_3-way'!$D998="","",1/'True_Odds_Calculator_3-way'!A992+1/'True_Odds_Calculator_3-way'!B992+1/'True_Odds_Calculator_3-way'!C992-1)</f>
        <v>#NAME?</v>
      </c>
    </row>
    <row r="999" spans="4:11" x14ac:dyDescent="0.25">
      <c r="D999" t="e">
        <f ca="1">solve_for_c('True_Odds_Calculator_3-way'!A993,'True_Odds_Calculator_3-way'!B993,'True_Odds_Calculator_3-way'!C993,'Log_working_3-way'!B$1,'Log_working_3-way'!B$2)</f>
        <v>#NAME?</v>
      </c>
      <c r="F999" s="6" t="e">
        <f ca="1">IF('Log_working_3-way'!D999="","",1/'True_Odds_Calculator_3-way'!N993+1/'True_Odds_Calculator_3-way'!O993+1/'True_Odds_Calculator_3-way'!#REF!-1)</f>
        <v>#NAME?</v>
      </c>
      <c r="H999" s="6" t="e">
        <f ca="1">IF('Log_working_3-way'!$D999="","",'True_Odds_Calculator_3-way'!N993/'True_Odds_Calculator_3-way'!A993-1)</f>
        <v>#NAME?</v>
      </c>
      <c r="I999" s="6" t="e">
        <f ca="1">IF('Log_working_3-way'!$D999="","",'True_Odds_Calculator_3-way'!O993/'True_Odds_Calculator_3-way'!B993-1)</f>
        <v>#NAME?</v>
      </c>
      <c r="J999" s="6" t="e">
        <f ca="1">IF('Log_working_3-way'!$D999="","",'True_Odds_Calculator_3-way'!#REF!/'True_Odds_Calculator_3-way'!C993-1)</f>
        <v>#NAME?</v>
      </c>
      <c r="K999" s="6" t="e">
        <f ca="1">IF('Log_working_3-way'!$D999="","",1/'True_Odds_Calculator_3-way'!A993+1/'True_Odds_Calculator_3-way'!B993+1/'True_Odds_Calculator_3-way'!C993-1)</f>
        <v>#NAME?</v>
      </c>
    </row>
    <row r="1000" spans="4:11" x14ac:dyDescent="0.25">
      <c r="D1000" t="e">
        <f ca="1">solve_for_c('True_Odds_Calculator_3-way'!A994,'True_Odds_Calculator_3-way'!B994,'True_Odds_Calculator_3-way'!C994,'Log_working_3-way'!B$1,'Log_working_3-way'!B$2)</f>
        <v>#NAME?</v>
      </c>
      <c r="F1000" s="6" t="e">
        <f ca="1">IF('Log_working_3-way'!D1000="","",1/'True_Odds_Calculator_3-way'!N994+1/'True_Odds_Calculator_3-way'!O994+1/'True_Odds_Calculator_3-way'!#REF!-1)</f>
        <v>#NAME?</v>
      </c>
      <c r="H1000" s="6" t="e">
        <f ca="1">IF('Log_working_3-way'!$D1000="","",'True_Odds_Calculator_3-way'!N994/'True_Odds_Calculator_3-way'!A994-1)</f>
        <v>#NAME?</v>
      </c>
      <c r="I1000" s="6" t="e">
        <f ca="1">IF('Log_working_3-way'!$D1000="","",'True_Odds_Calculator_3-way'!O994/'True_Odds_Calculator_3-way'!B994-1)</f>
        <v>#NAME?</v>
      </c>
      <c r="J1000" s="6" t="e">
        <f ca="1">IF('Log_working_3-way'!$D1000="","",'True_Odds_Calculator_3-way'!#REF!/'True_Odds_Calculator_3-way'!C994-1)</f>
        <v>#NAME?</v>
      </c>
      <c r="K1000" s="6" t="e">
        <f ca="1">IF('Log_working_3-way'!$D1000="","",1/'True_Odds_Calculator_3-way'!A994+1/'True_Odds_Calculator_3-way'!B994+1/'True_Odds_Calculator_3-way'!C994-1)</f>
        <v>#NAME?</v>
      </c>
    </row>
    <row r="1001" spans="4:11" x14ac:dyDescent="0.25">
      <c r="D1001" t="e">
        <f ca="1">solve_for_c('True_Odds_Calculator_3-way'!A995,'True_Odds_Calculator_3-way'!B995,'True_Odds_Calculator_3-way'!C995,'Log_working_3-way'!B$1,'Log_working_3-way'!B$2)</f>
        <v>#NAME?</v>
      </c>
      <c r="F1001" s="6" t="e">
        <f ca="1">IF('Log_working_3-way'!D1001="","",1/'True_Odds_Calculator_3-way'!N995+1/'True_Odds_Calculator_3-way'!O995+1/'True_Odds_Calculator_3-way'!#REF!-1)</f>
        <v>#NAME?</v>
      </c>
      <c r="H1001" s="6" t="e">
        <f ca="1">IF('Log_working_3-way'!$D1001="","",'True_Odds_Calculator_3-way'!N995/'True_Odds_Calculator_3-way'!A995-1)</f>
        <v>#NAME?</v>
      </c>
      <c r="I1001" s="6" t="e">
        <f ca="1">IF('Log_working_3-way'!$D1001="","",'True_Odds_Calculator_3-way'!O995/'True_Odds_Calculator_3-way'!B995-1)</f>
        <v>#NAME?</v>
      </c>
      <c r="J1001" s="6" t="e">
        <f ca="1">IF('Log_working_3-way'!$D1001="","",'True_Odds_Calculator_3-way'!#REF!/'True_Odds_Calculator_3-way'!C995-1)</f>
        <v>#NAME?</v>
      </c>
      <c r="K1001" s="6" t="e">
        <f ca="1">IF('Log_working_3-way'!$D1001="","",1/'True_Odds_Calculator_3-way'!A995+1/'True_Odds_Calculator_3-way'!B995+1/'True_Odds_Calculator_3-way'!C995-1)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1.31</v>
      </c>
      <c r="B2" s="4">
        <f>IF('True_Odds_Calculator_3-way'!B3="","",'True_Odds_Calculator_3-way'!B3)</f>
        <v>6.11</v>
      </c>
      <c r="C2" s="4">
        <f>IF('True_Odds_Calculator_3-way'!C3="","",'True_Odds_Calculator_3-way'!C3)</f>
        <v>9.17</v>
      </c>
      <c r="D2" s="9">
        <f>(K2/(AR2+K2-(AR2*K2)))</f>
        <v>0.74716017558726111</v>
      </c>
      <c r="E2" s="9">
        <f>(L2/(AR2+L2-(AR2*L2)))</f>
        <v>0.1520181924216934</v>
      </c>
      <c r="F2" s="9">
        <f>(M2/(AR2+M2-(AR2*M2)))</f>
        <v>0.10082163199104556</v>
      </c>
      <c r="G2" s="9">
        <f>AR2</f>
        <v>1.0916164478041441</v>
      </c>
      <c r="H2" s="9">
        <f>IF(A2="","",1/D2)</f>
        <v>1.3384010988192847</v>
      </c>
      <c r="I2" s="9">
        <f>IF(B2="","",1/E2)</f>
        <v>6.5781600482791776</v>
      </c>
      <c r="J2" s="9">
        <f>IF(C2="","",1/F2)</f>
        <v>9.9185063785598579</v>
      </c>
      <c r="K2" s="11">
        <f>1/A2</f>
        <v>0.76335877862595414</v>
      </c>
      <c r="L2" s="11">
        <f>1/B2</f>
        <v>0.16366612111292961</v>
      </c>
      <c r="M2" s="11">
        <f>1/C2</f>
        <v>0.10905125408942203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-0.17632862013180084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0.18515592547260093</v>
      </c>
      <c r="Q2" s="11">
        <f>2*'OddsRatio_working_3-way'!K2*'OddsRatio_working_3-way'!L2*'OddsRatio_working_3-way'!M2</f>
        <v>2.7248848487505656E-2</v>
      </c>
      <c r="R2" s="11">
        <f>O2/N2</f>
        <v>0</v>
      </c>
      <c r="S2" s="11">
        <f>P2/N2</f>
        <v>-1.0500616708405131</v>
      </c>
      <c r="T2" s="11">
        <f>Q2/N2</f>
        <v>-0.15453446222818443</v>
      </c>
      <c r="U2" s="11">
        <f>'OddsRatio_working_3-way'!S2-'OddsRatio_working_3-way'!R2^2/3</f>
        <v>-1.0500616708405131</v>
      </c>
      <c r="V2" s="11">
        <f>'OddsRatio_working_3-way'!S2*'OddsRatio_working_3-way'!R2/3-2*'OddsRatio_working_3-way'!R2^3/27-'OddsRatio_working_3-way'!T2</f>
        <v>0.15453446222818443</v>
      </c>
      <c r="W2" s="11">
        <f>'OddsRatio_working_3-way'!V2^2+4*'OddsRatio_working_3-way'!U2^3/27</f>
        <v>-0.14764932047060186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0.20708103515698634</v>
      </c>
      <c r="Y2" s="11">
        <f>IF('OddsRatio_working_3-way'!W2&gt;=0,IF('OddsRatio_working_3-way'!V2+SQRT('OddsRatio_working_3-way'!W2)&gt;0,0,PI()),ACOS('OddsRatio_working_3-way'!V2/(2*'OddsRatio_working_3-way'!X2)))</f>
        <v>1.1884207025924236</v>
      </c>
      <c r="Z2" s="11">
        <f>'OddsRatio_working_3-way'!X2^(1/3)*COS('OddsRatio_working_3-way'!Y2/3)</f>
        <v>0.54580822390207218</v>
      </c>
      <c r="AA2" s="11">
        <f>'OddsRatio_working_3-way'!X2^(1/3)*COS(('OddsRatio_working_3-way'!Y2+2*PI())/3)</f>
        <v>-0.47060452861922986</v>
      </c>
      <c r="AB2" s="11">
        <f>'OddsRatio_working_3-way'!X2^(1/3)*COS(('OddsRatio_working_3-way'!Y2+4*PI())/3)</f>
        <v>-7.52036952828425E-2</v>
      </c>
      <c r="AC2" s="11">
        <f>'OddsRatio_working_3-way'!X2^(1/3)*SIN('OddsRatio_working_3-way'!Y2/3)</f>
        <v>0.22828477756456569</v>
      </c>
      <c r="AD2" s="11">
        <f>'OddsRatio_working_3-way'!X2^(1/3)*SIN(('OddsRatio_working_3-way'!Y2+2*PI())/3)</f>
        <v>0.35854139871137658</v>
      </c>
      <c r="AE2" s="11">
        <f>'OddsRatio_working_3-way'!X2^(1/3)*SIN(('OddsRatio_working_3-way'!Y2+4*PI())/3)</f>
        <v>-0.58682617627594214</v>
      </c>
      <c r="AF2" s="11">
        <f>-'OddsRatio_working_3-way'!U2/(3*'OddsRatio_working_3-way'!X2^(1/3))*COS(('OddsRatio_working_3-way'!Y2)/3)</f>
        <v>0.54580822390207206</v>
      </c>
      <c r="AG2" s="11">
        <f>-'OddsRatio_working_3-way'!U2/(3*'OddsRatio_working_3-way'!X2^(1/3))*COS(('OddsRatio_working_3-way'!Y2+2*PI())/3)</f>
        <v>-0.47060452861922969</v>
      </c>
      <c r="AH2" s="11">
        <f>-'OddsRatio_working_3-way'!U2/(3*'OddsRatio_working_3-way'!X2^(1/3))*COS(('OddsRatio_working_3-way'!Y2+4*PI())/3)</f>
        <v>-7.5203695282842473E-2</v>
      </c>
      <c r="AI2" s="11">
        <f>'OddsRatio_working_3-way'!U2/(3*'OddsRatio_working_3-way'!X2^(1/3))*SIN(('OddsRatio_working_3-way'!Y2)/3)</f>
        <v>-0.22828477756456561</v>
      </c>
      <c r="AJ2" s="11">
        <f>'OddsRatio_working_3-way'!U2/(3*'OddsRatio_working_3-way'!X2^(1/3))*SIN(('OddsRatio_working_3-way'!Y2+2*PI())/3)</f>
        <v>-0.35854139871137641</v>
      </c>
      <c r="AK2" s="11">
        <f>'OddsRatio_working_3-way'!U2/(3*'OddsRatio_working_3-way'!X2^(1/3))*SIN(('OddsRatio_working_3-way'!Y2+4*PI())/3)</f>
        <v>0.58682617627594202</v>
      </c>
      <c r="AL2" s="11">
        <f>'OddsRatio_working_3-way'!Z2+'OddsRatio_working_3-way'!AF2</f>
        <v>1.0916164478041441</v>
      </c>
      <c r="AM2" s="11">
        <f>'OddsRatio_working_3-way'!AA2+'OddsRatio_working_3-way'!AG2</f>
        <v>-0.94120905723845949</v>
      </c>
      <c r="AN2" s="11">
        <f>'OddsRatio_working_3-way'!AB2+'OddsRatio_working_3-way'!AH2</f>
        <v>-0.15040739056568497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1.0916164478041441</v>
      </c>
      <c r="AS2" s="11">
        <f>IF(('OddsRatio_working_3-way'!X2=0),IF(Q2&gt;0,-Q2^(1/3),(-Q2)^(1/3)),'OddsRatio_working_3-way'!AM2-'OddsRatio_working_3-way'!R2/3)</f>
        <v>-0.94120905723845949</v>
      </c>
      <c r="AT2" s="11">
        <f>IF(('OddsRatio_working_3-way'!X2=0),IF(Q2&gt;0,-Q2^(1/3),(-Q2)^(1/3)),'OddsRatio_working_3-way'!AN2-'OddsRatio_working_3-way'!R2/3)</f>
        <v>-0.15040739056568497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2.95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2.57</v>
      </c>
      <c r="D3" s="9">
        <f t="shared" ref="D3" si="0">(K3/(AR3+K3-(AR3*K3)))</f>
        <v>0.33155078283377726</v>
      </c>
      <c r="E3" s="9">
        <f t="shared" ref="E3" si="1">(L3/(AR3+L3-(AR3*L3)))</f>
        <v>0.28724160725517245</v>
      </c>
      <c r="F3" s="9">
        <f t="shared" ref="F3" si="2">(M3/(AR3+M3-(AR3*M3)))</f>
        <v>0.38120760991105029</v>
      </c>
      <c r="G3" s="9">
        <f t="shared" ref="G3" si="3">AR3</f>
        <v>1.0339124142967637</v>
      </c>
      <c r="H3" s="9">
        <f t="shared" ref="H3" si="4">IF(A3="","",1/D3)</f>
        <v>3.0161292078786897</v>
      </c>
      <c r="I3" s="9">
        <f t="shared" ref="I3" si="5">IF(B3="","",1/E3)</f>
        <v>3.4813897943122329</v>
      </c>
      <c r="J3" s="9">
        <f t="shared" ref="J3" si="6">IF(C3="","",1/F3)</f>
        <v>2.6232424904459193</v>
      </c>
      <c r="K3" s="11">
        <f t="shared" ref="K3" si="7">1/A3</f>
        <v>0.33898305084745761</v>
      </c>
      <c r="L3" s="11">
        <f t="shared" ref="L3" si="8">1/B3</f>
        <v>0.29411764705882354</v>
      </c>
      <c r="M3" s="11">
        <f t="shared" ref="M3" si="9">1/C3</f>
        <v>0.38910505836575876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-0.28504370158008463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0.22966121091976988</v>
      </c>
      <c r="Q3" s="11">
        <f>2*'OddsRatio_working_3-way'!K3*'OddsRatio_working_3-way'!L3*'OddsRatio_working_3-way'!M3</f>
        <v>7.7588246932354679E-2</v>
      </c>
      <c r="R3" s="11">
        <f t="shared" ref="R3" si="10">O3/N3</f>
        <v>0</v>
      </c>
      <c r="S3" s="11">
        <f t="shared" ref="S3" si="11">P3/N3</f>
        <v>-0.80570526430399048</v>
      </c>
      <c r="T3" s="11">
        <f t="shared" ref="T3" si="12">Q3/N3</f>
        <v>-0.27219772442702378</v>
      </c>
      <c r="U3" s="11">
        <f>'OddsRatio_working_3-way'!S3-'OddsRatio_working_3-way'!R3^2/3</f>
        <v>-0.80570526430399048</v>
      </c>
      <c r="V3" s="11">
        <f>'OddsRatio_working_3-way'!S3*'OddsRatio_working_3-way'!R3/3-2*'OddsRatio_working_3-way'!R3^3/27-'OddsRatio_working_3-way'!T3</f>
        <v>0.27219772442702378</v>
      </c>
      <c r="W3" s="11">
        <f>'OddsRatio_working_3-way'!V3^2+4*'OddsRatio_working_3-way'!U3^3/27</f>
        <v>-3.3946822638782487E-3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0.13918179069756956</v>
      </c>
      <c r="Y3" s="11">
        <f>IF('OddsRatio_working_3-way'!W3&gt;=0,IF('OddsRatio_working_3-way'!V3+SQRT('OddsRatio_working_3-way'!W3)&gt;0,0,PI()),ACOS('OddsRatio_working_3-way'!V3/(2*'OddsRatio_working_3-way'!X3)))</f>
        <v>0.21086788264906398</v>
      </c>
      <c r="Z3" s="11">
        <f>'OddsRatio_working_3-way'!X3^(1/3)*COS('OddsRatio_working_3-way'!Y3/3)</f>
        <v>0.51695620714838186</v>
      </c>
      <c r="AA3" s="11">
        <f>'OddsRatio_working_3-way'!X3^(1/3)*COS(('OddsRatio_working_3-way'!Y3+2*PI())/3)</f>
        <v>-0.28999835094103538</v>
      </c>
      <c r="AB3" s="11">
        <f>'OddsRatio_working_3-way'!X3^(1/3)*COS(('OddsRatio_working_3-way'!Y3+4*PI())/3)</f>
        <v>-0.22695785620734643</v>
      </c>
      <c r="AC3" s="11">
        <f>'OddsRatio_working_3-way'!X3^(1/3)*SIN('OddsRatio_working_3-way'!Y3/3)</f>
        <v>3.6396446604342554E-2</v>
      </c>
      <c r="AD3" s="11">
        <f>'OddsRatio_working_3-way'!X3^(1/3)*SIN(('OddsRatio_working_3-way'!Y3+2*PI())/3)</f>
        <v>0.42949898473237819</v>
      </c>
      <c r="AE3" s="11">
        <f>'OddsRatio_working_3-way'!X3^(1/3)*SIN(('OddsRatio_working_3-way'!Y3+4*PI())/3)</f>
        <v>-0.46589543133672068</v>
      </c>
      <c r="AF3" s="11">
        <f>-'OddsRatio_working_3-way'!U3/(3*'OddsRatio_working_3-way'!X3^(1/3))*COS(('OddsRatio_working_3-way'!Y3)/3)</f>
        <v>0.51695620714838186</v>
      </c>
      <c r="AG3" s="11">
        <f>-'OddsRatio_working_3-way'!U3/(3*'OddsRatio_working_3-way'!X3^(1/3))*COS(('OddsRatio_working_3-way'!Y3+2*PI())/3)</f>
        <v>-0.28999835094103538</v>
      </c>
      <c r="AH3" s="11">
        <f>-'OddsRatio_working_3-way'!U3/(3*'OddsRatio_working_3-way'!X3^(1/3))*COS(('OddsRatio_working_3-way'!Y3+4*PI())/3)</f>
        <v>-0.22695785620734643</v>
      </c>
      <c r="AI3" s="11">
        <f>'OddsRatio_working_3-way'!U3/(3*'OddsRatio_working_3-way'!X3^(1/3))*SIN(('OddsRatio_working_3-way'!Y3)/3)</f>
        <v>-3.6396446604342554E-2</v>
      </c>
      <c r="AJ3" s="11">
        <f>'OddsRatio_working_3-way'!U3/(3*'OddsRatio_working_3-way'!X3^(1/3))*SIN(('OddsRatio_working_3-way'!Y3+2*PI())/3)</f>
        <v>-0.42949898473237819</v>
      </c>
      <c r="AK3" s="11">
        <f>'OddsRatio_working_3-way'!U3/(3*'OddsRatio_working_3-way'!X3^(1/3))*SIN(('OddsRatio_working_3-way'!Y3+4*PI())/3)</f>
        <v>0.46589543133672068</v>
      </c>
      <c r="AL3" s="11">
        <f>'OddsRatio_working_3-way'!Z3+'OddsRatio_working_3-way'!AF3</f>
        <v>1.0339124142967637</v>
      </c>
      <c r="AM3" s="11">
        <f>'OddsRatio_working_3-way'!AA3+'OddsRatio_working_3-way'!AG3</f>
        <v>-0.57999670188207075</v>
      </c>
      <c r="AN3" s="11">
        <f>'OddsRatio_working_3-way'!AB3+'OddsRatio_working_3-way'!AH3</f>
        <v>-0.45391571241469286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1.0339124142967637</v>
      </c>
      <c r="AS3" s="11">
        <f>IF(('OddsRatio_working_3-way'!X3=0),IF(Q3&gt;0,-Q3^(1/3),(-Q3)^(1/3)),'OddsRatio_working_3-way'!AM3-'OddsRatio_working_3-way'!R3/3)</f>
        <v>-0.57999670188207075</v>
      </c>
      <c r="AT3" s="11">
        <f>IF(('OddsRatio_working_3-way'!X3=0),IF(Q3&gt;0,-Q3^(1/3),(-Q3)^(1/3)),'OddsRatio_working_3-way'!AN3-'OddsRatio_working_3-way'!R3/3)</f>
        <v>-0.45391571241469286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2.29</v>
      </c>
      <c r="B4" s="4">
        <f>IF('True_Odds_Calculator_3-way'!B5="","",'True_Odds_Calculator_3-way'!B5)</f>
        <v>3.46</v>
      </c>
      <c r="C4" s="4">
        <f>IF('True_Odds_Calculator_3-way'!C5="","",'True_Odds_Calculator_3-way'!C5)</f>
        <v>3.32</v>
      </c>
      <c r="D4" s="9">
        <f t="shared" ref="D4:D67" si="13">(K4/(AR4+K4-(AR4*K4)))</f>
        <v>0.42664744714741049</v>
      </c>
      <c r="E4" s="9">
        <f t="shared" ref="E4:E67" si="14">(L4/(AR4+L4-(AR4*L4)))</f>
        <v>0.28068589100475905</v>
      </c>
      <c r="F4" s="9">
        <f t="shared" ref="F4:F67" si="15">(M4/(AR4+M4-(AR4*M4)))</f>
        <v>0.29266666184783047</v>
      </c>
      <c r="G4" s="9">
        <f t="shared" ref="G4:G67" si="16">AR4</f>
        <v>1.0417485121925891</v>
      </c>
      <c r="H4" s="9">
        <f t="shared" ref="H4:H67" si="17">IF(A4="","",1/D4)</f>
        <v>2.3438555807284396</v>
      </c>
      <c r="I4" s="9">
        <f t="shared" ref="I4:I67" si="18">IF(B4="","",1/E4)</f>
        <v>3.5627013399937688</v>
      </c>
      <c r="J4" s="9">
        <f t="shared" ref="J4:J67" si="19">IF(C4="","",1/F4)</f>
        <v>3.4168565482868063</v>
      </c>
      <c r="K4" s="11">
        <f t="shared" ref="K4:K67" si="20">1/A4</f>
        <v>0.4366812227074236</v>
      </c>
      <c r="L4" s="11">
        <f t="shared" ref="L4:L67" si="21">1/B4</f>
        <v>0.28901734104046245</v>
      </c>
      <c r="M4" s="11">
        <f t="shared" ref="M4:M67" si="22">1/C4</f>
        <v>0.30120481927710846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-0.27987437545826577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0.23074857422470763</v>
      </c>
      <c r="Q4" s="11">
        <f>2*'OddsRatio_working_3-way'!K4*'OddsRatio_working_3-way'!L4*'OddsRatio_working_3-way'!M4</f>
        <v>7.6029184258552762E-2</v>
      </c>
      <c r="R4" s="11">
        <f t="shared" ref="R4:R67" si="23">O4/N4</f>
        <v>0</v>
      </c>
      <c r="S4" s="11">
        <f t="shared" ref="S4:S67" si="24">P4/N4</f>
        <v>-0.82447195763056313</v>
      </c>
      <c r="T4" s="11">
        <f t="shared" ref="T4:T67" si="25">Q4/N4</f>
        <v>-0.27165468126212955</v>
      </c>
      <c r="U4" s="11">
        <f>'OddsRatio_working_3-way'!S4-'OddsRatio_working_3-way'!R4^2/3</f>
        <v>-0.82447195763056313</v>
      </c>
      <c r="V4" s="11">
        <f>'OddsRatio_working_3-way'!S4*'OddsRatio_working_3-way'!R4/3-2*'OddsRatio_working_3-way'!R4^3/27-'OddsRatio_working_3-way'!T4</f>
        <v>0.27165468126212955</v>
      </c>
      <c r="W4" s="11">
        <f>'OddsRatio_working_3-way'!V4^2+4*'OddsRatio_working_3-way'!U4^3/27</f>
        <v>-9.2316035470099006E-3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0.1440727849028392</v>
      </c>
      <c r="Y4" s="11">
        <f>IF('OddsRatio_working_3-way'!W4&gt;=0,IF('OddsRatio_working_3-way'!V4+SQRT('OddsRatio_working_3-way'!W4)&gt;0,0,PI()),ACOS('OddsRatio_working_3-way'!V4/(2*'OddsRatio_working_3-way'!X4)))</f>
        <v>0.33995732018719971</v>
      </c>
      <c r="Z4" s="11">
        <f>'OddsRatio_working_3-way'!X4^(1/3)*COS('OddsRatio_working_3-way'!Y4/3)</f>
        <v>0.52087425609629456</v>
      </c>
      <c r="AA4" s="11">
        <f>'OddsRatio_working_3-way'!X4^(1/3)*COS(('OddsRatio_working_3-way'!Y4+2*PI())/3)</f>
        <v>-0.31177421415302442</v>
      </c>
      <c r="AB4" s="11">
        <f>'OddsRatio_working_3-way'!X4^(1/3)*COS(('OddsRatio_working_3-way'!Y4+4*PI())/3)</f>
        <v>-0.20910004194327006</v>
      </c>
      <c r="AC4" s="11">
        <f>'OddsRatio_working_3-way'!X4^(1/3)*SIN('OddsRatio_working_3-way'!Y4/3)</f>
        <v>5.9278960964123703E-2</v>
      </c>
      <c r="AD4" s="11">
        <f>'OddsRatio_working_3-way'!X4^(1/3)*SIN(('OddsRatio_working_3-way'!Y4+2*PI())/3)</f>
        <v>0.42145085747465078</v>
      </c>
      <c r="AE4" s="11">
        <f>'OddsRatio_working_3-way'!X4^(1/3)*SIN(('OddsRatio_working_3-way'!Y4+4*PI())/3)</f>
        <v>-0.48072981843877449</v>
      </c>
      <c r="AF4" s="11">
        <f>-'OddsRatio_working_3-way'!U4/(3*'OddsRatio_working_3-way'!X4^(1/3))*COS(('OddsRatio_working_3-way'!Y4)/3)</f>
        <v>0.52087425609629456</v>
      </c>
      <c r="AG4" s="11">
        <f>-'OddsRatio_working_3-way'!U4/(3*'OddsRatio_working_3-way'!X4^(1/3))*COS(('OddsRatio_working_3-way'!Y4+2*PI())/3)</f>
        <v>-0.31177421415302442</v>
      </c>
      <c r="AH4" s="11">
        <f>-'OddsRatio_working_3-way'!U4/(3*'OddsRatio_working_3-way'!X4^(1/3))*COS(('OddsRatio_working_3-way'!Y4+4*PI())/3)</f>
        <v>-0.20910004194327006</v>
      </c>
      <c r="AI4" s="11">
        <f>'OddsRatio_working_3-way'!U4/(3*'OddsRatio_working_3-way'!X4^(1/3))*SIN(('OddsRatio_working_3-way'!Y4)/3)</f>
        <v>-5.9278960964123703E-2</v>
      </c>
      <c r="AJ4" s="11">
        <f>'OddsRatio_working_3-way'!U4/(3*'OddsRatio_working_3-way'!X4^(1/3))*SIN(('OddsRatio_working_3-way'!Y4+2*PI())/3)</f>
        <v>-0.42145085747465078</v>
      </c>
      <c r="AK4" s="11">
        <f>'OddsRatio_working_3-way'!U4/(3*'OddsRatio_working_3-way'!X4^(1/3))*SIN(('OddsRatio_working_3-way'!Y4+4*PI())/3)</f>
        <v>0.48072981843877449</v>
      </c>
      <c r="AL4" s="11">
        <f>'OddsRatio_working_3-way'!Z4+'OddsRatio_working_3-way'!AF4</f>
        <v>1.0417485121925891</v>
      </c>
      <c r="AM4" s="11">
        <f>'OddsRatio_working_3-way'!AA4+'OddsRatio_working_3-way'!AG4</f>
        <v>-0.62354842830604884</v>
      </c>
      <c r="AN4" s="11">
        <f>'OddsRatio_working_3-way'!AB4+'OddsRatio_working_3-way'!AH4</f>
        <v>-0.41820008388654012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1.0417485121925891</v>
      </c>
      <c r="AS4" s="11">
        <f>IF(('OddsRatio_working_3-way'!X4=0),IF(Q4&gt;0,-Q4^(1/3),(-Q4)^(1/3)),'OddsRatio_working_3-way'!AM4-'OddsRatio_working_3-way'!R4/3)</f>
        <v>-0.62354842830604884</v>
      </c>
      <c r="AT4" s="11">
        <f>IF(('OddsRatio_working_3-way'!X4=0),IF(Q4&gt;0,-Q4^(1/3),(-Q4)^(1/3)),'OddsRatio_working_3-way'!AN4-'OddsRatio_working_3-way'!R4/3)</f>
        <v>-0.41820008388654012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2.2400000000000002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3.52</v>
      </c>
      <c r="D5" s="9">
        <f t="shared" si="13"/>
        <v>0.43616940020399125</v>
      </c>
      <c r="E5" s="9">
        <f t="shared" si="14"/>
        <v>0.2881262704420694</v>
      </c>
      <c r="F5" s="9">
        <f t="shared" si="15"/>
        <v>0.27570432935393929</v>
      </c>
      <c r="G5" s="9">
        <f t="shared" si="16"/>
        <v>1.0424896757934548</v>
      </c>
      <c r="H5" s="9">
        <f t="shared" si="17"/>
        <v>2.2926871979838839</v>
      </c>
      <c r="I5" s="9">
        <f t="shared" si="18"/>
        <v>3.470700531630488</v>
      </c>
      <c r="J5" s="9">
        <f t="shared" si="19"/>
        <v>3.6270739829995051</v>
      </c>
      <c r="K5" s="11">
        <f t="shared" si="20"/>
        <v>0.4464285714285714</v>
      </c>
      <c r="L5" s="11">
        <f t="shared" si="21"/>
        <v>0.29673590504451036</v>
      </c>
      <c r="M5" s="11">
        <f t="shared" si="22"/>
        <v>0.28409090909090912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-0.27870835581332598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0.2306959083201664</v>
      </c>
      <c r="Q5" s="11">
        <f>2*'OddsRatio_working_3-way'!K5*'OddsRatio_working_3-way'!L5*'OddsRatio_working_3-way'!M5</f>
        <v>7.5267833057150554E-2</v>
      </c>
      <c r="R5" s="11">
        <f t="shared" si="23"/>
        <v>0</v>
      </c>
      <c r="S5" s="11">
        <f t="shared" si="24"/>
        <v>-0.82773229976169971</v>
      </c>
      <c r="T5" s="11">
        <f t="shared" si="25"/>
        <v>-0.2700594778994127</v>
      </c>
      <c r="U5" s="11">
        <f>'OddsRatio_working_3-way'!S5-'OddsRatio_working_3-way'!R5^2/3</f>
        <v>-0.82773229976169971</v>
      </c>
      <c r="V5" s="11">
        <f>'OddsRatio_working_3-way'!S5*'OddsRatio_working_3-way'!R5/3-2*'OddsRatio_working_3-way'!R5^3/27-'OddsRatio_working_3-way'!T5</f>
        <v>0.2700594778994127</v>
      </c>
      <c r="W5" s="11">
        <f>'OddsRatio_working_3-way'!V5^2+4*'OddsRatio_working_3-way'!U5^3/27</f>
        <v>-1.1084639432581131E-2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0.14492822450775808</v>
      </c>
      <c r="Y5" s="11">
        <f>IF('OddsRatio_working_3-way'!W5&gt;=0,IF('OddsRatio_working_3-way'!V5+SQRT('OddsRatio_working_3-way'!W5)&gt;0,0,PI()),ACOS('OddsRatio_working_3-way'!V5/(2*'OddsRatio_working_3-way'!X5)))</f>
        <v>0.37172884928892369</v>
      </c>
      <c r="Z5" s="11">
        <f>'OddsRatio_working_3-way'!X5^(1/3)*COS('OddsRatio_working_3-way'!Y5/3)</f>
        <v>0.52124483789672738</v>
      </c>
      <c r="AA5" s="11">
        <f>'OddsRatio_working_3-way'!X5^(1/3)*COS(('OddsRatio_working_3-way'!Y5+2*PI())/3)</f>
        <v>-0.31684464911522681</v>
      </c>
      <c r="AB5" s="11">
        <f>'OddsRatio_working_3-way'!X5^(1/3)*COS(('OddsRatio_working_3-way'!Y5+4*PI())/3)</f>
        <v>-0.20440018878150046</v>
      </c>
      <c r="AC5" s="11">
        <f>'OddsRatio_working_3-way'!X5^(1/3)*SIN('OddsRatio_working_3-way'!Y5/3)</f>
        <v>6.491983944255908E-2</v>
      </c>
      <c r="AD5" s="11">
        <f>'OddsRatio_working_3-way'!X5^(1/3)*SIN(('OddsRatio_working_3-way'!Y5+2*PI())/3)</f>
        <v>0.41895135148878809</v>
      </c>
      <c r="AE5" s="11">
        <f>'OddsRatio_working_3-way'!X5^(1/3)*SIN(('OddsRatio_working_3-way'!Y5+4*PI())/3)</f>
        <v>-0.48387119093134717</v>
      </c>
      <c r="AF5" s="11">
        <f>-'OddsRatio_working_3-way'!U5/(3*'OddsRatio_working_3-way'!X5^(1/3))*COS(('OddsRatio_working_3-way'!Y5)/3)</f>
        <v>0.52124483789672738</v>
      </c>
      <c r="AG5" s="11">
        <f>-'OddsRatio_working_3-way'!U5/(3*'OddsRatio_working_3-way'!X5^(1/3))*COS(('OddsRatio_working_3-way'!Y5+2*PI())/3)</f>
        <v>-0.31684464911522681</v>
      </c>
      <c r="AH5" s="11">
        <f>-'OddsRatio_working_3-way'!U5/(3*'OddsRatio_working_3-way'!X5^(1/3))*COS(('OddsRatio_working_3-way'!Y5+4*PI())/3)</f>
        <v>-0.20440018878150046</v>
      </c>
      <c r="AI5" s="11">
        <f>'OddsRatio_working_3-way'!U5/(3*'OddsRatio_working_3-way'!X5^(1/3))*SIN(('OddsRatio_working_3-way'!Y5)/3)</f>
        <v>-6.491983944255908E-2</v>
      </c>
      <c r="AJ5" s="11">
        <f>'OddsRatio_working_3-way'!U5/(3*'OddsRatio_working_3-way'!X5^(1/3))*SIN(('OddsRatio_working_3-way'!Y5+2*PI())/3)</f>
        <v>-0.41895135148878809</v>
      </c>
      <c r="AK5" s="11">
        <f>'OddsRatio_working_3-way'!U5/(3*'OddsRatio_working_3-way'!X5^(1/3))*SIN(('OddsRatio_working_3-way'!Y5+4*PI())/3)</f>
        <v>0.48387119093134717</v>
      </c>
      <c r="AL5" s="11">
        <f>'OddsRatio_working_3-way'!Z5+'OddsRatio_working_3-way'!AF5</f>
        <v>1.0424896757934548</v>
      </c>
      <c r="AM5" s="11">
        <f>'OddsRatio_working_3-way'!AA5+'OddsRatio_working_3-way'!AG5</f>
        <v>-0.63368929823045361</v>
      </c>
      <c r="AN5" s="11">
        <f>'OddsRatio_working_3-way'!AB5+'OddsRatio_working_3-way'!AH5</f>
        <v>-0.40880037756300092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1.0424896757934548</v>
      </c>
      <c r="AS5" s="11">
        <f>IF(('OddsRatio_working_3-way'!X5=0),IF(Q5&gt;0,-Q5^(1/3),(-Q5)^(1/3)),'OddsRatio_working_3-way'!AM5-'OddsRatio_working_3-way'!R5/3)</f>
        <v>-0.63368929823045361</v>
      </c>
      <c r="AT5" s="11">
        <f>IF(('OddsRatio_working_3-way'!X5=0),IF(Q5&gt;0,-Q5^(1/3),(-Q5)^(1/3)),'OddsRatio_working_3-way'!AN5-'OddsRatio_working_3-way'!R5/3)</f>
        <v>-0.40880037756300092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1.63</v>
      </c>
      <c r="B6" s="4">
        <f>IF('True_Odds_Calculator_3-way'!B7="","",'True_Odds_Calculator_3-way'!B7)</f>
        <v>3.9</v>
      </c>
      <c r="C6" s="4">
        <f>IF('True_Odds_Calculator_3-way'!C7="","",'True_Odds_Calculator_3-way'!C7)</f>
        <v>6.17</v>
      </c>
      <c r="D6" s="9">
        <f t="shared" si="13"/>
        <v>0.5998654194452141</v>
      </c>
      <c r="E6" s="9">
        <f t="shared" si="14"/>
        <v>0.24566980666478447</v>
      </c>
      <c r="F6" s="9">
        <f t="shared" si="15"/>
        <v>0.15446477389000157</v>
      </c>
      <c r="G6" s="9">
        <f t="shared" si="16"/>
        <v>1.0587945800180827</v>
      </c>
      <c r="H6" s="9">
        <f t="shared" si="17"/>
        <v>1.6670405854113921</v>
      </c>
      <c r="I6" s="9">
        <f t="shared" si="18"/>
        <v>4.0705042820524389</v>
      </c>
      <c r="J6" s="9">
        <f t="shared" si="19"/>
        <v>6.4739679786934872</v>
      </c>
      <c r="K6" s="11">
        <f t="shared" si="20"/>
        <v>0.61349693251533743</v>
      </c>
      <c r="L6" s="11">
        <f t="shared" si="21"/>
        <v>0.25641025641025644</v>
      </c>
      <c r="M6" s="11">
        <f t="shared" si="22"/>
        <v>0.16207455429497569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-0.2408195358349976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0.22181038577415269</v>
      </c>
      <c r="Q6" s="11">
        <f>2*'OddsRatio_working_3-way'!K6*'OddsRatio_working_3-way'!L6*'OddsRatio_working_3-way'!M6</f>
        <v>5.0990893281414415E-2</v>
      </c>
      <c r="R6" s="11">
        <f t="shared" si="23"/>
        <v>0</v>
      </c>
      <c r="S6" s="11">
        <f t="shared" si="24"/>
        <v>-0.9210647508519848</v>
      </c>
      <c r="T6" s="11">
        <f t="shared" si="25"/>
        <v>-0.21173902318436433</v>
      </c>
      <c r="U6" s="11">
        <f>'OddsRatio_working_3-way'!S6-'OddsRatio_working_3-way'!R6^2/3</f>
        <v>-0.9210647508519848</v>
      </c>
      <c r="V6" s="11">
        <f>'OddsRatio_working_3-way'!S6*'OddsRatio_working_3-way'!R6/3-2*'OddsRatio_working_3-way'!R6^3/27-'OddsRatio_working_3-way'!T6</f>
        <v>0.21173902318436433</v>
      </c>
      <c r="W6" s="11">
        <f>'OddsRatio_working_3-way'!V6^2+4*'OddsRatio_working_3-way'!U6^3/27</f>
        <v>-7.0928770589367057E-2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0.17011921153152856</v>
      </c>
      <c r="Y6" s="11">
        <f>IF('OddsRatio_working_3-way'!W6&gt;=0,IF('OddsRatio_working_3-way'!V6+SQRT('OddsRatio_working_3-way'!W6)&gt;0,0,PI()),ACOS('OddsRatio_working_3-way'!V6/(2*'OddsRatio_working_3-way'!X6)))</f>
        <v>0.89908630480530105</v>
      </c>
      <c r="Z6" s="11">
        <f>'OddsRatio_working_3-way'!X6^(1/3)*COS('OddsRatio_working_3-way'!Y6/3)</f>
        <v>0.52939729000904145</v>
      </c>
      <c r="AA6" s="11">
        <f>'OddsRatio_working_3-way'!X6^(1/3)*COS(('OddsRatio_working_3-way'!Y6+2*PI())/3)</f>
        <v>-0.40636751847822494</v>
      </c>
      <c r="AB6" s="11">
        <f>'OddsRatio_working_3-way'!X6^(1/3)*COS(('OddsRatio_working_3-way'!Y6+4*PI())/3)</f>
        <v>-0.1230297715308165</v>
      </c>
      <c r="AC6" s="11">
        <f>'OddsRatio_working_3-way'!X6^(1/3)*SIN('OddsRatio_working_3-way'!Y6/3)</f>
        <v>0.16358512447166823</v>
      </c>
      <c r="AD6" s="11">
        <f>'OddsRatio_working_3-way'!X6^(1/3)*SIN(('OddsRatio_working_3-way'!Y6+2*PI())/3)</f>
        <v>0.37667893960663362</v>
      </c>
      <c r="AE6" s="11">
        <f>'OddsRatio_working_3-way'!X6^(1/3)*SIN(('OddsRatio_working_3-way'!Y6+4*PI())/3)</f>
        <v>-0.54026406407830196</v>
      </c>
      <c r="AF6" s="11">
        <f>-'OddsRatio_working_3-way'!U6/(3*'OddsRatio_working_3-way'!X6^(1/3))*COS(('OddsRatio_working_3-way'!Y6)/3)</f>
        <v>0.52939729000904123</v>
      </c>
      <c r="AG6" s="11">
        <f>-'OddsRatio_working_3-way'!U6/(3*'OddsRatio_working_3-way'!X6^(1/3))*COS(('OddsRatio_working_3-way'!Y6+2*PI())/3)</f>
        <v>-0.40636751847822478</v>
      </c>
      <c r="AH6" s="11">
        <f>-'OddsRatio_working_3-way'!U6/(3*'OddsRatio_working_3-way'!X6^(1/3))*COS(('OddsRatio_working_3-way'!Y6+4*PI())/3)</f>
        <v>-0.12302977153081644</v>
      </c>
      <c r="AI6" s="11">
        <f>'OddsRatio_working_3-way'!U6/(3*'OddsRatio_working_3-way'!X6^(1/3))*SIN(('OddsRatio_working_3-way'!Y6)/3)</f>
        <v>-0.16358512447166818</v>
      </c>
      <c r="AJ6" s="11">
        <f>'OddsRatio_working_3-way'!U6/(3*'OddsRatio_working_3-way'!X6^(1/3))*SIN(('OddsRatio_working_3-way'!Y6+2*PI())/3)</f>
        <v>-0.37667893960663346</v>
      </c>
      <c r="AK6" s="11">
        <f>'OddsRatio_working_3-way'!U6/(3*'OddsRatio_working_3-way'!X6^(1/3))*SIN(('OddsRatio_working_3-way'!Y6+4*PI())/3)</f>
        <v>0.54026406407830174</v>
      </c>
      <c r="AL6" s="11">
        <f>'OddsRatio_working_3-way'!Z6+'OddsRatio_working_3-way'!AF6</f>
        <v>1.0587945800180827</v>
      </c>
      <c r="AM6" s="11">
        <f>'OddsRatio_working_3-way'!AA6+'OddsRatio_working_3-way'!AG6</f>
        <v>-0.81273503695644966</v>
      </c>
      <c r="AN6" s="11">
        <f>'OddsRatio_working_3-way'!AB6+'OddsRatio_working_3-way'!AH6</f>
        <v>-0.24605954306163294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1.0587945800180827</v>
      </c>
      <c r="AS6" s="11">
        <f>IF(('OddsRatio_working_3-way'!X6=0),IF(Q6&gt;0,-Q6^(1/3),(-Q6)^(1/3)),'OddsRatio_working_3-way'!AM6-'OddsRatio_working_3-way'!R6/3)</f>
        <v>-0.81273503695644966</v>
      </c>
      <c r="AT6" s="11">
        <f>IF(('OddsRatio_working_3-way'!X6=0),IF(Q6&gt;0,-Q6^(1/3),(-Q6)^(1/3)),'OddsRatio_working_3-way'!AN6-'OddsRatio_working_3-way'!R6/3)</f>
        <v>-0.24605954306163294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3.53</v>
      </c>
      <c r="B7" s="4">
        <f>IF('True_Odds_Calculator_3-way'!B8="","",'True_Odds_Calculator_3-way'!B8)</f>
        <v>3.35</v>
      </c>
      <c r="C7" s="4">
        <f>IF('True_Odds_Calculator_3-way'!C8="","",'True_Odds_Calculator_3-way'!C8)</f>
        <v>2.2200000000000002</v>
      </c>
      <c r="D7" s="9">
        <f t="shared" si="13"/>
        <v>0.27339939185423001</v>
      </c>
      <c r="E7" s="9">
        <f t="shared" si="14"/>
        <v>0.28830319827954698</v>
      </c>
      <c r="F7" s="9">
        <f t="shared" si="15"/>
        <v>0.43829740986622306</v>
      </c>
      <c r="G7" s="9">
        <f t="shared" si="16"/>
        <v>1.050455578248964</v>
      </c>
      <c r="H7" s="9">
        <f t="shared" si="17"/>
        <v>3.6576526129698781</v>
      </c>
      <c r="I7" s="9">
        <f t="shared" si="18"/>
        <v>3.4685706088850652</v>
      </c>
      <c r="J7" s="9">
        <f t="shared" si="19"/>
        <v>2.2815558054637366</v>
      </c>
      <c r="K7" s="11">
        <f t="shared" si="20"/>
        <v>0.28328611898016998</v>
      </c>
      <c r="L7" s="11">
        <f t="shared" si="21"/>
        <v>0.29850746268656714</v>
      </c>
      <c r="M7" s="11">
        <f t="shared" si="22"/>
        <v>0.4504504504504504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-0.27629671868816097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0.2323578493719291</v>
      </c>
      <c r="Q7" s="11">
        <f>2*'OddsRatio_working_3-way'!K7*'OddsRatio_working_3-way'!L7*'OddsRatio_working_3-way'!M7</f>
        <v>7.6182901433419367E-2</v>
      </c>
      <c r="R7" s="11">
        <f t="shared" si="23"/>
        <v>0</v>
      </c>
      <c r="S7" s="11">
        <f t="shared" si="24"/>
        <v>-0.84097216382137729</v>
      </c>
      <c r="T7" s="11">
        <f t="shared" si="25"/>
        <v>-0.27572857830209085</v>
      </c>
      <c r="U7" s="11">
        <f>'OddsRatio_working_3-way'!S7-'OddsRatio_working_3-way'!R7^2/3</f>
        <v>-0.84097216382137729</v>
      </c>
      <c r="V7" s="11">
        <f>'OddsRatio_working_3-way'!S7*'OddsRatio_working_3-way'!R7/3-2*'OddsRatio_working_3-way'!R7^3/27-'OddsRatio_working_3-way'!T7</f>
        <v>0.27572857830209085</v>
      </c>
      <c r="W7" s="11">
        <f>'OddsRatio_working_3-way'!V7^2+4*'OddsRatio_working_3-way'!U7^3/27</f>
        <v>-1.2086974656274396E-2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0.14841935819559274</v>
      </c>
      <c r="Y7" s="11">
        <f>IF('OddsRatio_working_3-way'!W7&gt;=0,IF('OddsRatio_working_3-way'!V7+SQRT('OddsRatio_working_3-way'!W7)&gt;0,0,PI()),ACOS('OddsRatio_working_3-way'!V7/(2*'OddsRatio_working_3-way'!X7)))</f>
        <v>0.37940957427431754</v>
      </c>
      <c r="Z7" s="11">
        <f>'OddsRatio_working_3-way'!X7^(1/3)*COS('OddsRatio_working_3-way'!Y7/3)</f>
        <v>0.52522778912448198</v>
      </c>
      <c r="AA7" s="11">
        <f>'OddsRatio_working_3-way'!X7^(1/3)*COS(('OddsRatio_working_3-way'!Y7+2*PI())/3)</f>
        <v>-0.32044872925467216</v>
      </c>
      <c r="AB7" s="11">
        <f>'OddsRatio_working_3-way'!X7^(1/3)*COS(('OddsRatio_working_3-way'!Y7+4*PI())/3)</f>
        <v>-0.20477905986980971</v>
      </c>
      <c r="AC7" s="11">
        <f>'OddsRatio_working_3-way'!X7^(1/3)*SIN('OddsRatio_working_3-way'!Y7/3)</f>
        <v>6.6781914756425309E-2</v>
      </c>
      <c r="AD7" s="11">
        <f>'OddsRatio_working_3-way'!X7^(1/3)*SIN(('OddsRatio_working_3-way'!Y7+2*PI())/3)</f>
        <v>0.42146965077712484</v>
      </c>
      <c r="AE7" s="11">
        <f>'OddsRatio_working_3-way'!X7^(1/3)*SIN(('OddsRatio_working_3-way'!Y7+4*PI())/3)</f>
        <v>-0.4882515655335502</v>
      </c>
      <c r="AF7" s="11">
        <f>-'OddsRatio_working_3-way'!U7/(3*'OddsRatio_working_3-way'!X7^(1/3))*COS(('OddsRatio_working_3-way'!Y7)/3)</f>
        <v>0.52522778912448198</v>
      </c>
      <c r="AG7" s="11">
        <f>-'OddsRatio_working_3-way'!U7/(3*'OddsRatio_working_3-way'!X7^(1/3))*COS(('OddsRatio_working_3-way'!Y7+2*PI())/3)</f>
        <v>-0.32044872925467216</v>
      </c>
      <c r="AH7" s="11">
        <f>-'OddsRatio_working_3-way'!U7/(3*'OddsRatio_working_3-way'!X7^(1/3))*COS(('OddsRatio_working_3-way'!Y7+4*PI())/3)</f>
        <v>-0.20477905986980971</v>
      </c>
      <c r="AI7" s="11">
        <f>'OddsRatio_working_3-way'!U7/(3*'OddsRatio_working_3-way'!X7^(1/3))*SIN(('OddsRatio_working_3-way'!Y7)/3)</f>
        <v>-6.6781914756425309E-2</v>
      </c>
      <c r="AJ7" s="11">
        <f>'OddsRatio_working_3-way'!U7/(3*'OddsRatio_working_3-way'!X7^(1/3))*SIN(('OddsRatio_working_3-way'!Y7+2*PI())/3)</f>
        <v>-0.42146965077712484</v>
      </c>
      <c r="AK7" s="11">
        <f>'OddsRatio_working_3-way'!U7/(3*'OddsRatio_working_3-way'!X7^(1/3))*SIN(('OddsRatio_working_3-way'!Y7+4*PI())/3)</f>
        <v>0.4882515655335502</v>
      </c>
      <c r="AL7" s="11">
        <f>'OddsRatio_working_3-way'!Z7+'OddsRatio_working_3-way'!AF7</f>
        <v>1.050455578248964</v>
      </c>
      <c r="AM7" s="11">
        <f>'OddsRatio_working_3-way'!AA7+'OddsRatio_working_3-way'!AG7</f>
        <v>-0.64089745850934432</v>
      </c>
      <c r="AN7" s="11">
        <f>'OddsRatio_working_3-way'!AB7+'OddsRatio_working_3-way'!AH7</f>
        <v>-0.40955811973961942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1.050455578248964</v>
      </c>
      <c r="AS7" s="11">
        <f>IF(('OddsRatio_working_3-way'!X7=0),IF(Q7&gt;0,-Q7^(1/3),(-Q7)^(1/3)),'OddsRatio_working_3-way'!AM7-'OddsRatio_working_3-way'!R7/3)</f>
        <v>-0.64089745850934432</v>
      </c>
      <c r="AT7" s="11">
        <f>IF(('OddsRatio_working_3-way'!X7=0),IF(Q7&gt;0,-Q7^(1/3),(-Q7)^(1/3)),'OddsRatio_working_3-way'!AN7-'OddsRatio_working_3-way'!R7/3)</f>
        <v>-0.40955811973961942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1.82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5.0999999999999996</v>
      </c>
      <c r="D8" s="9">
        <f t="shared" si="13"/>
        <v>0.53985972726322962</v>
      </c>
      <c r="E8" s="9">
        <f t="shared" si="14"/>
        <v>0.27008636789952817</v>
      </c>
      <c r="F8" s="9">
        <f t="shared" si="15"/>
        <v>0.1900539048372423</v>
      </c>
      <c r="G8" s="9">
        <f t="shared" si="16"/>
        <v>1.0394305145040448</v>
      </c>
      <c r="H8" s="9">
        <f t="shared" si="17"/>
        <v>1.8523330218933169</v>
      </c>
      <c r="I8" s="9">
        <f t="shared" si="18"/>
        <v>3.7025193377105166</v>
      </c>
      <c r="J8" s="9">
        <f t="shared" si="19"/>
        <v>5.2616651094665832</v>
      </c>
      <c r="K8" s="11">
        <f t="shared" si="20"/>
        <v>0.54945054945054939</v>
      </c>
      <c r="L8" s="11">
        <f t="shared" si="21"/>
        <v>0.27777777777777779</v>
      </c>
      <c r="M8" s="11">
        <f t="shared" si="22"/>
        <v>0.19607843137254904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-0.26159352629940869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0.22504728387081324</v>
      </c>
      <c r="Q8" s="11">
        <f>2*'OddsRatio_working_3-way'!K8*'OddsRatio_working_3-way'!L8*'OddsRatio_working_3-way'!M8</f>
        <v>5.9853001029471622E-2</v>
      </c>
      <c r="R8" s="11">
        <f t="shared" si="23"/>
        <v>0</v>
      </c>
      <c r="S8" s="11">
        <f t="shared" si="24"/>
        <v>-0.86029378117420918</v>
      </c>
      <c r="T8" s="11">
        <f t="shared" si="25"/>
        <v>-0.22880153754633231</v>
      </c>
      <c r="U8" s="11">
        <f>'OddsRatio_working_3-way'!S8-'OddsRatio_working_3-way'!R8^2/3</f>
        <v>-0.86029378117420918</v>
      </c>
      <c r="V8" s="11">
        <f>'OddsRatio_working_3-way'!S8*'OddsRatio_working_3-way'!R8/3-2*'OddsRatio_working_3-way'!R8^3/27-'OddsRatio_working_3-way'!T8</f>
        <v>0.22880153754633231</v>
      </c>
      <c r="W8" s="11">
        <f>'OddsRatio_working_3-way'!V8^2+4*'OddsRatio_working_3-way'!U8^3/27</f>
        <v>-4.1976977063504936E-2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0.15356360298510732</v>
      </c>
      <c r="Y8" s="11">
        <f>IF('OddsRatio_working_3-way'!W8&gt;=0,IF('OddsRatio_working_3-way'!V8+SQRT('OddsRatio_working_3-way'!W8)&gt;0,0,PI()),ACOS('OddsRatio_working_3-way'!V8/(2*'OddsRatio_working_3-way'!X8)))</f>
        <v>0.73030166029736898</v>
      </c>
      <c r="Z8" s="11">
        <f>'OddsRatio_working_3-way'!X8^(1/3)*COS('OddsRatio_working_3-way'!Y8/3)</f>
        <v>0.5197152572520225</v>
      </c>
      <c r="AA8" s="11">
        <f>'OddsRatio_working_3-way'!X8^(1/3)*COS(('OddsRatio_working_3-way'!Y8+2*PI())/3)</f>
        <v>-0.37164082874190696</v>
      </c>
      <c r="AB8" s="11">
        <f>'OddsRatio_working_3-way'!X8^(1/3)*COS(('OddsRatio_working_3-way'!Y8+4*PI())/3)</f>
        <v>-0.14807442851011546</v>
      </c>
      <c r="AC8" s="11">
        <f>'OddsRatio_working_3-way'!X8^(1/3)*SIN('OddsRatio_working_3-way'!Y8/3)</f>
        <v>0.12907612135558047</v>
      </c>
      <c r="AD8" s="11">
        <f>'OddsRatio_working_3-way'!X8^(1/3)*SIN(('OddsRatio_working_3-way'!Y8+2*PI())/3)</f>
        <v>0.3855485548368261</v>
      </c>
      <c r="AE8" s="11">
        <f>'OddsRatio_working_3-way'!X8^(1/3)*SIN(('OddsRatio_working_3-way'!Y8+4*PI())/3)</f>
        <v>-0.51462467619240648</v>
      </c>
      <c r="AF8" s="11">
        <f>-'OddsRatio_working_3-way'!U8/(3*'OddsRatio_working_3-way'!X8^(1/3))*COS(('OddsRatio_working_3-way'!Y8)/3)</f>
        <v>0.51971525725202228</v>
      </c>
      <c r="AG8" s="11">
        <f>-'OddsRatio_working_3-way'!U8/(3*'OddsRatio_working_3-way'!X8^(1/3))*COS(('OddsRatio_working_3-way'!Y8+2*PI())/3)</f>
        <v>-0.37164082874190685</v>
      </c>
      <c r="AH8" s="11">
        <f>-'OddsRatio_working_3-way'!U8/(3*'OddsRatio_working_3-way'!X8^(1/3))*COS(('OddsRatio_working_3-way'!Y8+4*PI())/3)</f>
        <v>-0.1480744285101154</v>
      </c>
      <c r="AI8" s="11">
        <f>'OddsRatio_working_3-way'!U8/(3*'OddsRatio_working_3-way'!X8^(1/3))*SIN(('OddsRatio_working_3-way'!Y8)/3)</f>
        <v>-0.12907612135558041</v>
      </c>
      <c r="AJ8" s="11">
        <f>'OddsRatio_working_3-way'!U8/(3*'OddsRatio_working_3-way'!X8^(1/3))*SIN(('OddsRatio_working_3-way'!Y8+2*PI())/3)</f>
        <v>-0.38554855483682593</v>
      </c>
      <c r="AK8" s="11">
        <f>'OddsRatio_working_3-way'!U8/(3*'OddsRatio_working_3-way'!X8^(1/3))*SIN(('OddsRatio_working_3-way'!Y8+4*PI())/3)</f>
        <v>0.51462467619240626</v>
      </c>
      <c r="AL8" s="11">
        <f>'OddsRatio_working_3-way'!Z8+'OddsRatio_working_3-way'!AF8</f>
        <v>1.0394305145040448</v>
      </c>
      <c r="AM8" s="11">
        <f>'OddsRatio_working_3-way'!AA8+'OddsRatio_working_3-way'!AG8</f>
        <v>-0.74328165748381381</v>
      </c>
      <c r="AN8" s="11">
        <f>'OddsRatio_working_3-way'!AB8+'OddsRatio_working_3-way'!AH8</f>
        <v>-0.29614885702023086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1.0394305145040448</v>
      </c>
      <c r="AS8" s="11">
        <f>IF(('OddsRatio_working_3-way'!X8=0),IF(Q8&gt;0,-Q8^(1/3),(-Q8)^(1/3)),'OddsRatio_working_3-way'!AM8-'OddsRatio_working_3-way'!R8/3)</f>
        <v>-0.74328165748381381</v>
      </c>
      <c r="AT8" s="11">
        <f>IF(('OddsRatio_working_3-way'!X8=0),IF(Q8&gt;0,-Q8^(1/3),(-Q8)^(1/3)),'OddsRatio_working_3-way'!AN8-'OddsRatio_working_3-way'!R8/3)</f>
        <v>-0.29614885702023086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1.87</v>
      </c>
      <c r="B9" s="4">
        <f>IF('True_Odds_Calculator_3-way'!B10="","",'True_Odds_Calculator_3-way'!B10)</f>
        <v>3.65</v>
      </c>
      <c r="C9" s="4">
        <f>IF('True_Odds_Calculator_3-way'!C10="","",'True_Odds_Calculator_3-way'!C10)</f>
        <v>4.6500000000000004</v>
      </c>
      <c r="D9" s="9">
        <f t="shared" si="13"/>
        <v>0.52509694082399139</v>
      </c>
      <c r="E9" s="9">
        <f t="shared" si="14"/>
        <v>0.26632485812532886</v>
      </c>
      <c r="F9" s="9">
        <f t="shared" si="15"/>
        <v>0.2085782010506794</v>
      </c>
      <c r="G9" s="9">
        <f t="shared" si="16"/>
        <v>1.0395520194865311</v>
      </c>
      <c r="H9" s="9">
        <f t="shared" si="17"/>
        <v>1.9044102569532824</v>
      </c>
      <c r="I9" s="9">
        <f t="shared" si="18"/>
        <v>3.7548128516393073</v>
      </c>
      <c r="J9" s="9">
        <f t="shared" si="19"/>
        <v>4.7943648711258398</v>
      </c>
      <c r="K9" s="11">
        <f t="shared" si="20"/>
        <v>0.53475935828876997</v>
      </c>
      <c r="L9" s="11">
        <f t="shared" si="21"/>
        <v>0.27397260273972601</v>
      </c>
      <c r="M9" s="11">
        <f t="shared" si="22"/>
        <v>0.21505376344086019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-0.26513713989994814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0.22590806298014326</v>
      </c>
      <c r="Q9" s="11">
        <f>2*'OddsRatio_working_3-way'!K9*'OddsRatio_working_3-way'!L9*'OddsRatio_working_3-way'!M9</f>
        <v>6.3014801389161282E-2</v>
      </c>
      <c r="R9" s="11">
        <f t="shared" si="23"/>
        <v>0</v>
      </c>
      <c r="S9" s="11">
        <f t="shared" si="24"/>
        <v>-0.85204231691339694</v>
      </c>
      <c r="T9" s="11">
        <f t="shared" si="25"/>
        <v>-0.23766870764669362</v>
      </c>
      <c r="U9" s="11">
        <f>'OddsRatio_working_3-way'!S9-'OddsRatio_working_3-way'!R9^2/3</f>
        <v>-0.85204231691339694</v>
      </c>
      <c r="V9" s="11">
        <f>'OddsRatio_working_3-way'!S9*'OddsRatio_working_3-way'!R9/3-2*'OddsRatio_working_3-way'!R9^3/27-'OddsRatio_working_3-way'!T9</f>
        <v>0.23766870764669362</v>
      </c>
      <c r="W9" s="11">
        <f>'OddsRatio_working_3-way'!V9^2+4*'OddsRatio_working_3-way'!U9^3/27</f>
        <v>-3.5152454535515902E-2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0.15135956290400471</v>
      </c>
      <c r="Y9" s="11">
        <f>IF('OddsRatio_working_3-way'!W9&gt;=0,IF('OddsRatio_working_3-way'!V9+SQRT('OddsRatio_working_3-way'!W9)&gt;0,0,PI()),ACOS('OddsRatio_working_3-way'!V9/(2*'OddsRatio_working_3-way'!X9)))</f>
        <v>0.66791784358840856</v>
      </c>
      <c r="Z9" s="11">
        <f>'OddsRatio_working_3-way'!X9^(1/3)*COS('OddsRatio_working_3-way'!Y9/3)</f>
        <v>0.51977600974326554</v>
      </c>
      <c r="AA9" s="11">
        <f>'OddsRatio_working_3-way'!X9^(1/3)*COS(('OddsRatio_working_3-way'!Y9+2*PI())/3)</f>
        <v>-0.36179607128384489</v>
      </c>
      <c r="AB9" s="11">
        <f>'OddsRatio_working_3-way'!X9^(1/3)*COS(('OddsRatio_working_3-way'!Y9+4*PI())/3)</f>
        <v>-0.15797993845942071</v>
      </c>
      <c r="AC9" s="11">
        <f>'OddsRatio_working_3-way'!X9^(1/3)*SIN('OddsRatio_working_3-way'!Y9/3)</f>
        <v>0.11767329915136979</v>
      </c>
      <c r="AD9" s="11">
        <f>'OddsRatio_working_3-way'!X9^(1/3)*SIN(('OddsRatio_working_3-way'!Y9+2*PI())/3)</f>
        <v>0.3913025791396908</v>
      </c>
      <c r="AE9" s="11">
        <f>'OddsRatio_working_3-way'!X9^(1/3)*SIN(('OddsRatio_working_3-way'!Y9+4*PI())/3)</f>
        <v>-0.50897587829106072</v>
      </c>
      <c r="AF9" s="11">
        <f>-'OddsRatio_working_3-way'!U9/(3*'OddsRatio_working_3-way'!X9^(1/3))*COS(('OddsRatio_working_3-way'!Y9)/3)</f>
        <v>0.51977600974326554</v>
      </c>
      <c r="AG9" s="11">
        <f>-'OddsRatio_working_3-way'!U9/(3*'OddsRatio_working_3-way'!X9^(1/3))*COS(('OddsRatio_working_3-way'!Y9+2*PI())/3)</f>
        <v>-0.36179607128384489</v>
      </c>
      <c r="AH9" s="11">
        <f>-'OddsRatio_working_3-way'!U9/(3*'OddsRatio_working_3-way'!X9^(1/3))*COS(('OddsRatio_working_3-way'!Y9+4*PI())/3)</f>
        <v>-0.15797993845942071</v>
      </c>
      <c r="AI9" s="11">
        <f>'OddsRatio_working_3-way'!U9/(3*'OddsRatio_working_3-way'!X9^(1/3))*SIN(('OddsRatio_working_3-way'!Y9)/3)</f>
        <v>-0.11767329915136979</v>
      </c>
      <c r="AJ9" s="11">
        <f>'OddsRatio_working_3-way'!U9/(3*'OddsRatio_working_3-way'!X9^(1/3))*SIN(('OddsRatio_working_3-way'!Y9+2*PI())/3)</f>
        <v>-0.3913025791396908</v>
      </c>
      <c r="AK9" s="11">
        <f>'OddsRatio_working_3-way'!U9/(3*'OddsRatio_working_3-way'!X9^(1/3))*SIN(('OddsRatio_working_3-way'!Y9+4*PI())/3)</f>
        <v>0.50897587829106072</v>
      </c>
      <c r="AL9" s="11">
        <f>'OddsRatio_working_3-way'!Z9+'OddsRatio_working_3-way'!AF9</f>
        <v>1.0395520194865311</v>
      </c>
      <c r="AM9" s="11">
        <f>'OddsRatio_working_3-way'!AA9+'OddsRatio_working_3-way'!AG9</f>
        <v>-0.72359214256768978</v>
      </c>
      <c r="AN9" s="11">
        <f>'OddsRatio_working_3-way'!AB9+'OddsRatio_working_3-way'!AH9</f>
        <v>-0.31595987691884142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1.0395520194865311</v>
      </c>
      <c r="AS9" s="11">
        <f>IF(('OddsRatio_working_3-way'!X9=0),IF(Q9&gt;0,-Q9^(1/3),(-Q9)^(1/3)),'OddsRatio_working_3-way'!AM9-'OddsRatio_working_3-way'!R9/3)</f>
        <v>-0.72359214256768978</v>
      </c>
      <c r="AT9" s="11">
        <f>IF(('OddsRatio_working_3-way'!X9=0),IF(Q9&gt;0,-Q9^(1/3),(-Q9)^(1/3)),'OddsRatio_working_3-way'!AN9-'OddsRatio_working_3-way'!R9/3)</f>
        <v>-0.31595987691884142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2.17</v>
      </c>
      <c r="B10" s="4">
        <f>IF('True_Odds_Calculator_3-way'!B11="","",'True_Odds_Calculator_3-way'!B11)</f>
        <v>3.32</v>
      </c>
      <c r="C10" s="4">
        <f>IF('True_Odds_Calculator_3-way'!C11="","",'True_Odds_Calculator_3-way'!C11)</f>
        <v>3.76</v>
      </c>
      <c r="D10" s="9">
        <f t="shared" si="13"/>
        <v>0.45014780921420083</v>
      </c>
      <c r="E10" s="9">
        <f t="shared" si="14"/>
        <v>0.29221781311442263</v>
      </c>
      <c r="F10" s="9">
        <f t="shared" si="15"/>
        <v>0.25763437767137654</v>
      </c>
      <c r="G10" s="9">
        <f t="shared" si="16"/>
        <v>1.0440107178220921</v>
      </c>
      <c r="H10" s="9">
        <f t="shared" si="17"/>
        <v>2.2214925398518477</v>
      </c>
      <c r="I10" s="9">
        <f t="shared" si="18"/>
        <v>3.422104865347253</v>
      </c>
      <c r="J10" s="9">
        <f t="shared" si="19"/>
        <v>3.8814695811889748</v>
      </c>
      <c r="K10" s="11">
        <f t="shared" si="20"/>
        <v>0.46082949308755761</v>
      </c>
      <c r="L10" s="11">
        <f t="shared" si="21"/>
        <v>0.30120481927710846</v>
      </c>
      <c r="M10" s="11">
        <f t="shared" si="22"/>
        <v>0.26595744680851063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-0.27656503059005322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0.23072484072971958</v>
      </c>
      <c r="Q10" s="11">
        <f>2*'OddsRatio_working_3-way'!K10*'OddsRatio_working_3-way'!L10*'OddsRatio_working_3-way'!M10</f>
        <v>7.3831949033510258E-2</v>
      </c>
      <c r="R10" s="11">
        <f t="shared" si="23"/>
        <v>0</v>
      </c>
      <c r="S10" s="11">
        <f t="shared" si="24"/>
        <v>-0.83425167758001328</v>
      </c>
      <c r="T10" s="11">
        <f t="shared" si="25"/>
        <v>-0.26696053682560422</v>
      </c>
      <c r="U10" s="11">
        <f>'OddsRatio_working_3-way'!S10-'OddsRatio_working_3-way'!R10^2/3</f>
        <v>-0.83425167758001328</v>
      </c>
      <c r="V10" s="11">
        <f>'OddsRatio_working_3-way'!S10*'OddsRatio_working_3-way'!R10/3-2*'OddsRatio_working_3-way'!R10^3/27-'OddsRatio_working_3-way'!T10</f>
        <v>0.26696053682560422</v>
      </c>
      <c r="W10" s="11">
        <f>'OddsRatio_working_3-way'!V10^2+4*'OddsRatio_working_3-way'!U10^3/27</f>
        <v>-1.4749705859143245E-2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0.14664381514519972</v>
      </c>
      <c r="Y10" s="11">
        <f>IF('OddsRatio_working_3-way'!W10&gt;=0,IF('OddsRatio_working_3-way'!V10+SQRT('OddsRatio_working_3-way'!W10)&gt;0,0,PI()),ACOS('OddsRatio_working_3-way'!V10/(2*'OddsRatio_working_3-way'!X10)))</f>
        <v>0.42694617672032553</v>
      </c>
      <c r="Z10" s="11">
        <f>'OddsRatio_working_3-way'!X10^(1/3)*COS('OddsRatio_working_3-way'!Y10/3)</f>
        <v>0.52200535891104605</v>
      </c>
      <c r="AA10" s="11">
        <f>'OddsRatio_working_3-way'!X10^(1/3)*COS(('OddsRatio_working_3-way'!Y10+2*PI())/3)</f>
        <v>-0.32577708293495206</v>
      </c>
      <c r="AB10" s="11">
        <f>'OddsRatio_working_3-way'!X10^(1/3)*COS(('OddsRatio_working_3-way'!Y10+4*PI())/3)</f>
        <v>-0.19622827597609405</v>
      </c>
      <c r="AC10" s="11">
        <f>'OddsRatio_working_3-way'!X10^(1/3)*SIN('OddsRatio_working_3-way'!Y10/3)</f>
        <v>7.4795038570891578E-2</v>
      </c>
      <c r="AD10" s="11">
        <f>'OddsRatio_working_3-way'!X10^(1/3)*SIN(('OddsRatio_working_3-way'!Y10+2*PI())/3)</f>
        <v>0.41467238244313365</v>
      </c>
      <c r="AE10" s="11">
        <f>'OddsRatio_working_3-way'!X10^(1/3)*SIN(('OddsRatio_working_3-way'!Y10+4*PI())/3)</f>
        <v>-0.48946742101402518</v>
      </c>
      <c r="AF10" s="11">
        <f>-'OddsRatio_working_3-way'!U10/(3*'OddsRatio_working_3-way'!X10^(1/3))*COS(('OddsRatio_working_3-way'!Y10)/3)</f>
        <v>0.52200535891104605</v>
      </c>
      <c r="AG10" s="11">
        <f>-'OddsRatio_working_3-way'!U10/(3*'OddsRatio_working_3-way'!X10^(1/3))*COS(('OddsRatio_working_3-way'!Y10+2*PI())/3)</f>
        <v>-0.32577708293495206</v>
      </c>
      <c r="AH10" s="11">
        <f>-'OddsRatio_working_3-way'!U10/(3*'OddsRatio_working_3-way'!X10^(1/3))*COS(('OddsRatio_working_3-way'!Y10+4*PI())/3)</f>
        <v>-0.19622827597609405</v>
      </c>
      <c r="AI10" s="11">
        <f>'OddsRatio_working_3-way'!U10/(3*'OddsRatio_working_3-way'!X10^(1/3))*SIN(('OddsRatio_working_3-way'!Y10)/3)</f>
        <v>-7.4795038570891578E-2</v>
      </c>
      <c r="AJ10" s="11">
        <f>'OddsRatio_working_3-way'!U10/(3*'OddsRatio_working_3-way'!X10^(1/3))*SIN(('OddsRatio_working_3-way'!Y10+2*PI())/3)</f>
        <v>-0.41467238244313365</v>
      </c>
      <c r="AK10" s="11">
        <f>'OddsRatio_working_3-way'!U10/(3*'OddsRatio_working_3-way'!X10^(1/3))*SIN(('OddsRatio_working_3-way'!Y10+4*PI())/3)</f>
        <v>0.48946742101402518</v>
      </c>
      <c r="AL10" s="11">
        <f>'OddsRatio_working_3-way'!Z10+'OddsRatio_working_3-way'!AF10</f>
        <v>1.0440107178220921</v>
      </c>
      <c r="AM10" s="11">
        <f>'OddsRatio_working_3-way'!AA10+'OddsRatio_working_3-way'!AG10</f>
        <v>-0.65155416586990411</v>
      </c>
      <c r="AN10" s="11">
        <f>'OddsRatio_working_3-way'!AB10+'OddsRatio_working_3-way'!AH10</f>
        <v>-0.39245655195218809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1.0440107178220921</v>
      </c>
      <c r="AS10" s="11">
        <f>IF(('OddsRatio_working_3-way'!X10=0),IF(Q10&gt;0,-Q10^(1/3),(-Q10)^(1/3)),'OddsRatio_working_3-way'!AM10-'OddsRatio_working_3-way'!R10/3)</f>
        <v>-0.65155416586990411</v>
      </c>
      <c r="AT10" s="11">
        <f>IF(('OddsRatio_working_3-way'!X10=0),IF(Q10&gt;0,-Q10^(1/3),(-Q10)^(1/3)),'OddsRatio_working_3-way'!AN10-'OddsRatio_working_3-way'!R10/3)</f>
        <v>-0.39245655195218809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</v>
      </c>
      <c r="C11" s="4">
        <f>IF('True_Odds_Calculator_3-way'!C12="","",'True_Odds_Calculator_3-way'!C12)</f>
        <v>4.92</v>
      </c>
      <c r="D11" s="9">
        <f t="shared" si="13"/>
        <v>0.57789203027253067</v>
      </c>
      <c r="E11" s="9">
        <f t="shared" si="14"/>
        <v>0.22792086382423665</v>
      </c>
      <c r="F11" s="9">
        <f t="shared" si="15"/>
        <v>0.19418710590323279</v>
      </c>
      <c r="G11" s="9">
        <f t="shared" si="16"/>
        <v>1.0585899246195702</v>
      </c>
      <c r="H11" s="9">
        <f t="shared" si="17"/>
        <v>1.730427047987503</v>
      </c>
      <c r="I11" s="9">
        <f t="shared" si="18"/>
        <v>4.3874877587826253</v>
      </c>
      <c r="J11" s="9">
        <f t="shared" si="19"/>
        <v>5.1496725045087155</v>
      </c>
      <c r="K11" s="11">
        <f t="shared" si="20"/>
        <v>0.59171597633136097</v>
      </c>
      <c r="L11" s="11">
        <f t="shared" si="21"/>
        <v>0.23809523809523808</v>
      </c>
      <c r="M11" s="11">
        <f t="shared" si="22"/>
        <v>0.2032520325203252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-0.24784721219993278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0.22364023302109609</v>
      </c>
      <c r="Q11" s="11">
        <f>2*'OddsRatio_working_3-way'!K11*'OddsRatio_working_3-way'!L11*'OddsRatio_working_3-way'!M11</f>
        <v>5.727022612576084E-2</v>
      </c>
      <c r="R11" s="11">
        <f t="shared" si="23"/>
        <v>0</v>
      </c>
      <c r="S11" s="11">
        <f t="shared" si="24"/>
        <v>-0.90233104111209672</v>
      </c>
      <c r="T11" s="11">
        <f t="shared" si="25"/>
        <v>-0.23107068914522322</v>
      </c>
      <c r="U11" s="11">
        <f>'OddsRatio_working_3-way'!S11-'OddsRatio_working_3-way'!R11^2/3</f>
        <v>-0.90233104111209672</v>
      </c>
      <c r="V11" s="11">
        <f>'OddsRatio_working_3-way'!S11*'OddsRatio_working_3-way'!R11/3-2*'OddsRatio_working_3-way'!R11^3/27-'OddsRatio_working_3-way'!T11</f>
        <v>0.23107068914522322</v>
      </c>
      <c r="W11" s="11">
        <f>'OddsRatio_working_3-way'!V11^2+4*'OddsRatio_working_3-way'!U11^3/27</f>
        <v>-5.5447686795861963E-2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0.16495556233264033</v>
      </c>
      <c r="Y11" s="11">
        <f>IF('OddsRatio_working_3-way'!W11&gt;=0,IF('OddsRatio_working_3-way'!V11+SQRT('OddsRatio_working_3-way'!W11)&gt;0,0,PI()),ACOS('OddsRatio_working_3-way'!V11/(2*'OddsRatio_working_3-way'!X11)))</f>
        <v>0.79483458324429768</v>
      </c>
      <c r="Z11" s="11">
        <f>'OddsRatio_working_3-way'!X11^(1/3)*COS('OddsRatio_working_3-way'!Y11/3)</f>
        <v>0.52929496230978501</v>
      </c>
      <c r="AA11" s="11">
        <f>'OddsRatio_working_3-way'!X11^(1/3)*COS(('OddsRatio_working_3-way'!Y11+2*PI())/3)</f>
        <v>-0.38901746319692937</v>
      </c>
      <c r="AB11" s="11">
        <f>'OddsRatio_working_3-way'!X11^(1/3)*COS(('OddsRatio_working_3-way'!Y11+4*PI())/3)</f>
        <v>-0.14027749911285575</v>
      </c>
      <c r="AC11" s="11">
        <f>'OddsRatio_working_3-way'!X11^(1/3)*SIN('OddsRatio_working_3-way'!Y11/3)</f>
        <v>0.1436100852221579</v>
      </c>
      <c r="AD11" s="11">
        <f>'OddsRatio_working_3-way'!X11^(1/3)*SIN(('OddsRatio_working_3-way'!Y11+2*PI())/3)</f>
        <v>0.3865778408443219</v>
      </c>
      <c r="AE11" s="11">
        <f>'OddsRatio_working_3-way'!X11^(1/3)*SIN(('OddsRatio_working_3-way'!Y11+4*PI())/3)</f>
        <v>-0.53018792606647969</v>
      </c>
      <c r="AF11" s="11">
        <f>-'OddsRatio_working_3-way'!U11/(3*'OddsRatio_working_3-way'!X11^(1/3))*COS(('OddsRatio_working_3-way'!Y11)/3)</f>
        <v>0.52929496230978512</v>
      </c>
      <c r="AG11" s="11">
        <f>-'OddsRatio_working_3-way'!U11/(3*'OddsRatio_working_3-way'!X11^(1/3))*COS(('OddsRatio_working_3-way'!Y11+2*PI())/3)</f>
        <v>-0.38901746319692948</v>
      </c>
      <c r="AH11" s="11">
        <f>-'OddsRatio_working_3-way'!U11/(3*'OddsRatio_working_3-way'!X11^(1/3))*COS(('OddsRatio_working_3-way'!Y11+4*PI())/3)</f>
        <v>-0.14027749911285578</v>
      </c>
      <c r="AI11" s="11">
        <f>'OddsRatio_working_3-way'!U11/(3*'OddsRatio_working_3-way'!X11^(1/3))*SIN(('OddsRatio_working_3-way'!Y11)/3)</f>
        <v>-0.14361008522215793</v>
      </c>
      <c r="AJ11" s="11">
        <f>'OddsRatio_working_3-way'!U11/(3*'OddsRatio_working_3-way'!X11^(1/3))*SIN(('OddsRatio_working_3-way'!Y11+2*PI())/3)</f>
        <v>-0.38657784084432195</v>
      </c>
      <c r="AK11" s="11">
        <f>'OddsRatio_working_3-way'!U11/(3*'OddsRatio_working_3-way'!X11^(1/3))*SIN(('OddsRatio_working_3-way'!Y11+4*PI())/3)</f>
        <v>0.5301879260664798</v>
      </c>
      <c r="AL11" s="11">
        <f>'OddsRatio_working_3-way'!Z11+'OddsRatio_working_3-way'!AF11</f>
        <v>1.0585899246195702</v>
      </c>
      <c r="AM11" s="11">
        <f>'OddsRatio_working_3-way'!AA11+'OddsRatio_working_3-way'!AG11</f>
        <v>-0.77803492639385885</v>
      </c>
      <c r="AN11" s="11">
        <f>'OddsRatio_working_3-way'!AB11+'OddsRatio_working_3-way'!AH11</f>
        <v>-0.2805549982257115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1.0585899246195702</v>
      </c>
      <c r="AS11" s="11">
        <f>IF(('OddsRatio_working_3-way'!X11=0),IF(Q11&gt;0,-Q11^(1/3),(-Q11)^(1/3)),'OddsRatio_working_3-way'!AM11-'OddsRatio_working_3-way'!R11/3)</f>
        <v>-0.77803492639385885</v>
      </c>
      <c r="AT11" s="11">
        <f>IF(('OddsRatio_working_3-way'!X11=0),IF(Q11&gt;0,-Q11^(1/3),(-Q11)^(1/3)),'OddsRatio_working_3-way'!AN11-'OddsRatio_working_3-way'!R11/3)</f>
        <v>-0.2805549982257115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2.41</v>
      </c>
      <c r="B12" s="4">
        <f>IF('True_Odds_Calculator_3-way'!B13="","",'True_Odds_Calculator_3-way'!B13)</f>
        <v>3.35</v>
      </c>
      <c r="C12" s="4">
        <f>IF('True_Odds_Calculator_3-way'!C13="","",'True_Odds_Calculator_3-way'!C13)</f>
        <v>3.18</v>
      </c>
      <c r="D12" s="9">
        <f t="shared" si="13"/>
        <v>0.40476128697709368</v>
      </c>
      <c r="E12" s="9">
        <f t="shared" si="14"/>
        <v>0.28977219955509814</v>
      </c>
      <c r="F12" s="9">
        <f t="shared" si="15"/>
        <v>0.30546651346780818</v>
      </c>
      <c r="G12" s="9">
        <f t="shared" si="16"/>
        <v>1.0429730539990427</v>
      </c>
      <c r="H12" s="9">
        <f t="shared" si="17"/>
        <v>2.4705920061386508</v>
      </c>
      <c r="I12" s="9">
        <f t="shared" si="18"/>
        <v>3.4509866768977506</v>
      </c>
      <c r="J12" s="9">
        <f t="shared" si="19"/>
        <v>3.2736812577179126</v>
      </c>
      <c r="K12" s="11">
        <f t="shared" si="20"/>
        <v>0.41493775933609955</v>
      </c>
      <c r="L12" s="11">
        <f t="shared" si="21"/>
        <v>0.29850746268656714</v>
      </c>
      <c r="M12" s="11">
        <f t="shared" si="22"/>
        <v>0.31446540880503143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-0.28135491025262005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0.23136490100970911</v>
      </c>
      <c r="Q12" s="11">
        <f>2*'OddsRatio_working_3-way'!K12*'OddsRatio_working_3-way'!L12*'OddsRatio_working_3-way'!M12</f>
        <v>7.7900640070609123E-2</v>
      </c>
      <c r="R12" s="11">
        <f t="shared" si="23"/>
        <v>0</v>
      </c>
      <c r="S12" s="11">
        <f t="shared" si="24"/>
        <v>-0.82232402058301945</v>
      </c>
      <c r="T12" s="11">
        <f t="shared" si="25"/>
        <v>-0.27687677460707721</v>
      </c>
      <c r="U12" s="11">
        <f>'OddsRatio_working_3-way'!S12-'OddsRatio_working_3-way'!R12^2/3</f>
        <v>-0.82232402058301945</v>
      </c>
      <c r="V12" s="11">
        <f>'OddsRatio_working_3-way'!S12*'OddsRatio_working_3-way'!R12/3-2*'OddsRatio_working_3-way'!R12^3/27-'OddsRatio_working_3-way'!T12</f>
        <v>0.27687677460707721</v>
      </c>
      <c r="W12" s="11">
        <f>'OddsRatio_working_3-way'!V12^2+4*'OddsRatio_working_3-way'!U12^3/27</f>
        <v>-5.71989072148954E-3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0.14351013817698366</v>
      </c>
      <c r="Y12" s="11">
        <f>IF('OddsRatio_working_3-way'!W12&gt;=0,IF('OddsRatio_working_3-way'!V12+SQRT('OddsRatio_working_3-way'!W12)&gt;0,0,PI()),ACOS('OddsRatio_working_3-way'!V12/(2*'OddsRatio_working_3-way'!X12)))</f>
        <v>0.26664905851303233</v>
      </c>
      <c r="Z12" s="11">
        <f>'OddsRatio_working_3-way'!X12^(1/3)*COS('OddsRatio_working_3-way'!Y12/3)</f>
        <v>0.52148652699952136</v>
      </c>
      <c r="AA12" s="11">
        <f>'OddsRatio_working_3-way'!X12^(1/3)*COS(('OddsRatio_working_3-way'!Y12+2*PI())/3)</f>
        <v>-0.30099070769486352</v>
      </c>
      <c r="AB12" s="11">
        <f>'OddsRatio_working_3-way'!X12^(1/3)*COS(('OddsRatio_working_3-way'!Y12+4*PI())/3)</f>
        <v>-0.220495819304658</v>
      </c>
      <c r="AC12" s="11">
        <f>'OddsRatio_working_3-way'!X12^(1/3)*SIN('OddsRatio_working_3-way'!Y12/3)</f>
        <v>4.6473745480474282E-2</v>
      </c>
      <c r="AD12" s="11">
        <f>'OddsRatio_working_3-way'!X12^(1/3)*SIN(('OddsRatio_working_3-way'!Y12+2*PI())/3)</f>
        <v>0.42838370737266807</v>
      </c>
      <c r="AE12" s="11">
        <f>'OddsRatio_working_3-way'!X12^(1/3)*SIN(('OddsRatio_working_3-way'!Y12+4*PI())/3)</f>
        <v>-0.47485745285314213</v>
      </c>
      <c r="AF12" s="11">
        <f>-'OddsRatio_working_3-way'!U12/(3*'OddsRatio_working_3-way'!X12^(1/3))*COS(('OddsRatio_working_3-way'!Y12)/3)</f>
        <v>0.52148652699952136</v>
      </c>
      <c r="AG12" s="11">
        <f>-'OddsRatio_working_3-way'!U12/(3*'OddsRatio_working_3-way'!X12^(1/3))*COS(('OddsRatio_working_3-way'!Y12+2*PI())/3)</f>
        <v>-0.30099070769486352</v>
      </c>
      <c r="AH12" s="11">
        <f>-'OddsRatio_working_3-way'!U12/(3*'OddsRatio_working_3-way'!X12^(1/3))*COS(('OddsRatio_working_3-way'!Y12+4*PI())/3)</f>
        <v>-0.220495819304658</v>
      </c>
      <c r="AI12" s="11">
        <f>'OddsRatio_working_3-way'!U12/(3*'OddsRatio_working_3-way'!X12^(1/3))*SIN(('OddsRatio_working_3-way'!Y12)/3)</f>
        <v>-4.6473745480474282E-2</v>
      </c>
      <c r="AJ12" s="11">
        <f>'OddsRatio_working_3-way'!U12/(3*'OddsRatio_working_3-way'!X12^(1/3))*SIN(('OddsRatio_working_3-way'!Y12+2*PI())/3)</f>
        <v>-0.42838370737266807</v>
      </c>
      <c r="AK12" s="11">
        <f>'OddsRatio_working_3-way'!U12/(3*'OddsRatio_working_3-way'!X12^(1/3))*SIN(('OddsRatio_working_3-way'!Y12+4*PI())/3)</f>
        <v>0.47485745285314213</v>
      </c>
      <c r="AL12" s="11">
        <f>'OddsRatio_working_3-way'!Z12+'OddsRatio_working_3-way'!AF12</f>
        <v>1.0429730539990427</v>
      </c>
      <c r="AM12" s="11">
        <f>'OddsRatio_working_3-way'!AA12+'OddsRatio_working_3-way'!AG12</f>
        <v>-0.60198141538972705</v>
      </c>
      <c r="AN12" s="11">
        <f>'OddsRatio_working_3-way'!AB12+'OddsRatio_working_3-way'!AH12</f>
        <v>-0.44099163860931601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1.0429730539990427</v>
      </c>
      <c r="AS12" s="11">
        <f>IF(('OddsRatio_working_3-way'!X12=0),IF(Q12&gt;0,-Q12^(1/3),(-Q12)^(1/3)),'OddsRatio_working_3-way'!AM12-'OddsRatio_working_3-way'!R12/3)</f>
        <v>-0.60198141538972705</v>
      </c>
      <c r="AT12" s="11">
        <f>IF(('OddsRatio_working_3-way'!X12=0),IF(Q12&gt;0,-Q12^(1/3),(-Q12)^(1/3)),'OddsRatio_working_3-way'!AN12-'OddsRatio_working_3-way'!R12/3)</f>
        <v>-0.44099163860931601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2.4900000000000002</v>
      </c>
      <c r="B13" s="4">
        <f>IF('True_Odds_Calculator_3-way'!B14="","",'True_Odds_Calculator_3-way'!B14)</f>
        <v>3.22</v>
      </c>
      <c r="C13" s="4">
        <f>IF('True_Odds_Calculator_3-way'!C14="","",'True_Odds_Calculator_3-way'!C14)</f>
        <v>3.17</v>
      </c>
      <c r="D13" s="9">
        <f t="shared" si="13"/>
        <v>0.39168086350324827</v>
      </c>
      <c r="E13" s="9">
        <f t="shared" si="14"/>
        <v>0.30174894938306096</v>
      </c>
      <c r="F13" s="9">
        <f t="shared" si="15"/>
        <v>0.30657018711369077</v>
      </c>
      <c r="G13" s="9">
        <f t="shared" si="16"/>
        <v>1.0423482862855558</v>
      </c>
      <c r="H13" s="9">
        <f t="shared" si="17"/>
        <v>2.5530989465654783</v>
      </c>
      <c r="I13" s="9">
        <f t="shared" si="18"/>
        <v>3.3140131955539336</v>
      </c>
      <c r="J13" s="9">
        <f t="shared" si="19"/>
        <v>3.2618957812396565</v>
      </c>
      <c r="K13" s="11">
        <f t="shared" si="20"/>
        <v>0.40160642570281119</v>
      </c>
      <c r="L13" s="11">
        <f t="shared" si="21"/>
        <v>0.3105590062111801</v>
      </c>
      <c r="M13" s="11">
        <f t="shared" si="22"/>
        <v>0.31545741324921134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-0.28241287740455723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0.23134645288051114</v>
      </c>
      <c r="Q13" s="11">
        <f>2*'OddsRatio_working_3-way'!K13*'OddsRatio_working_3-way'!L13*'OddsRatio_working_3-way'!M13</f>
        <v>7.8689269687248695E-2</v>
      </c>
      <c r="R13" s="11">
        <f t="shared" si="23"/>
        <v>0</v>
      </c>
      <c r="S13" s="11">
        <f t="shared" si="24"/>
        <v>-0.81917813028442998</v>
      </c>
      <c r="T13" s="11">
        <f t="shared" si="25"/>
        <v>-0.27863201710354762</v>
      </c>
      <c r="U13" s="11">
        <f>'OddsRatio_working_3-way'!S13-'OddsRatio_working_3-way'!R13^2/3</f>
        <v>-0.81917813028442998</v>
      </c>
      <c r="V13" s="11">
        <f>'OddsRatio_working_3-way'!S13*'OddsRatio_working_3-way'!R13/3-2*'OddsRatio_working_3-way'!R13^3/27-'OddsRatio_working_3-way'!T13</f>
        <v>0.27863201710354762</v>
      </c>
      <c r="W13" s="11">
        <f>'OddsRatio_working_3-way'!V13^2+4*'OddsRatio_working_3-way'!U13^3/27</f>
        <v>-3.8029820833837685E-3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0.14268740574992544</v>
      </c>
      <c r="Y13" s="11">
        <f>IF('OddsRatio_working_3-way'!W13&gt;=0,IF('OddsRatio_working_3-way'!V13+SQRT('OddsRatio_working_3-way'!W13)&gt;0,0,PI()),ACOS('OddsRatio_working_3-way'!V13/(2*'OddsRatio_working_3-way'!X13)))</f>
        <v>0.21781409833629573</v>
      </c>
      <c r="Z13" s="11">
        <f>'OddsRatio_working_3-way'!X13^(1/3)*COS('OddsRatio_working_3-way'!Y13/3)</f>
        <v>0.52117414314277788</v>
      </c>
      <c r="AA13" s="11">
        <f>'OddsRatio_working_3-way'!X13^(1/3)*COS(('OddsRatio_working_3-way'!Y13+2*PI())/3)</f>
        <v>-0.29341490976781937</v>
      </c>
      <c r="AB13" s="11">
        <f>'OddsRatio_working_3-way'!X13^(1/3)*COS(('OddsRatio_working_3-way'!Y13+4*PI())/3)</f>
        <v>-0.22775923337495857</v>
      </c>
      <c r="AC13" s="11">
        <f>'OddsRatio_working_3-way'!X13^(1/3)*SIN('OddsRatio_working_3-way'!Y13/3)</f>
        <v>3.790632243924507E-2</v>
      </c>
      <c r="AD13" s="11">
        <f>'OddsRatio_working_3-way'!X13^(1/3)*SIN(('OddsRatio_working_3-way'!Y13+2*PI())/3)</f>
        <v>0.43239688653761038</v>
      </c>
      <c r="AE13" s="11">
        <f>'OddsRatio_working_3-way'!X13^(1/3)*SIN(('OddsRatio_working_3-way'!Y13+4*PI())/3)</f>
        <v>-0.47030320897685551</v>
      </c>
      <c r="AF13" s="11">
        <f>-'OddsRatio_working_3-way'!U13/(3*'OddsRatio_working_3-way'!X13^(1/3))*COS(('OddsRatio_working_3-way'!Y13)/3)</f>
        <v>0.52117414314277788</v>
      </c>
      <c r="AG13" s="11">
        <f>-'OddsRatio_working_3-way'!U13/(3*'OddsRatio_working_3-way'!X13^(1/3))*COS(('OddsRatio_working_3-way'!Y13+2*PI())/3)</f>
        <v>-0.29341490976781937</v>
      </c>
      <c r="AH13" s="11">
        <f>-'OddsRatio_working_3-way'!U13/(3*'OddsRatio_working_3-way'!X13^(1/3))*COS(('OddsRatio_working_3-way'!Y13+4*PI())/3)</f>
        <v>-0.22775923337495857</v>
      </c>
      <c r="AI13" s="11">
        <f>'OddsRatio_working_3-way'!U13/(3*'OddsRatio_working_3-way'!X13^(1/3))*SIN(('OddsRatio_working_3-way'!Y13)/3)</f>
        <v>-3.790632243924507E-2</v>
      </c>
      <c r="AJ13" s="11">
        <f>'OddsRatio_working_3-way'!U13/(3*'OddsRatio_working_3-way'!X13^(1/3))*SIN(('OddsRatio_working_3-way'!Y13+2*PI())/3)</f>
        <v>-0.43239688653761038</v>
      </c>
      <c r="AK13" s="11">
        <f>'OddsRatio_working_3-way'!U13/(3*'OddsRatio_working_3-way'!X13^(1/3))*SIN(('OddsRatio_working_3-way'!Y13+4*PI())/3)</f>
        <v>0.47030320897685551</v>
      </c>
      <c r="AL13" s="11">
        <f>'OddsRatio_working_3-way'!Z13+'OddsRatio_working_3-way'!AF13</f>
        <v>1.0423482862855558</v>
      </c>
      <c r="AM13" s="11">
        <f>'OddsRatio_working_3-way'!AA13+'OddsRatio_working_3-way'!AG13</f>
        <v>-0.58682981953563873</v>
      </c>
      <c r="AN13" s="11">
        <f>'OddsRatio_working_3-way'!AB13+'OddsRatio_working_3-way'!AH13</f>
        <v>-0.45551846674991714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1.0423482862855558</v>
      </c>
      <c r="AS13" s="11">
        <f>IF(('OddsRatio_working_3-way'!X13=0),IF(Q13&gt;0,-Q13^(1/3),(-Q13)^(1/3)),'OddsRatio_working_3-way'!AM13-'OddsRatio_working_3-way'!R13/3)</f>
        <v>-0.58682981953563873</v>
      </c>
      <c r="AT13" s="11">
        <f>IF(('OddsRatio_working_3-way'!X13=0),IF(Q13&gt;0,-Q13^(1/3),(-Q13)^(1/3)),'OddsRatio_working_3-way'!AN13-'OddsRatio_working_3-way'!R13/3)</f>
        <v>-0.45551846674991714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1.42</v>
      </c>
      <c r="B14" s="4">
        <f>IF('True_Odds_Calculator_3-way'!B15="","",'True_Odds_Calculator_3-way'!B15)</f>
        <v>4.6900000000000004</v>
      </c>
      <c r="C14" s="4">
        <f>IF('True_Odds_Calculator_3-way'!C15="","",'True_Odds_Calculator_3-way'!C15)</f>
        <v>9.41</v>
      </c>
      <c r="D14" s="9">
        <f t="shared" si="13"/>
        <v>0.69358199412361055</v>
      </c>
      <c r="E14" s="9">
        <f t="shared" si="14"/>
        <v>0.2048573315195191</v>
      </c>
      <c r="F14" s="9">
        <f t="shared" si="15"/>
        <v>0.10156067435687069</v>
      </c>
      <c r="G14" s="9">
        <f t="shared" si="16"/>
        <v>1.0518823828175203</v>
      </c>
      <c r="H14" s="9">
        <f t="shared" si="17"/>
        <v>1.4417906007833581</v>
      </c>
      <c r="I14" s="9">
        <f t="shared" si="18"/>
        <v>4.8814459925966505</v>
      </c>
      <c r="J14" s="9">
        <f t="shared" si="19"/>
        <v>9.8463308394953462</v>
      </c>
      <c r="K14" s="11">
        <f t="shared" si="20"/>
        <v>0.70422535211267612</v>
      </c>
      <c r="L14" s="11">
        <f t="shared" si="21"/>
        <v>0.21321961620469082</v>
      </c>
      <c r="M14" s="11">
        <f t="shared" si="22"/>
        <v>0.10626992561105207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-0.207979649432114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0.199780694412801</v>
      </c>
      <c r="Q14" s="11">
        <f>2*'OddsRatio_working_3-way'!K14*'OddsRatio_working_3-way'!L14*'OddsRatio_working_3-way'!M14</f>
        <v>3.191384894773179E-2</v>
      </c>
      <c r="R14" s="11">
        <f t="shared" si="23"/>
        <v>0</v>
      </c>
      <c r="S14" s="11">
        <f t="shared" si="24"/>
        <v>-0.96057809001169026</v>
      </c>
      <c r="T14" s="11">
        <f t="shared" si="25"/>
        <v>-0.15344697923509432</v>
      </c>
      <c r="U14" s="11">
        <f>'OddsRatio_working_3-way'!S14-'OddsRatio_working_3-way'!R14^2/3</f>
        <v>-0.96057809001169026</v>
      </c>
      <c r="V14" s="11">
        <f>'OddsRatio_working_3-way'!S14*'OddsRatio_working_3-way'!R14/3-2*'OddsRatio_working_3-way'!R14^3/27-'OddsRatio_working_3-way'!T14</f>
        <v>0.15344697923509432</v>
      </c>
      <c r="W14" s="11">
        <f>'OddsRatio_working_3-way'!V14^2+4*'OddsRatio_working_3-way'!U14^3/27</f>
        <v>-0.10776295284794002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0.18118286914352269</v>
      </c>
      <c r="Y14" s="11">
        <f>IF('OddsRatio_working_3-way'!W14&gt;=0,IF('OddsRatio_working_3-way'!V14+SQRT('OddsRatio_working_3-way'!W14)&gt;0,0,PI()),ACOS('OddsRatio_working_3-way'!V14/(2*'OddsRatio_working_3-way'!X14)))</f>
        <v>1.1335363252045187</v>
      </c>
      <c r="Z14" s="11">
        <f>'OddsRatio_working_3-way'!X14^(1/3)*COS('OddsRatio_working_3-way'!Y14/3)</f>
        <v>0.52594119140876017</v>
      </c>
      <c r="AA14" s="11">
        <f>'OddsRatio_working_3-way'!X14^(1/3)*COS(('OddsRatio_working_3-way'!Y14+2*PI())/3)</f>
        <v>-0.44375754182487026</v>
      </c>
      <c r="AB14" s="11">
        <f>'OddsRatio_working_3-way'!X14^(1/3)*COS(('OddsRatio_working_3-way'!Y14+4*PI())/3)</f>
        <v>-8.2183649583890073E-2</v>
      </c>
      <c r="AC14" s="11">
        <f>'OddsRatio_working_3-way'!X14^(1/3)*SIN('OddsRatio_working_3-way'!Y14/3)</f>
        <v>0.20875478401727082</v>
      </c>
      <c r="AD14" s="11">
        <f>'OddsRatio_working_3-way'!X14^(1/3)*SIN(('OddsRatio_working_3-way'!Y14+2*PI())/3)</f>
        <v>0.35110104064800496</v>
      </c>
      <c r="AE14" s="11">
        <f>'OddsRatio_working_3-way'!X14^(1/3)*SIN(('OddsRatio_working_3-way'!Y14+4*PI())/3)</f>
        <v>-0.55985582466527561</v>
      </c>
      <c r="AF14" s="11">
        <f>-'OddsRatio_working_3-way'!U14/(3*'OddsRatio_working_3-way'!X14^(1/3))*COS(('OddsRatio_working_3-way'!Y14)/3)</f>
        <v>0.52594119140876006</v>
      </c>
      <c r="AG14" s="11">
        <f>-'OddsRatio_working_3-way'!U14/(3*'OddsRatio_working_3-way'!X14^(1/3))*COS(('OddsRatio_working_3-way'!Y14+2*PI())/3)</f>
        <v>-0.44375754182487015</v>
      </c>
      <c r="AH14" s="11">
        <f>-'OddsRatio_working_3-way'!U14/(3*'OddsRatio_working_3-way'!X14^(1/3))*COS(('OddsRatio_working_3-way'!Y14+4*PI())/3)</f>
        <v>-8.2183649583890059E-2</v>
      </c>
      <c r="AI14" s="11">
        <f>'OddsRatio_working_3-way'!U14/(3*'OddsRatio_working_3-way'!X14^(1/3))*SIN(('OddsRatio_working_3-way'!Y14)/3)</f>
        <v>-0.20875478401727077</v>
      </c>
      <c r="AJ14" s="11">
        <f>'OddsRatio_working_3-way'!U14/(3*'OddsRatio_working_3-way'!X14^(1/3))*SIN(('OddsRatio_working_3-way'!Y14+2*PI())/3)</f>
        <v>-0.35110104064800485</v>
      </c>
      <c r="AK14" s="11">
        <f>'OddsRatio_working_3-way'!U14/(3*'OddsRatio_working_3-way'!X14^(1/3))*SIN(('OddsRatio_working_3-way'!Y14+4*PI())/3)</f>
        <v>0.5598558246652755</v>
      </c>
      <c r="AL14" s="11">
        <f>'OddsRatio_working_3-way'!Z14+'OddsRatio_working_3-way'!AF14</f>
        <v>1.0518823828175203</v>
      </c>
      <c r="AM14" s="11">
        <f>'OddsRatio_working_3-way'!AA14+'OddsRatio_working_3-way'!AG14</f>
        <v>-0.88751508364974041</v>
      </c>
      <c r="AN14" s="11">
        <f>'OddsRatio_working_3-way'!AB14+'OddsRatio_working_3-way'!AH14</f>
        <v>-0.16436729916778015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1.0518823828175203</v>
      </c>
      <c r="AS14" s="11">
        <f>IF(('OddsRatio_working_3-way'!X14=0),IF(Q14&gt;0,-Q14^(1/3),(-Q14)^(1/3)),'OddsRatio_working_3-way'!AM14-'OddsRatio_working_3-way'!R14/3)</f>
        <v>-0.88751508364974041</v>
      </c>
      <c r="AT14" s="11">
        <f>IF(('OddsRatio_working_3-way'!X14=0),IF(Q14&gt;0,-Q14^(1/3),(-Q14)^(1/3)),'OddsRatio_working_3-way'!AN14-'OddsRatio_working_3-way'!R14/3)</f>
        <v>-0.16436729916778015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3.15</v>
      </c>
      <c r="C15" s="4">
        <f>IF('True_Odds_Calculator_3-way'!C16="","",'True_Odds_Calculator_3-way'!C16)</f>
        <v>3.69</v>
      </c>
      <c r="D15" s="9">
        <f t="shared" si="13"/>
        <v>0.42967054875241412</v>
      </c>
      <c r="E15" s="9">
        <f t="shared" si="14"/>
        <v>0.30796585704902091</v>
      </c>
      <c r="F15" s="9">
        <f t="shared" si="15"/>
        <v>0.26236359419856475</v>
      </c>
      <c r="G15" s="9">
        <f t="shared" si="16"/>
        <v>1.0451689308771646</v>
      </c>
      <c r="H15" s="9">
        <f t="shared" si="17"/>
        <v>2.3273645422139988</v>
      </c>
      <c r="I15" s="9">
        <f t="shared" si="18"/>
        <v>3.2471132013859041</v>
      </c>
      <c r="J15" s="9">
        <f t="shared" si="19"/>
        <v>3.8115044240595726</v>
      </c>
      <c r="K15" s="11">
        <f t="shared" si="20"/>
        <v>0.44052863436123346</v>
      </c>
      <c r="L15" s="11">
        <f t="shared" si="21"/>
        <v>0.31746031746031744</v>
      </c>
      <c r="M15" s="11">
        <f t="shared" si="22"/>
        <v>0.2710027100271003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-0.27837593179092401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0.23156794046088844</v>
      </c>
      <c r="Q15" s="11">
        <f>2*'OddsRatio_working_3-way'!K15*'OddsRatio_working_3-way'!L15*'OddsRatio_working_3-way'!M15</f>
        <v>7.5799653178686879E-2</v>
      </c>
      <c r="R15" s="11">
        <f t="shared" si="23"/>
        <v>0</v>
      </c>
      <c r="S15" s="11">
        <f t="shared" si="24"/>
        <v>-0.8318533106332231</v>
      </c>
      <c r="T15" s="11">
        <f t="shared" si="25"/>
        <v>-0.27229240937257709</v>
      </c>
      <c r="U15" s="11">
        <f>'OddsRatio_working_3-way'!S15-'OddsRatio_working_3-way'!R15^2/3</f>
        <v>-0.8318533106332231</v>
      </c>
      <c r="V15" s="11">
        <f>'OddsRatio_working_3-way'!S15*'OddsRatio_working_3-way'!R15/3-2*'OddsRatio_working_3-way'!R15^3/27-'OddsRatio_working_3-way'!T15</f>
        <v>0.27229240937257709</v>
      </c>
      <c r="W15" s="11">
        <f>'OddsRatio_working_3-way'!V15^2+4*'OddsRatio_working_3-way'!U15^3/27</f>
        <v>-1.1134739502449489E-2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0.14601189652248597</v>
      </c>
      <c r="Y15" s="11">
        <f>IF('OddsRatio_working_3-way'!W15&gt;=0,IF('OddsRatio_working_3-way'!V15+SQRT('OddsRatio_working_3-way'!W15)&gt;0,0,PI()),ACOS('OddsRatio_working_3-way'!V15/(2*'OddsRatio_working_3-way'!X15)))</f>
        <v>0.36970972604330643</v>
      </c>
      <c r="Z15" s="11">
        <f>'OddsRatio_working_3-way'!X15^(1/3)*COS('OddsRatio_working_3-way'!Y15/3)</f>
        <v>0.52258446543858228</v>
      </c>
      <c r="AA15" s="11">
        <f>'OddsRatio_working_3-way'!X15^(1/3)*COS(('OddsRatio_working_3-way'!Y15+2*PI())/3)</f>
        <v>-0.31734965881083788</v>
      </c>
      <c r="AB15" s="11">
        <f>'OddsRatio_working_3-way'!X15^(1/3)*COS(('OddsRatio_working_3-way'!Y15+4*PI())/3)</f>
        <v>-0.20523480662774446</v>
      </c>
      <c r="AC15" s="11">
        <f>'OddsRatio_working_3-way'!X15^(1/3)*SIN('OddsRatio_working_3-way'!Y15/3)</f>
        <v>6.4729540088064252E-2</v>
      </c>
      <c r="AD15" s="11">
        <f>'OddsRatio_working_3-way'!X15^(1/3)*SIN(('OddsRatio_working_3-way'!Y15+2*PI())/3)</f>
        <v>0.42020665264889112</v>
      </c>
      <c r="AE15" s="11">
        <f>'OddsRatio_working_3-way'!X15^(1/3)*SIN(('OddsRatio_working_3-way'!Y15+4*PI())/3)</f>
        <v>-0.48493619273695526</v>
      </c>
      <c r="AF15" s="11">
        <f>-'OddsRatio_working_3-way'!U15/(3*'OddsRatio_working_3-way'!X15^(1/3))*COS(('OddsRatio_working_3-way'!Y15)/3)</f>
        <v>0.52258446543858228</v>
      </c>
      <c r="AG15" s="11">
        <f>-'OddsRatio_working_3-way'!U15/(3*'OddsRatio_working_3-way'!X15^(1/3))*COS(('OddsRatio_working_3-way'!Y15+2*PI())/3)</f>
        <v>-0.31734965881083788</v>
      </c>
      <c r="AH15" s="11">
        <f>-'OddsRatio_working_3-way'!U15/(3*'OddsRatio_working_3-way'!X15^(1/3))*COS(('OddsRatio_working_3-way'!Y15+4*PI())/3)</f>
        <v>-0.20523480662774446</v>
      </c>
      <c r="AI15" s="11">
        <f>'OddsRatio_working_3-way'!U15/(3*'OddsRatio_working_3-way'!X15^(1/3))*SIN(('OddsRatio_working_3-way'!Y15)/3)</f>
        <v>-6.4729540088064252E-2</v>
      </c>
      <c r="AJ15" s="11">
        <f>'OddsRatio_working_3-way'!U15/(3*'OddsRatio_working_3-way'!X15^(1/3))*SIN(('OddsRatio_working_3-way'!Y15+2*PI())/3)</f>
        <v>-0.42020665264889112</v>
      </c>
      <c r="AK15" s="11">
        <f>'OddsRatio_working_3-way'!U15/(3*'OddsRatio_working_3-way'!X15^(1/3))*SIN(('OddsRatio_working_3-way'!Y15+4*PI())/3)</f>
        <v>0.48493619273695526</v>
      </c>
      <c r="AL15" s="11">
        <f>'OddsRatio_working_3-way'!Z15+'OddsRatio_working_3-way'!AF15</f>
        <v>1.0451689308771646</v>
      </c>
      <c r="AM15" s="11">
        <f>'OddsRatio_working_3-way'!AA15+'OddsRatio_working_3-way'!AG15</f>
        <v>-0.63469931762167575</v>
      </c>
      <c r="AN15" s="11">
        <f>'OddsRatio_working_3-way'!AB15+'OddsRatio_working_3-way'!AH15</f>
        <v>-0.41046961325548892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1.0451689308771646</v>
      </c>
      <c r="AS15" s="11">
        <f>IF(('OddsRatio_working_3-way'!X15=0),IF(Q15&gt;0,-Q15^(1/3),(-Q15)^(1/3)),'OddsRatio_working_3-way'!AM15-'OddsRatio_working_3-way'!R15/3)</f>
        <v>-0.63469931762167575</v>
      </c>
      <c r="AT15" s="11">
        <f>IF(('OddsRatio_working_3-way'!X15=0),IF(Q15&gt;0,-Q15^(1/3),(-Q15)^(1/3)),'OddsRatio_working_3-way'!AN15-'OddsRatio_working_3-way'!R15/3)</f>
        <v>-0.41046961325548892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2.98</v>
      </c>
      <c r="B16" s="4">
        <f>IF('True_Odds_Calculator_3-way'!B17="","",'True_Odds_Calculator_3-way'!B17)</f>
        <v>3.06</v>
      </c>
      <c r="C16" s="4">
        <f>IF('True_Odds_Calculator_3-way'!C17="","",'True_Odds_Calculator_3-way'!C17)</f>
        <v>2.74</v>
      </c>
      <c r="D16" s="9">
        <f t="shared" si="13"/>
        <v>0.326541523009787</v>
      </c>
      <c r="E16" s="9">
        <f t="shared" si="14"/>
        <v>0.31789155286668985</v>
      </c>
      <c r="F16" s="9">
        <f t="shared" si="15"/>
        <v>0.35556692412352303</v>
      </c>
      <c r="G16" s="9">
        <f t="shared" si="16"/>
        <v>1.0416149860495896</v>
      </c>
      <c r="H16" s="9">
        <f t="shared" si="17"/>
        <v>3.0623976723781872</v>
      </c>
      <c r="I16" s="9">
        <f t="shared" si="18"/>
        <v>3.1457268712621542</v>
      </c>
      <c r="J16" s="9">
        <f t="shared" si="19"/>
        <v>2.812410075726286</v>
      </c>
      <c r="K16" s="11">
        <f t="shared" si="20"/>
        <v>0.33557046979865773</v>
      </c>
      <c r="L16" s="11">
        <f t="shared" si="21"/>
        <v>0.32679738562091504</v>
      </c>
      <c r="M16" s="11">
        <f t="shared" si="22"/>
        <v>0.36496350364963503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-0.28404909212987095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0.23133406271602519</v>
      </c>
      <c r="Q16" s="11">
        <f>2*'OddsRatio_working_3-way'!K16*'OddsRatio_working_3-way'!L16*'OddsRatio_working_3-way'!M16</f>
        <v>8.0046388483053704E-2</v>
      </c>
      <c r="R16" s="11">
        <f t="shared" si="23"/>
        <v>0</v>
      </c>
      <c r="S16" s="11">
        <f t="shared" si="24"/>
        <v>-0.81441577926345299</v>
      </c>
      <c r="T16" s="11">
        <f t="shared" si="25"/>
        <v>-0.28180476791122944</v>
      </c>
      <c r="U16" s="11">
        <f>'OddsRatio_working_3-way'!S16-'OddsRatio_working_3-way'!R16^2/3</f>
        <v>-0.81441577926345299</v>
      </c>
      <c r="V16" s="11">
        <f>'OddsRatio_working_3-way'!S16*'OddsRatio_working_3-way'!R16/3-2*'OddsRatio_working_3-way'!R16^3/27-'OddsRatio_working_3-way'!T16</f>
        <v>0.28180476791122944</v>
      </c>
      <c r="W16" s="11">
        <f>'OddsRatio_working_3-way'!V16^2+4*'OddsRatio_working_3-way'!U16^3/27</f>
        <v>-6.1274645017340978E-4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0.14144493068653546</v>
      </c>
      <c r="Y16" s="11">
        <f>IF('OddsRatio_working_3-way'!W16&gt;=0,IF('OddsRatio_working_3-way'!V16+SQRT('OddsRatio_working_3-way'!W16)&gt;0,0,PI()),ACOS('OddsRatio_working_3-way'!V16/(2*'OddsRatio_working_3-way'!X16)))</f>
        <v>8.7615067064576557E-2</v>
      </c>
      <c r="Z16" s="11">
        <f>'OddsRatio_working_3-way'!X16^(1/3)*COS('OddsRatio_working_3-way'!Y16/3)</f>
        <v>0.5208074930247949</v>
      </c>
      <c r="AA16" s="11">
        <f>'OddsRatio_working_3-way'!X16^(1/3)*COS(('OddsRatio_working_3-way'!Y16+2*PI())/3)</f>
        <v>-0.27357990766747042</v>
      </c>
      <c r="AB16" s="11">
        <f>'OddsRatio_working_3-way'!X16^(1/3)*COS(('OddsRatio_working_3-way'!Y16+4*PI())/3)</f>
        <v>-0.24722758535732478</v>
      </c>
      <c r="AC16" s="11">
        <f>'OddsRatio_working_3-way'!X16^(1/3)*SIN('OddsRatio_working_3-way'!Y16/3)</f>
        <v>1.5214520379534607E-2</v>
      </c>
      <c r="AD16" s="11">
        <f>'OddsRatio_working_3-way'!X16^(1/3)*SIN(('OddsRatio_working_3-way'!Y16+2*PI())/3)</f>
        <v>0.44342525925099191</v>
      </c>
      <c r="AE16" s="11">
        <f>'OddsRatio_working_3-way'!X16^(1/3)*SIN(('OddsRatio_working_3-way'!Y16+4*PI())/3)</f>
        <v>-0.45863977963052632</v>
      </c>
      <c r="AF16" s="11">
        <f>-'OddsRatio_working_3-way'!U16/(3*'OddsRatio_working_3-way'!X16^(1/3))*COS(('OddsRatio_working_3-way'!Y16)/3)</f>
        <v>0.52080749302479479</v>
      </c>
      <c r="AG16" s="11">
        <f>-'OddsRatio_working_3-way'!U16/(3*'OddsRatio_working_3-way'!X16^(1/3))*COS(('OddsRatio_working_3-way'!Y16+2*PI())/3)</f>
        <v>-0.27357990766747037</v>
      </c>
      <c r="AH16" s="11">
        <f>-'OddsRatio_working_3-way'!U16/(3*'OddsRatio_working_3-way'!X16^(1/3))*COS(('OddsRatio_working_3-way'!Y16+4*PI())/3)</f>
        <v>-0.24722758535732473</v>
      </c>
      <c r="AI16" s="11">
        <f>'OddsRatio_working_3-way'!U16/(3*'OddsRatio_working_3-way'!X16^(1/3))*SIN(('OddsRatio_working_3-way'!Y16)/3)</f>
        <v>-1.5214520379534604E-2</v>
      </c>
      <c r="AJ16" s="11">
        <f>'OddsRatio_working_3-way'!U16/(3*'OddsRatio_working_3-way'!X16^(1/3))*SIN(('OddsRatio_working_3-way'!Y16+2*PI())/3)</f>
        <v>-0.4434252592509918</v>
      </c>
      <c r="AK16" s="11">
        <f>'OddsRatio_working_3-way'!U16/(3*'OddsRatio_working_3-way'!X16^(1/3))*SIN(('OddsRatio_working_3-way'!Y16+4*PI())/3)</f>
        <v>0.45863977963052621</v>
      </c>
      <c r="AL16" s="11">
        <f>'OddsRatio_working_3-way'!Z16+'OddsRatio_working_3-way'!AF16</f>
        <v>1.0416149860495896</v>
      </c>
      <c r="AM16" s="11">
        <f>'OddsRatio_working_3-way'!AA16+'OddsRatio_working_3-way'!AG16</f>
        <v>-0.54715981533494085</v>
      </c>
      <c r="AN16" s="11">
        <f>'OddsRatio_working_3-way'!AB16+'OddsRatio_working_3-way'!AH16</f>
        <v>-0.49445517071464951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1.0416149860495896</v>
      </c>
      <c r="AS16" s="11">
        <f>IF(('OddsRatio_working_3-way'!X16=0),IF(Q16&gt;0,-Q16^(1/3),(-Q16)^(1/3)),'OddsRatio_working_3-way'!AM16-'OddsRatio_working_3-way'!R16/3)</f>
        <v>-0.54715981533494085</v>
      </c>
      <c r="AT16" s="11">
        <f>IF(('OddsRatio_working_3-way'!X16=0),IF(Q16&gt;0,-Q16^(1/3),(-Q16)^(1/3)),'OddsRatio_working_3-way'!AN16-'OddsRatio_working_3-way'!R16/3)</f>
        <v>-0.49445517071464951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4.5999999999999996</v>
      </c>
      <c r="D17" s="9">
        <f t="shared" si="13"/>
        <v>0.5284841435272768</v>
      </c>
      <c r="E17" s="9">
        <f t="shared" si="14"/>
        <v>0.26225601967764867</v>
      </c>
      <c r="F17" s="9">
        <f t="shared" si="15"/>
        <v>0.20925983679507429</v>
      </c>
      <c r="G17" s="9">
        <f t="shared" si="16"/>
        <v>1.0496521869593272</v>
      </c>
      <c r="H17" s="9">
        <f t="shared" si="17"/>
        <v>1.8922043589154283</v>
      </c>
      <c r="I17" s="9">
        <f t="shared" si="18"/>
        <v>3.8130678610509969</v>
      </c>
      <c r="J17" s="9">
        <f t="shared" si="19"/>
        <v>4.7787478730535771</v>
      </c>
      <c r="K17" s="11">
        <f t="shared" si="20"/>
        <v>0.54054054054054046</v>
      </c>
      <c r="L17" s="11">
        <f t="shared" si="21"/>
        <v>0.27173913043478259</v>
      </c>
      <c r="M17" s="11">
        <f t="shared" si="22"/>
        <v>0.21739130434782611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-0.261865835589843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0.22767332549941244</v>
      </c>
      <c r="Q17" s="11">
        <f>2*'OddsRatio_working_3-way'!K17*'OddsRatio_working_3-way'!L17*'OddsRatio_working_3-way'!M17</f>
        <v>6.3863485413579918E-2</v>
      </c>
      <c r="R17" s="11">
        <f t="shared" si="23"/>
        <v>0</v>
      </c>
      <c r="S17" s="11">
        <f t="shared" si="24"/>
        <v>-0.8694273729392259</v>
      </c>
      <c r="T17" s="11">
        <f t="shared" si="25"/>
        <v>-0.24387864598575756</v>
      </c>
      <c r="U17" s="11">
        <f>'OddsRatio_working_3-way'!S17-'OddsRatio_working_3-way'!R17^2/3</f>
        <v>-0.8694273729392259</v>
      </c>
      <c r="V17" s="11">
        <f>'OddsRatio_working_3-way'!S17*'OddsRatio_working_3-way'!R17/3-2*'OddsRatio_working_3-way'!R17^3/27-'OddsRatio_working_3-way'!T17</f>
        <v>0.24387864598575756</v>
      </c>
      <c r="W17" s="11">
        <f>'OddsRatio_working_3-way'!V17^2+4*'OddsRatio_working_3-way'!U17^3/27</f>
        <v>-3.7886701049768969E-2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0.1560156202256808</v>
      </c>
      <c r="Y17" s="11">
        <f>IF('OddsRatio_working_3-way'!W17&gt;=0,IF('OddsRatio_working_3-way'!V17+SQRT('OddsRatio_working_3-way'!W17)&gt;0,0,PI()),ACOS('OddsRatio_working_3-way'!V17/(2*'OddsRatio_working_3-way'!X17)))</f>
        <v>0.67359515047977581</v>
      </c>
      <c r="Z17" s="11">
        <f>'OddsRatio_working_3-way'!X17^(1/3)*COS('OddsRatio_working_3-way'!Y17/3)</f>
        <v>0.52482609347966358</v>
      </c>
      <c r="AA17" s="11">
        <f>'OddsRatio_working_3-way'!X17^(1/3)*COS(('OddsRatio_working_3-way'!Y17+2*PI())/3)</f>
        <v>-0.36621584986654443</v>
      </c>
      <c r="AB17" s="11">
        <f>'OddsRatio_working_3-way'!X17^(1/3)*COS(('OddsRatio_working_3-way'!Y17+4*PI())/3)</f>
        <v>-0.15861024361311943</v>
      </c>
      <c r="AC17" s="11">
        <f>'OddsRatio_working_3-way'!X17^(1/3)*SIN('OddsRatio_working_3-way'!Y17/3)</f>
        <v>0.11986115265569061</v>
      </c>
      <c r="AD17" s="11">
        <f>'OddsRatio_working_3-way'!X17^(1/3)*SIN(('OddsRatio_working_3-way'!Y17+2*PI())/3)</f>
        <v>0.39458215319448992</v>
      </c>
      <c r="AE17" s="11">
        <f>'OddsRatio_working_3-way'!X17^(1/3)*SIN(('OddsRatio_working_3-way'!Y17+4*PI())/3)</f>
        <v>-0.51444330585018039</v>
      </c>
      <c r="AF17" s="11">
        <f>-'OddsRatio_working_3-way'!U17/(3*'OddsRatio_working_3-way'!X17^(1/3))*COS(('OddsRatio_working_3-way'!Y17)/3)</f>
        <v>0.52482609347966358</v>
      </c>
      <c r="AG17" s="11">
        <f>-'OddsRatio_working_3-way'!U17/(3*'OddsRatio_working_3-way'!X17^(1/3))*COS(('OddsRatio_working_3-way'!Y17+2*PI())/3)</f>
        <v>-0.36621584986654443</v>
      </c>
      <c r="AH17" s="11">
        <f>-'OddsRatio_working_3-way'!U17/(3*'OddsRatio_working_3-way'!X17^(1/3))*COS(('OddsRatio_working_3-way'!Y17+4*PI())/3)</f>
        <v>-0.15861024361311943</v>
      </c>
      <c r="AI17" s="11">
        <f>'OddsRatio_working_3-way'!U17/(3*'OddsRatio_working_3-way'!X17^(1/3))*SIN(('OddsRatio_working_3-way'!Y17)/3)</f>
        <v>-0.11986115265569061</v>
      </c>
      <c r="AJ17" s="11">
        <f>'OddsRatio_working_3-way'!U17/(3*'OddsRatio_working_3-way'!X17^(1/3))*SIN(('OddsRatio_working_3-way'!Y17+2*PI())/3)</f>
        <v>-0.39458215319448992</v>
      </c>
      <c r="AK17" s="11">
        <f>'OddsRatio_working_3-way'!U17/(3*'OddsRatio_working_3-way'!X17^(1/3))*SIN(('OddsRatio_working_3-way'!Y17+4*PI())/3)</f>
        <v>0.51444330585018039</v>
      </c>
      <c r="AL17" s="11">
        <f>'OddsRatio_working_3-way'!Z17+'OddsRatio_working_3-way'!AF17</f>
        <v>1.0496521869593272</v>
      </c>
      <c r="AM17" s="11">
        <f>'OddsRatio_working_3-way'!AA17+'OddsRatio_working_3-way'!AG17</f>
        <v>-0.73243169973308886</v>
      </c>
      <c r="AN17" s="11">
        <f>'OddsRatio_working_3-way'!AB17+'OddsRatio_working_3-way'!AH17</f>
        <v>-0.31722048722623886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1.0496521869593272</v>
      </c>
      <c r="AS17" s="11">
        <f>IF(('OddsRatio_working_3-way'!X17=0),IF(Q17&gt;0,-Q17^(1/3),(-Q17)^(1/3)),'OddsRatio_working_3-way'!AM17-'OddsRatio_working_3-way'!R17/3)</f>
        <v>-0.73243169973308886</v>
      </c>
      <c r="AT17" s="11">
        <f>IF(('OddsRatio_working_3-way'!X17=0),IF(Q17&gt;0,-Q17^(1/3),(-Q17)^(1/3)),'OddsRatio_working_3-way'!AN17-'OddsRatio_working_3-way'!R17/3)</f>
        <v>-0.31722048722623886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3.84</v>
      </c>
      <c r="C18" s="4">
        <f>IF('True_Odds_Calculator_3-way'!C19="","",'True_Odds_Calculator_3-way'!C19)</f>
        <v>5.33</v>
      </c>
      <c r="D18" s="9">
        <f t="shared" si="13"/>
        <v>0.57107576725991915</v>
      </c>
      <c r="E18" s="9">
        <f t="shared" si="14"/>
        <v>0.249730009329033</v>
      </c>
      <c r="F18" s="9">
        <f t="shared" si="15"/>
        <v>0.17919422341104779</v>
      </c>
      <c r="G18" s="9">
        <f t="shared" si="16"/>
        <v>1.0578607468509995</v>
      </c>
      <c r="H18" s="9">
        <f t="shared" si="17"/>
        <v>1.7510811302642098</v>
      </c>
      <c r="I18" s="9">
        <f t="shared" si="18"/>
        <v>4.004324521056839</v>
      </c>
      <c r="J18" s="9">
        <f t="shared" si="19"/>
        <v>5.5805370338648279</v>
      </c>
      <c r="K18" s="11">
        <f t="shared" si="20"/>
        <v>0.58479532163742687</v>
      </c>
      <c r="L18" s="11">
        <f t="shared" si="21"/>
        <v>0.26041666666666669</v>
      </c>
      <c r="M18" s="11">
        <f t="shared" si="22"/>
        <v>0.18761726078799248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-0.24946524051947672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0.22514985608695487</v>
      </c>
      <c r="Q18" s="11">
        <f>2*'OddsRatio_working_3-way'!K18*'OddsRatio_working_3-way'!L18*'OddsRatio_working_3-way'!M18</f>
        <v>5.7144633524607844E-2</v>
      </c>
      <c r="R18" s="11">
        <f t="shared" si="23"/>
        <v>0</v>
      </c>
      <c r="S18" s="11">
        <f t="shared" si="24"/>
        <v>-0.90252997017985981</v>
      </c>
      <c r="T18" s="11">
        <f t="shared" si="25"/>
        <v>-0.22906852035021824</v>
      </c>
      <c r="U18" s="11">
        <f>'OddsRatio_working_3-way'!S18-'OddsRatio_working_3-way'!R18^2/3</f>
        <v>-0.90252997017985981</v>
      </c>
      <c r="V18" s="11">
        <f>'OddsRatio_working_3-way'!S18*'OddsRatio_working_3-way'!R18/3-2*'OddsRatio_working_3-way'!R18^3/27-'OddsRatio_working_3-way'!T18</f>
        <v>0.22906852035021824</v>
      </c>
      <c r="W18" s="11">
        <f>'OddsRatio_working_3-way'!V18^2+4*'OddsRatio_working_3-way'!U18^3/27</f>
        <v>-5.6440964948022886E-2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0.16501011481380562</v>
      </c>
      <c r="Y18" s="11">
        <f>IF('OddsRatio_working_3-way'!W18&gt;=0,IF('OddsRatio_working_3-way'!V18+SQRT('OddsRatio_working_3-way'!W18)&gt;0,0,PI()),ACOS('OddsRatio_working_3-way'!V18/(2*'OddsRatio_working_3-way'!X18)))</f>
        <v>0.80362116627866786</v>
      </c>
      <c r="Z18" s="11">
        <f>'OddsRatio_working_3-way'!X18^(1/3)*COS('OddsRatio_working_3-way'!Y18/3)</f>
        <v>0.52893037342549976</v>
      </c>
      <c r="AA18" s="11">
        <f>'OddsRatio_working_3-way'!X18^(1/3)*COS(('OddsRatio_working_3-way'!Y18+2*PI())/3)</f>
        <v>-0.39019102970430036</v>
      </c>
      <c r="AB18" s="11">
        <f>'OddsRatio_working_3-way'!X18^(1/3)*COS(('OddsRatio_working_3-way'!Y18+4*PI())/3)</f>
        <v>-0.13873934372119948</v>
      </c>
      <c r="AC18" s="11">
        <f>'OddsRatio_working_3-way'!X18^(1/3)*SIN('OddsRatio_working_3-way'!Y18/3)</f>
        <v>0.14517569859052876</v>
      </c>
      <c r="AD18" s="11">
        <f>'OddsRatio_working_3-way'!X18^(1/3)*SIN(('OddsRatio_working_3-way'!Y18+2*PI())/3)</f>
        <v>0.38547929092440802</v>
      </c>
      <c r="AE18" s="11">
        <f>'OddsRatio_working_3-way'!X18^(1/3)*SIN(('OddsRatio_working_3-way'!Y18+4*PI())/3)</f>
        <v>-0.53065498951493661</v>
      </c>
      <c r="AF18" s="11">
        <f>-'OddsRatio_working_3-way'!U18/(3*'OddsRatio_working_3-way'!X18^(1/3))*COS(('OddsRatio_working_3-way'!Y18)/3)</f>
        <v>0.52893037342549976</v>
      </c>
      <c r="AG18" s="11">
        <f>-'OddsRatio_working_3-way'!U18/(3*'OddsRatio_working_3-way'!X18^(1/3))*COS(('OddsRatio_working_3-way'!Y18+2*PI())/3)</f>
        <v>-0.39019102970430036</v>
      </c>
      <c r="AH18" s="11">
        <f>-'OddsRatio_working_3-way'!U18/(3*'OddsRatio_working_3-way'!X18^(1/3))*COS(('OddsRatio_working_3-way'!Y18+4*PI())/3)</f>
        <v>-0.13873934372119948</v>
      </c>
      <c r="AI18" s="11">
        <f>'OddsRatio_working_3-way'!U18/(3*'OddsRatio_working_3-way'!X18^(1/3))*SIN(('OddsRatio_working_3-way'!Y18)/3)</f>
        <v>-0.14517569859052876</v>
      </c>
      <c r="AJ18" s="11">
        <f>'OddsRatio_working_3-way'!U18/(3*'OddsRatio_working_3-way'!X18^(1/3))*SIN(('OddsRatio_working_3-way'!Y18+2*PI())/3)</f>
        <v>-0.38547929092440802</v>
      </c>
      <c r="AK18" s="11">
        <f>'OddsRatio_working_3-way'!U18/(3*'OddsRatio_working_3-way'!X18^(1/3))*SIN(('OddsRatio_working_3-way'!Y18+4*PI())/3)</f>
        <v>0.53065498951493661</v>
      </c>
      <c r="AL18" s="11">
        <f>'OddsRatio_working_3-way'!Z18+'OddsRatio_working_3-way'!AF18</f>
        <v>1.0578607468509995</v>
      </c>
      <c r="AM18" s="11">
        <f>'OddsRatio_working_3-way'!AA18+'OddsRatio_working_3-way'!AG18</f>
        <v>-0.78038205940860073</v>
      </c>
      <c r="AN18" s="11">
        <f>'OddsRatio_working_3-way'!AB18+'OddsRatio_working_3-way'!AH18</f>
        <v>-0.27747868744239895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1.0578607468509995</v>
      </c>
      <c r="AS18" s="11">
        <f>IF(('OddsRatio_working_3-way'!X18=0),IF(Q18&gt;0,-Q18^(1/3),(-Q18)^(1/3)),'OddsRatio_working_3-way'!AM18-'OddsRatio_working_3-way'!R18/3)</f>
        <v>-0.78038205940860073</v>
      </c>
      <c r="AT18" s="11">
        <f>IF(('OddsRatio_working_3-way'!X18=0),IF(Q18&gt;0,-Q18^(1/3),(-Q18)^(1/3)),'OddsRatio_working_3-way'!AN18-'OddsRatio_working_3-way'!R18/3)</f>
        <v>-0.27747868744239895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2.99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2.42</v>
      </c>
      <c r="D19" s="9">
        <f t="shared" si="13"/>
        <v>0.32035489616389318</v>
      </c>
      <c r="E19" s="9">
        <f t="shared" si="14"/>
        <v>0.28185068720478312</v>
      </c>
      <c r="F19" s="9">
        <f t="shared" si="15"/>
        <v>0.39779441663132403</v>
      </c>
      <c r="G19" s="9">
        <f t="shared" si="16"/>
        <v>1.0660995259394772</v>
      </c>
      <c r="H19" s="9">
        <f t="shared" si="17"/>
        <v>3.1215380566195599</v>
      </c>
      <c r="I19" s="9">
        <f t="shared" si="18"/>
        <v>3.5479778669953501</v>
      </c>
      <c r="J19" s="9">
        <f t="shared" si="19"/>
        <v>2.5138613268340571</v>
      </c>
      <c r="K19" s="11">
        <f t="shared" si="20"/>
        <v>0.33444816053511706</v>
      </c>
      <c r="L19" s="11">
        <f t="shared" si="21"/>
        <v>0.29498525073746312</v>
      </c>
      <c r="M19" s="11">
        <f t="shared" si="22"/>
        <v>0.41322314049586778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-0.27532970486554054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0.23645131903552974</v>
      </c>
      <c r="Q19" s="11">
        <f>2*'OddsRatio_working_3-way'!K19*'OddsRatio_working_3-way'!L19*'OddsRatio_working_3-way'!M19</f>
        <v>8.1534937598458535E-2</v>
      </c>
      <c r="R19" s="11">
        <f t="shared" si="23"/>
        <v>0</v>
      </c>
      <c r="S19" s="11">
        <f t="shared" si="24"/>
        <v>-0.85879334796440732</v>
      </c>
      <c r="T19" s="11">
        <f t="shared" si="25"/>
        <v>-0.29613563722910602</v>
      </c>
      <c r="U19" s="11">
        <f>'OddsRatio_working_3-way'!S19-'OddsRatio_working_3-way'!R19^2/3</f>
        <v>-0.85879334796440732</v>
      </c>
      <c r="V19" s="11">
        <f>'OddsRatio_working_3-way'!S19*'OddsRatio_working_3-way'!R19/3-2*'OddsRatio_working_3-way'!R19^3/27-'OddsRatio_working_3-way'!T19</f>
        <v>0.29613563722910602</v>
      </c>
      <c r="W19" s="11">
        <f>'OddsRatio_working_3-way'!V19^2+4*'OddsRatio_working_3-way'!U19^3/27</f>
        <v>-6.1381192088518916E-3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0.15316203417128263</v>
      </c>
      <c r="Y19" s="11">
        <f>IF('OddsRatio_working_3-way'!W19&gt;=0,IF('OddsRatio_working_3-way'!V19+SQRT('OddsRatio_working_3-way'!W19)&gt;0,0,PI()),ACOS('OddsRatio_working_3-way'!V19/(2*'OddsRatio_working_3-way'!X19)))</f>
        <v>0.25863615331368428</v>
      </c>
      <c r="Z19" s="11">
        <f>'OddsRatio_working_3-way'!X19^(1/3)*COS('OddsRatio_working_3-way'!Y19/3)</f>
        <v>0.53304976296973861</v>
      </c>
      <c r="AA19" s="11">
        <f>'OddsRatio_working_3-way'!X19^(1/3)*COS(('OddsRatio_working_3-way'!Y19+2*PI())/3)</f>
        <v>-0.30642224530167983</v>
      </c>
      <c r="AB19" s="11">
        <f>'OddsRatio_working_3-way'!X19^(1/3)*COS(('OddsRatio_working_3-way'!Y19+4*PI())/3)</f>
        <v>-0.22662751766805869</v>
      </c>
      <c r="AC19" s="11">
        <f>'OddsRatio_working_3-way'!X19^(1/3)*SIN('OddsRatio_working_3-way'!Y19/3)</f>
        <v>4.6069507479184001E-2</v>
      </c>
      <c r="AD19" s="11">
        <f>'OddsRatio_working_3-way'!X19^(1/3)*SIN(('OddsRatio_working_3-way'!Y19+2*PI())/3)</f>
        <v>0.4385998824734752</v>
      </c>
      <c r="AE19" s="11">
        <f>'OddsRatio_working_3-way'!X19^(1/3)*SIN(('OddsRatio_working_3-way'!Y19+4*PI())/3)</f>
        <v>-0.48466938995265924</v>
      </c>
      <c r="AF19" s="11">
        <f>-'OddsRatio_working_3-way'!U19/(3*'OddsRatio_working_3-way'!X19^(1/3))*COS(('OddsRatio_working_3-way'!Y19)/3)</f>
        <v>0.53304976296973861</v>
      </c>
      <c r="AG19" s="11">
        <f>-'OddsRatio_working_3-way'!U19/(3*'OddsRatio_working_3-way'!X19^(1/3))*COS(('OddsRatio_working_3-way'!Y19+2*PI())/3)</f>
        <v>-0.30642224530167983</v>
      </c>
      <c r="AH19" s="11">
        <f>-'OddsRatio_working_3-way'!U19/(3*'OddsRatio_working_3-way'!X19^(1/3))*COS(('OddsRatio_working_3-way'!Y19+4*PI())/3)</f>
        <v>-0.22662751766805869</v>
      </c>
      <c r="AI19" s="11">
        <f>'OddsRatio_working_3-way'!U19/(3*'OddsRatio_working_3-way'!X19^(1/3))*SIN(('OddsRatio_working_3-way'!Y19)/3)</f>
        <v>-4.6069507479184001E-2</v>
      </c>
      <c r="AJ19" s="11">
        <f>'OddsRatio_working_3-way'!U19/(3*'OddsRatio_working_3-way'!X19^(1/3))*SIN(('OddsRatio_working_3-way'!Y19+2*PI())/3)</f>
        <v>-0.4385998824734752</v>
      </c>
      <c r="AK19" s="11">
        <f>'OddsRatio_working_3-way'!U19/(3*'OddsRatio_working_3-way'!X19^(1/3))*SIN(('OddsRatio_working_3-way'!Y19+4*PI())/3)</f>
        <v>0.48466938995265924</v>
      </c>
      <c r="AL19" s="11">
        <f>'OddsRatio_working_3-way'!Z19+'OddsRatio_working_3-way'!AF19</f>
        <v>1.0660995259394772</v>
      </c>
      <c r="AM19" s="11">
        <f>'OddsRatio_working_3-way'!AA19+'OddsRatio_working_3-way'!AG19</f>
        <v>-0.61284449060335966</v>
      </c>
      <c r="AN19" s="11">
        <f>'OddsRatio_working_3-way'!AB19+'OddsRatio_working_3-way'!AH19</f>
        <v>-0.45325503533611738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1.0660995259394772</v>
      </c>
      <c r="AS19" s="11">
        <f>IF(('OddsRatio_working_3-way'!X19=0),IF(Q19&gt;0,-Q19^(1/3),(-Q19)^(1/3)),'OddsRatio_working_3-way'!AM19-'OddsRatio_working_3-way'!R19/3)</f>
        <v>-0.61284449060335966</v>
      </c>
      <c r="AT19" s="11">
        <f>IF(('OddsRatio_working_3-way'!X19=0),IF(Q19&gt;0,-Q19^(1/3),(-Q19)^(1/3)),'OddsRatio_working_3-way'!AN19-'OddsRatio_working_3-way'!R19/3)</f>
        <v>-0.45325503533611738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2.41</v>
      </c>
      <c r="B20" s="4">
        <f>IF('True_Odds_Calculator_3-way'!B21="","",'True_Odds_Calculator_3-way'!B21)</f>
        <v>3.74</v>
      </c>
      <c r="C20" s="4">
        <f>IF('True_Odds_Calculator_3-way'!C21="","",'True_Odds_Calculator_3-way'!C21)</f>
        <v>2.76</v>
      </c>
      <c r="D20" s="9">
        <f t="shared" si="13"/>
        <v>0.39869099722364709</v>
      </c>
      <c r="E20" s="9">
        <f t="shared" si="14"/>
        <v>0.25439828141755644</v>
      </c>
      <c r="F20" s="9">
        <f t="shared" si="15"/>
        <v>0.34691072135879675</v>
      </c>
      <c r="G20" s="9">
        <f t="shared" si="16"/>
        <v>1.0696511549714365</v>
      </c>
      <c r="H20" s="9">
        <f t="shared" si="17"/>
        <v>2.5082081285097253</v>
      </c>
      <c r="I20" s="9">
        <f t="shared" si="18"/>
        <v>3.9308441646217362</v>
      </c>
      <c r="J20" s="9">
        <f t="shared" si="19"/>
        <v>2.8825860327497272</v>
      </c>
      <c r="K20" s="11">
        <f t="shared" si="20"/>
        <v>0.41493775933609955</v>
      </c>
      <c r="L20" s="11">
        <f t="shared" si="21"/>
        <v>0.26737967914438499</v>
      </c>
      <c r="M20" s="11">
        <f t="shared" si="22"/>
        <v>0.3623188405797102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-0.27332831021638326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0.23756899148224719</v>
      </c>
      <c r="Q20" s="11">
        <f>2*'OddsRatio_working_3-way'!K20*'OddsRatio_working_3-way'!L20*'OddsRatio_working_3-way'!M20</f>
        <v>8.0395597794330684E-2</v>
      </c>
      <c r="R20" s="11">
        <f t="shared" si="23"/>
        <v>0</v>
      </c>
      <c r="S20" s="11">
        <f t="shared" si="24"/>
        <v>-0.86917081986192057</v>
      </c>
      <c r="T20" s="11">
        <f t="shared" si="25"/>
        <v>-0.29413564123922858</v>
      </c>
      <c r="U20" s="11">
        <f>'OddsRatio_working_3-way'!S20-'OddsRatio_working_3-way'!R20^2/3</f>
        <v>-0.86917081986192057</v>
      </c>
      <c r="V20" s="11">
        <f>'OddsRatio_working_3-way'!S20*'OddsRatio_working_3-way'!R20/3-2*'OddsRatio_working_3-way'!R20^3/27-'OddsRatio_working_3-way'!T20</f>
        <v>0.29413564123922858</v>
      </c>
      <c r="W20" s="11">
        <f>'OddsRatio_working_3-way'!V20^2+4*'OddsRatio_working_3-way'!U20^3/27</f>
        <v>-1.0761554118564026E-2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0.15594656902748472</v>
      </c>
      <c r="Y20" s="11">
        <f>IF('OddsRatio_working_3-way'!W20&gt;=0,IF('OddsRatio_working_3-way'!V20+SQRT('OddsRatio_working_3-way'!W20)&gt;0,0,PI()),ACOS('OddsRatio_working_3-way'!V20/(2*'OddsRatio_working_3-way'!X20)))</f>
        <v>0.33906685853532803</v>
      </c>
      <c r="Z20" s="11">
        <f>'OddsRatio_working_3-way'!X20^(1/3)*COS('OddsRatio_working_3-way'!Y20/3)</f>
        <v>0.53482557748571824</v>
      </c>
      <c r="AA20" s="11">
        <f>'OddsRatio_working_3-way'!X20^(1/3)*COS(('OddsRatio_working_3-way'!Y20+2*PI())/3)</f>
        <v>-0.31998565451771588</v>
      </c>
      <c r="AB20" s="11">
        <f>'OddsRatio_working_3-way'!X20^(1/3)*COS(('OddsRatio_working_3-way'!Y20+4*PI())/3)</f>
        <v>-0.21483992296800208</v>
      </c>
      <c r="AC20" s="11">
        <f>'OddsRatio_working_3-way'!X20^(1/3)*SIN('OddsRatio_working_3-way'!Y20/3)</f>
        <v>6.0705916414367324E-2</v>
      </c>
      <c r="AD20" s="11">
        <f>'OddsRatio_working_3-way'!X20^(1/3)*SIN(('OddsRatio_working_3-way'!Y20+2*PI())/3)</f>
        <v>0.43281957848913111</v>
      </c>
      <c r="AE20" s="11">
        <f>'OddsRatio_working_3-way'!X20^(1/3)*SIN(('OddsRatio_working_3-way'!Y20+4*PI())/3)</f>
        <v>-0.49352549490349851</v>
      </c>
      <c r="AF20" s="11">
        <f>-'OddsRatio_working_3-way'!U20/(3*'OddsRatio_working_3-way'!X20^(1/3))*COS(('OddsRatio_working_3-way'!Y20)/3)</f>
        <v>0.53482557748571824</v>
      </c>
      <c r="AG20" s="11">
        <f>-'OddsRatio_working_3-way'!U20/(3*'OddsRatio_working_3-way'!X20^(1/3))*COS(('OddsRatio_working_3-way'!Y20+2*PI())/3)</f>
        <v>-0.31998565451771588</v>
      </c>
      <c r="AH20" s="11">
        <f>-'OddsRatio_working_3-way'!U20/(3*'OddsRatio_working_3-way'!X20^(1/3))*COS(('OddsRatio_working_3-way'!Y20+4*PI())/3)</f>
        <v>-0.21483992296800208</v>
      </c>
      <c r="AI20" s="11">
        <f>'OddsRatio_working_3-way'!U20/(3*'OddsRatio_working_3-way'!X20^(1/3))*SIN(('OddsRatio_working_3-way'!Y20)/3)</f>
        <v>-6.0705916414367324E-2</v>
      </c>
      <c r="AJ20" s="11">
        <f>'OddsRatio_working_3-way'!U20/(3*'OddsRatio_working_3-way'!X20^(1/3))*SIN(('OddsRatio_working_3-way'!Y20+2*PI())/3)</f>
        <v>-0.43281957848913111</v>
      </c>
      <c r="AK20" s="11">
        <f>'OddsRatio_working_3-way'!U20/(3*'OddsRatio_working_3-way'!X20^(1/3))*SIN(('OddsRatio_working_3-way'!Y20+4*PI())/3)</f>
        <v>0.49352549490349851</v>
      </c>
      <c r="AL20" s="11">
        <f>'OddsRatio_working_3-way'!Z20+'OddsRatio_working_3-way'!AF20</f>
        <v>1.0696511549714365</v>
      </c>
      <c r="AM20" s="11">
        <f>'OddsRatio_working_3-way'!AA20+'OddsRatio_working_3-way'!AG20</f>
        <v>-0.63997130903543176</v>
      </c>
      <c r="AN20" s="11">
        <f>'OddsRatio_working_3-way'!AB20+'OddsRatio_working_3-way'!AH20</f>
        <v>-0.42967984593600417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1.0696511549714365</v>
      </c>
      <c r="AS20" s="11">
        <f>IF(('OddsRatio_working_3-way'!X20=0),IF(Q20&gt;0,-Q20^(1/3),(-Q20)^(1/3)),'OddsRatio_working_3-way'!AM20-'OddsRatio_working_3-way'!R20/3)</f>
        <v>-0.63997130903543176</v>
      </c>
      <c r="AT20" s="11">
        <f>IF(('OddsRatio_working_3-way'!X20=0),IF(Q20&gt;0,-Q20^(1/3),(-Q20)^(1/3)),'OddsRatio_working_3-way'!AN20-'OddsRatio_working_3-way'!R20/3)</f>
        <v>-0.42967984593600417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2.33</v>
      </c>
      <c r="B21" s="4">
        <f>IF('True_Odds_Calculator_3-way'!B22="","",'True_Odds_Calculator_3-way'!B22)</f>
        <v>3.58</v>
      </c>
      <c r="C21" s="4">
        <f>IF('True_Odds_Calculator_3-way'!C22="","",'True_Odds_Calculator_3-way'!C22)</f>
        <v>2.98</v>
      </c>
      <c r="D21" s="9">
        <f t="shared" si="13"/>
        <v>0.41296582334648135</v>
      </c>
      <c r="E21" s="9">
        <f t="shared" si="14"/>
        <v>0.26613357994276488</v>
      </c>
      <c r="F21" s="9">
        <f t="shared" si="15"/>
        <v>0.32090059671075361</v>
      </c>
      <c r="G21" s="9">
        <f t="shared" si="16"/>
        <v>1.0688029256607396</v>
      </c>
      <c r="H21" s="9">
        <f t="shared" si="17"/>
        <v>2.4215078911287842</v>
      </c>
      <c r="I21" s="9">
        <f t="shared" si="18"/>
        <v>3.7575115482047083</v>
      </c>
      <c r="J21" s="9">
        <f t="shared" si="19"/>
        <v>3.1162297928082641</v>
      </c>
      <c r="K21" s="11">
        <f t="shared" si="20"/>
        <v>0.42918454935622319</v>
      </c>
      <c r="L21" s="11">
        <f t="shared" si="21"/>
        <v>0.27932960893854747</v>
      </c>
      <c r="M21" s="11">
        <f t="shared" si="22"/>
        <v>0.33557046979865773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-0.27332623899260133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0.236951838673855</v>
      </c>
      <c r="Q21" s="11">
        <f>2*'OddsRatio_working_3-way'!K21*'OddsRatio_working_3-way'!L21*'OddsRatio_working_3-way'!M21</f>
        <v>8.0459028412174866E-2</v>
      </c>
      <c r="R21" s="11">
        <f t="shared" si="23"/>
        <v>0</v>
      </c>
      <c r="S21" s="11">
        <f t="shared" si="24"/>
        <v>-0.86691947157063487</v>
      </c>
      <c r="T21" s="11">
        <f t="shared" si="25"/>
        <v>-0.29436993941277922</v>
      </c>
      <c r="U21" s="11">
        <f>'OddsRatio_working_3-way'!S21-'OddsRatio_working_3-way'!R21^2/3</f>
        <v>-0.86691947157063487</v>
      </c>
      <c r="V21" s="11">
        <f>'OddsRatio_working_3-way'!S21*'OddsRatio_working_3-way'!R21/3-2*'OddsRatio_working_3-way'!R21^3/27-'OddsRatio_working_3-way'!T21</f>
        <v>0.29436993941277922</v>
      </c>
      <c r="W21" s="11">
        <f>'OddsRatio_working_3-way'!V21^2+4*'OddsRatio_working_3-way'!U21^3/27</f>
        <v>-9.8697140090636543E-3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0.15534105642017743</v>
      </c>
      <c r="Y21" s="11">
        <f>IF('OddsRatio_working_3-way'!W21&gt;=0,IF('OddsRatio_working_3-way'!V21+SQRT('OddsRatio_working_3-way'!W21)&gt;0,0,PI()),ACOS('OddsRatio_working_3-way'!V21/(2*'OddsRatio_working_3-way'!X21)))</f>
        <v>0.32548542445346462</v>
      </c>
      <c r="Z21" s="11">
        <f>'OddsRatio_working_3-way'!X21^(1/3)*COS('OddsRatio_working_3-way'!Y21/3)</f>
        <v>0.53440146283036982</v>
      </c>
      <c r="AA21" s="11">
        <f>'OddsRatio_working_3-way'!X21^(1/3)*COS(('OddsRatio_working_3-way'!Y21+2*PI())/3)</f>
        <v>-0.31761080269295006</v>
      </c>
      <c r="AB21" s="11">
        <f>'OddsRatio_working_3-way'!X21^(1/3)*COS(('OddsRatio_working_3-way'!Y21+4*PI())/3)</f>
        <v>-0.21679066013741988</v>
      </c>
      <c r="AC21" s="11">
        <f>'OddsRatio_working_3-way'!X21^(1/3)*SIN('OddsRatio_working_3-way'!Y21/3)</f>
        <v>5.8208536444171802E-2</v>
      </c>
      <c r="AD21" s="11">
        <f>'OddsRatio_working_3-way'!X21^(1/3)*SIN(('OddsRatio_working_3-way'!Y21+2*PI())/3)</f>
        <v>0.43370097440857974</v>
      </c>
      <c r="AE21" s="11">
        <f>'OddsRatio_working_3-way'!X21^(1/3)*SIN(('OddsRatio_working_3-way'!Y21+4*PI())/3)</f>
        <v>-0.49190951085275159</v>
      </c>
      <c r="AF21" s="11">
        <f>-'OddsRatio_working_3-way'!U21/(3*'OddsRatio_working_3-way'!X21^(1/3))*COS(('OddsRatio_working_3-way'!Y21)/3)</f>
        <v>0.53440146283036982</v>
      </c>
      <c r="AG21" s="11">
        <f>-'OddsRatio_working_3-way'!U21/(3*'OddsRatio_working_3-way'!X21^(1/3))*COS(('OddsRatio_working_3-way'!Y21+2*PI())/3)</f>
        <v>-0.31761080269295006</v>
      </c>
      <c r="AH21" s="11">
        <f>-'OddsRatio_working_3-way'!U21/(3*'OddsRatio_working_3-way'!X21^(1/3))*COS(('OddsRatio_working_3-way'!Y21+4*PI())/3)</f>
        <v>-0.21679066013741988</v>
      </c>
      <c r="AI21" s="11">
        <f>'OddsRatio_working_3-way'!U21/(3*'OddsRatio_working_3-way'!X21^(1/3))*SIN(('OddsRatio_working_3-way'!Y21)/3)</f>
        <v>-5.8208536444171802E-2</v>
      </c>
      <c r="AJ21" s="11">
        <f>'OddsRatio_working_3-way'!U21/(3*'OddsRatio_working_3-way'!X21^(1/3))*SIN(('OddsRatio_working_3-way'!Y21+2*PI())/3)</f>
        <v>-0.43370097440857974</v>
      </c>
      <c r="AK21" s="11">
        <f>'OddsRatio_working_3-way'!U21/(3*'OddsRatio_working_3-way'!X21^(1/3))*SIN(('OddsRatio_working_3-way'!Y21+4*PI())/3)</f>
        <v>0.49190951085275159</v>
      </c>
      <c r="AL21" s="11">
        <f>'OddsRatio_working_3-way'!Z21+'OddsRatio_working_3-way'!AF21</f>
        <v>1.0688029256607396</v>
      </c>
      <c r="AM21" s="11">
        <f>'OddsRatio_working_3-way'!AA21+'OddsRatio_working_3-way'!AG21</f>
        <v>-0.63522160538590011</v>
      </c>
      <c r="AN21" s="11">
        <f>'OddsRatio_working_3-way'!AB21+'OddsRatio_working_3-way'!AH21</f>
        <v>-0.43358132027483975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1.0688029256607396</v>
      </c>
      <c r="AS21" s="11">
        <f>IF(('OddsRatio_working_3-way'!X21=0),IF(Q21&gt;0,-Q21^(1/3),(-Q21)^(1/3)),'OddsRatio_working_3-way'!AM21-'OddsRatio_working_3-way'!R21/3)</f>
        <v>-0.63522160538590011</v>
      </c>
      <c r="AT21" s="11">
        <f>IF(('OddsRatio_working_3-way'!X21=0),IF(Q21&gt;0,-Q21^(1/3),(-Q21)^(1/3)),'OddsRatio_working_3-way'!AN21-'OddsRatio_working_3-way'!R21/3)</f>
        <v>-0.43358132027483975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3.43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2.08</v>
      </c>
      <c r="D22" s="9">
        <f t="shared" si="13"/>
        <v>0.27702028872963275</v>
      </c>
      <c r="E22" s="9">
        <f t="shared" si="14"/>
        <v>0.26000187795444091</v>
      </c>
      <c r="F22" s="9">
        <f t="shared" si="15"/>
        <v>0.46297783331592646</v>
      </c>
      <c r="G22" s="9">
        <f t="shared" si="16"/>
        <v>1.0740098362125894</v>
      </c>
      <c r="H22" s="9">
        <f t="shared" si="17"/>
        <v>3.6098439019965918</v>
      </c>
      <c r="I22" s="9">
        <f t="shared" si="18"/>
        <v>3.8461260659633623</v>
      </c>
      <c r="J22" s="9">
        <f t="shared" si="19"/>
        <v>2.1599306231095965</v>
      </c>
      <c r="K22" s="11">
        <f t="shared" si="20"/>
        <v>0.29154518950437314</v>
      </c>
      <c r="L22" s="11">
        <f t="shared" si="21"/>
        <v>0.27397260273972601</v>
      </c>
      <c r="M22" s="11">
        <f t="shared" si="22"/>
        <v>0.48076923076923073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-0.2670702934191892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0.2365540526010193</v>
      </c>
      <c r="Q22" s="11">
        <f>2*'OddsRatio_working_3-way'!K22*'OddsRatio_working_3-way'!L22*'OddsRatio_working_3-way'!M22</f>
        <v>7.6803263831499755E-2</v>
      </c>
      <c r="R22" s="11">
        <f t="shared" si="23"/>
        <v>0</v>
      </c>
      <c r="S22" s="11">
        <f t="shared" si="24"/>
        <v>-0.88573704537676867</v>
      </c>
      <c r="T22" s="11">
        <f t="shared" si="25"/>
        <v>-0.2875769627846651</v>
      </c>
      <c r="U22" s="11">
        <f>'OddsRatio_working_3-way'!S22-'OddsRatio_working_3-way'!R22^2/3</f>
        <v>-0.88573704537676867</v>
      </c>
      <c r="V22" s="11">
        <f>'OddsRatio_working_3-way'!S22*'OddsRatio_working_3-way'!R22/3-2*'OddsRatio_working_3-way'!R22^3/27-'OddsRatio_working_3-way'!T22</f>
        <v>0.2875769627846651</v>
      </c>
      <c r="W22" s="11">
        <f>'OddsRatio_working_3-way'!V22^2+4*'OddsRatio_working_3-way'!U22^3/27</f>
        <v>-2.024576970329986E-2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0.16042621296701523</v>
      </c>
      <c r="Y22" s="11">
        <f>IF('OddsRatio_working_3-way'!W22&gt;=0,IF('OddsRatio_working_3-way'!V22+SQRT('OddsRatio_working_3-way'!W22)&gt;0,0,PI()),ACOS('OddsRatio_working_3-way'!V22/(2*'OddsRatio_working_3-way'!X22)))</f>
        <v>0.45946373523660045</v>
      </c>
      <c r="Z22" s="11">
        <f>'OddsRatio_working_3-way'!X22^(1/3)*COS('OddsRatio_working_3-way'!Y22/3)</f>
        <v>0.53700491810629469</v>
      </c>
      <c r="AA22" s="11">
        <f>'OddsRatio_working_3-way'!X22^(1/3)*COS(('OddsRatio_working_3-way'!Y22+2*PI())/3)</f>
        <v>-0.34029068783357441</v>
      </c>
      <c r="AB22" s="11">
        <f>'OddsRatio_working_3-way'!X22^(1/3)*COS(('OddsRatio_working_3-way'!Y22+4*PI())/3)</f>
        <v>-0.19671423027272023</v>
      </c>
      <c r="AC22" s="11">
        <f>'OddsRatio_working_3-way'!X22^(1/3)*SIN('OddsRatio_working_3-way'!Y22/3)</f>
        <v>8.2893906422052091E-2</v>
      </c>
      <c r="AD22" s="11">
        <f>'OddsRatio_working_3-way'!X22^(1/3)*SIN(('OddsRatio_working_3-way'!Y22+2*PI())/3)</f>
        <v>0.42361294782620729</v>
      </c>
      <c r="AE22" s="11">
        <f>'OddsRatio_working_3-way'!X22^(1/3)*SIN(('OddsRatio_working_3-way'!Y22+4*PI())/3)</f>
        <v>-0.50650685424825936</v>
      </c>
      <c r="AF22" s="11">
        <f>-'OddsRatio_working_3-way'!U22/(3*'OddsRatio_working_3-way'!X22^(1/3))*COS(('OddsRatio_working_3-way'!Y22)/3)</f>
        <v>0.53700491810629469</v>
      </c>
      <c r="AG22" s="11">
        <f>-'OddsRatio_working_3-way'!U22/(3*'OddsRatio_working_3-way'!X22^(1/3))*COS(('OddsRatio_working_3-way'!Y22+2*PI())/3)</f>
        <v>-0.34029068783357441</v>
      </c>
      <c r="AH22" s="11">
        <f>-'OddsRatio_working_3-way'!U22/(3*'OddsRatio_working_3-way'!X22^(1/3))*COS(('OddsRatio_working_3-way'!Y22+4*PI())/3)</f>
        <v>-0.19671423027272023</v>
      </c>
      <c r="AI22" s="11">
        <f>'OddsRatio_working_3-way'!U22/(3*'OddsRatio_working_3-way'!X22^(1/3))*SIN(('OddsRatio_working_3-way'!Y22)/3)</f>
        <v>-8.2893906422052091E-2</v>
      </c>
      <c r="AJ22" s="11">
        <f>'OddsRatio_working_3-way'!U22/(3*'OddsRatio_working_3-way'!X22^(1/3))*SIN(('OddsRatio_working_3-way'!Y22+2*PI())/3)</f>
        <v>-0.42361294782620729</v>
      </c>
      <c r="AK22" s="11">
        <f>'OddsRatio_working_3-way'!U22/(3*'OddsRatio_working_3-way'!X22^(1/3))*SIN(('OddsRatio_working_3-way'!Y22+4*PI())/3)</f>
        <v>0.50650685424825936</v>
      </c>
      <c r="AL22" s="11">
        <f>'OddsRatio_working_3-way'!Z22+'OddsRatio_working_3-way'!AF22</f>
        <v>1.0740098362125894</v>
      </c>
      <c r="AM22" s="11">
        <f>'OddsRatio_working_3-way'!AA22+'OddsRatio_working_3-way'!AG22</f>
        <v>-0.68058137566714882</v>
      </c>
      <c r="AN22" s="11">
        <f>'OddsRatio_working_3-way'!AB22+'OddsRatio_working_3-way'!AH22</f>
        <v>-0.39342846054544045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1.0740098362125894</v>
      </c>
      <c r="AS22" s="11">
        <f>IF(('OddsRatio_working_3-way'!X22=0),IF(Q22&gt;0,-Q22^(1/3),(-Q22)^(1/3)),'OddsRatio_working_3-way'!AM22-'OddsRatio_working_3-way'!R22/3)</f>
        <v>-0.68058137566714882</v>
      </c>
      <c r="AT22" s="11">
        <f>IF(('OddsRatio_working_3-way'!X22=0),IF(Q22&gt;0,-Q22^(1/3),(-Q22)^(1/3)),'OddsRatio_working_3-way'!AN22-'OddsRatio_working_3-way'!R22/3)</f>
        <v>-0.39342846054544045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3.38</v>
      </c>
      <c r="B23" s="4">
        <f>IF('True_Odds_Calculator_3-way'!B24="","",'True_Odds_Calculator_3-way'!B24)</f>
        <v>3.27</v>
      </c>
      <c r="C23" s="4">
        <f>IF('True_Odds_Calculator_3-way'!C24="","",'True_Odds_Calculator_3-way'!C24)</f>
        <v>2.38</v>
      </c>
      <c r="D23" s="9">
        <f t="shared" si="13"/>
        <v>0.28902042876103429</v>
      </c>
      <c r="E23" s="9">
        <f t="shared" si="14"/>
        <v>0.29884044543935656</v>
      </c>
      <c r="F23" s="9">
        <f t="shared" si="15"/>
        <v>0.4121391257996091</v>
      </c>
      <c r="G23" s="9">
        <f t="shared" si="16"/>
        <v>1.0335979140501317</v>
      </c>
      <c r="H23" s="9">
        <f t="shared" si="17"/>
        <v>3.4599630354393134</v>
      </c>
      <c r="I23" s="9">
        <f t="shared" si="18"/>
        <v>3.3462672648937981</v>
      </c>
      <c r="J23" s="9">
        <f t="shared" si="19"/>
        <v>2.4263651213891824</v>
      </c>
      <c r="K23" s="11">
        <f t="shared" si="20"/>
        <v>0.29585798816568049</v>
      </c>
      <c r="L23" s="11">
        <f t="shared" si="21"/>
        <v>0.3058103975535168</v>
      </c>
      <c r="M23" s="11">
        <f t="shared" si="22"/>
        <v>0.42016806722689076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-0.28342652407578295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0.22923234762663547</v>
      </c>
      <c r="Q23" s="11">
        <f>2*'OddsRatio_working_3-way'!K23*'OddsRatio_working_3-way'!L23*'OddsRatio_working_3-way'!M23</f>
        <v>7.6030629395235638E-2</v>
      </c>
      <c r="R23" s="11">
        <f t="shared" si="23"/>
        <v>0</v>
      </c>
      <c r="S23" s="11">
        <f t="shared" si="24"/>
        <v>-0.80878932687804139</v>
      </c>
      <c r="T23" s="11">
        <f t="shared" si="25"/>
        <v>-0.26825516646037856</v>
      </c>
      <c r="U23" s="11">
        <f>'OddsRatio_working_3-way'!S23-'OddsRatio_working_3-way'!R23^2/3</f>
        <v>-0.80878932687804139</v>
      </c>
      <c r="V23" s="11">
        <f>'OddsRatio_working_3-way'!S23*'OddsRatio_working_3-way'!R23/3-2*'OddsRatio_working_3-way'!R23^3/27-'OddsRatio_working_3-way'!T23</f>
        <v>0.26825516646037856</v>
      </c>
      <c r="W23" s="11">
        <f>'OddsRatio_working_3-way'!V23^2+4*'OddsRatio_working_3-way'!U23^3/27</f>
        <v>-6.4186607846466875E-3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0.1399816908718173</v>
      </c>
      <c r="Y23" s="11">
        <f>IF('OddsRatio_working_3-way'!W23&gt;=0,IF('OddsRatio_working_3-way'!V23+SQRT('OddsRatio_working_3-way'!W23)&gt;0,0,PI()),ACOS('OddsRatio_working_3-way'!V23/(2*'OddsRatio_working_3-way'!X23)))</f>
        <v>0.29022512529972389</v>
      </c>
      <c r="Z23" s="11">
        <f>'OddsRatio_working_3-way'!X23^(1/3)*COS('OddsRatio_working_3-way'!Y23/3)</f>
        <v>0.51679895702506584</v>
      </c>
      <c r="AA23" s="11">
        <f>'OddsRatio_working_3-way'!X23^(1/3)*COS(('OddsRatio_working_3-way'!Y23+2*PI())/3)</f>
        <v>-0.30183287848148999</v>
      </c>
      <c r="AB23" s="11">
        <f>'OddsRatio_working_3-way'!X23^(1/3)*COS(('OddsRatio_working_3-way'!Y23+4*PI())/3)</f>
        <v>-0.21496607854357605</v>
      </c>
      <c r="AC23" s="11">
        <f>'OddsRatio_working_3-way'!X23^(1/3)*SIN('OddsRatio_working_3-way'!Y23/3)</f>
        <v>5.0152570327795978E-2</v>
      </c>
      <c r="AD23" s="11">
        <f>'OddsRatio_working_3-way'!X23^(1/3)*SIN(('OddsRatio_working_3-way'!Y23+2*PI())/3)</f>
        <v>0.42248474026911148</v>
      </c>
      <c r="AE23" s="11">
        <f>'OddsRatio_working_3-way'!X23^(1/3)*SIN(('OddsRatio_working_3-way'!Y23+4*PI())/3)</f>
        <v>-0.47263731059690739</v>
      </c>
      <c r="AF23" s="11">
        <f>-'OddsRatio_working_3-way'!U23/(3*'OddsRatio_working_3-way'!X23^(1/3))*COS(('OddsRatio_working_3-way'!Y23)/3)</f>
        <v>0.51679895702506584</v>
      </c>
      <c r="AG23" s="11">
        <f>-'OddsRatio_working_3-way'!U23/(3*'OddsRatio_working_3-way'!X23^(1/3))*COS(('OddsRatio_working_3-way'!Y23+2*PI())/3)</f>
        <v>-0.30183287848148999</v>
      </c>
      <c r="AH23" s="11">
        <f>-'OddsRatio_working_3-way'!U23/(3*'OddsRatio_working_3-way'!X23^(1/3))*COS(('OddsRatio_working_3-way'!Y23+4*PI())/3)</f>
        <v>-0.21496607854357605</v>
      </c>
      <c r="AI23" s="11">
        <f>'OddsRatio_working_3-way'!U23/(3*'OddsRatio_working_3-way'!X23^(1/3))*SIN(('OddsRatio_working_3-way'!Y23)/3)</f>
        <v>-5.0152570327795978E-2</v>
      </c>
      <c r="AJ23" s="11">
        <f>'OddsRatio_working_3-way'!U23/(3*'OddsRatio_working_3-way'!X23^(1/3))*SIN(('OddsRatio_working_3-way'!Y23+2*PI())/3)</f>
        <v>-0.42248474026911148</v>
      </c>
      <c r="AK23" s="11">
        <f>'OddsRatio_working_3-way'!U23/(3*'OddsRatio_working_3-way'!X23^(1/3))*SIN(('OddsRatio_working_3-way'!Y23+4*PI())/3)</f>
        <v>0.47263731059690739</v>
      </c>
      <c r="AL23" s="11">
        <f>'OddsRatio_working_3-way'!Z23+'OddsRatio_working_3-way'!AF23</f>
        <v>1.0335979140501317</v>
      </c>
      <c r="AM23" s="11">
        <f>'OddsRatio_working_3-way'!AA23+'OddsRatio_working_3-way'!AG23</f>
        <v>-0.60366575696297997</v>
      </c>
      <c r="AN23" s="11">
        <f>'OddsRatio_working_3-way'!AB23+'OddsRatio_working_3-way'!AH23</f>
        <v>-0.4299321570871521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1.0335979140501317</v>
      </c>
      <c r="AS23" s="11">
        <f>IF(('OddsRatio_working_3-way'!X23=0),IF(Q23&gt;0,-Q23^(1/3),(-Q23)^(1/3)),'OddsRatio_working_3-way'!AM23-'OddsRatio_working_3-way'!R23/3)</f>
        <v>-0.60366575696297997</v>
      </c>
      <c r="AT23" s="11">
        <f>IF(('OddsRatio_working_3-way'!X23=0),IF(Q23&gt;0,-Q23^(1/3),(-Q23)^(1/3)),'OddsRatio_working_3-way'!AN23-'OddsRatio_working_3-way'!R23/3)</f>
        <v>-0.4299321570871521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2.92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2.46</v>
      </c>
      <c r="D24" s="9">
        <f t="shared" si="13"/>
        <v>0.33470185184179735</v>
      </c>
      <c r="E24" s="9">
        <f t="shared" si="14"/>
        <v>0.26713064709041445</v>
      </c>
      <c r="F24" s="9">
        <f t="shared" si="15"/>
        <v>0.39816750106778809</v>
      </c>
      <c r="G24" s="9">
        <f t="shared" si="16"/>
        <v>1.0352779653263293</v>
      </c>
      <c r="H24" s="9">
        <f t="shared" si="17"/>
        <v>2.9877336934265526</v>
      </c>
      <c r="I24" s="9">
        <f t="shared" si="18"/>
        <v>3.7434866081147726</v>
      </c>
      <c r="J24" s="9">
        <f t="shared" si="19"/>
        <v>2.511505829376441</v>
      </c>
      <c r="K24" s="11">
        <f t="shared" si="20"/>
        <v>0.34246575342465752</v>
      </c>
      <c r="L24" s="11">
        <f t="shared" si="21"/>
        <v>0.27397260273972601</v>
      </c>
      <c r="M24" s="11">
        <f t="shared" si="22"/>
        <v>0.4065040650406504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-0.28332776478449706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0.22998869508304762</v>
      </c>
      <c r="Q24" s="11">
        <f>2*'OddsRatio_working_3-way'!K24*'OddsRatio_working_3-way'!L24*'OddsRatio_working_3-way'!M24</f>
        <v>7.6281490906483451E-2</v>
      </c>
      <c r="R24" s="11">
        <f t="shared" si="23"/>
        <v>0</v>
      </c>
      <c r="S24" s="11">
        <f t="shared" si="24"/>
        <v>-0.8117407598862757</v>
      </c>
      <c r="T24" s="11">
        <f t="shared" si="25"/>
        <v>-0.26923408288102013</v>
      </c>
      <c r="U24" s="11">
        <f>'OddsRatio_working_3-way'!S24-'OddsRatio_working_3-way'!R24^2/3</f>
        <v>-0.8117407598862757</v>
      </c>
      <c r="V24" s="11">
        <f>'OddsRatio_working_3-way'!S24*'OddsRatio_working_3-way'!R24/3-2*'OddsRatio_working_3-way'!R24^3/27-'OddsRatio_working_3-way'!T24</f>
        <v>0.26923408288102013</v>
      </c>
      <c r="W24" s="11">
        <f>'OddsRatio_working_3-way'!V24^2+4*'OddsRatio_working_3-way'!U24^3/27</f>
        <v>-6.7537058677183404E-3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0.14074862099901933</v>
      </c>
      <c r="Y24" s="11">
        <f>IF('OddsRatio_working_3-way'!W24&gt;=0,IF('OddsRatio_working_3-way'!V24+SQRT('OddsRatio_working_3-way'!W24)&gt;0,0,PI()),ACOS('OddsRatio_working_3-way'!V24/(2*'OddsRatio_working_3-way'!X24)))</f>
        <v>0.29625690976769281</v>
      </c>
      <c r="Z24" s="11">
        <f>'OddsRatio_working_3-way'!X24^(1/3)*COS('OddsRatio_working_3-way'!Y24/3)</f>
        <v>0.51763898266316466</v>
      </c>
      <c r="AA24" s="11">
        <f>'OddsRatio_working_3-way'!X24^(1/3)*COS(('OddsRatio_working_3-way'!Y24+2*PI())/3)</f>
        <v>-0.30323348340786233</v>
      </c>
      <c r="AB24" s="11">
        <f>'OddsRatio_working_3-way'!X24^(1/3)*COS(('OddsRatio_working_3-way'!Y24+4*PI())/3)</f>
        <v>-0.21440549925530239</v>
      </c>
      <c r="AC24" s="11">
        <f>'OddsRatio_working_3-way'!X24^(1/3)*SIN('OddsRatio_working_3-way'!Y24/3)</f>
        <v>5.1284860562052344E-2</v>
      </c>
      <c r="AD24" s="11">
        <f>'OddsRatio_working_3-way'!X24^(1/3)*SIN(('OddsRatio_working_3-way'!Y24+2*PI())/3)</f>
        <v>0.42264607869440696</v>
      </c>
      <c r="AE24" s="11">
        <f>'OddsRatio_working_3-way'!X24^(1/3)*SIN(('OddsRatio_working_3-way'!Y24+4*PI())/3)</f>
        <v>-0.47393093925645929</v>
      </c>
      <c r="AF24" s="11">
        <f>-'OddsRatio_working_3-way'!U24/(3*'OddsRatio_working_3-way'!X24^(1/3))*COS(('OddsRatio_working_3-way'!Y24)/3)</f>
        <v>0.51763898266316466</v>
      </c>
      <c r="AG24" s="11">
        <f>-'OddsRatio_working_3-way'!U24/(3*'OddsRatio_working_3-way'!X24^(1/3))*COS(('OddsRatio_working_3-way'!Y24+2*PI())/3)</f>
        <v>-0.30323348340786233</v>
      </c>
      <c r="AH24" s="11">
        <f>-'OddsRatio_working_3-way'!U24/(3*'OddsRatio_working_3-way'!X24^(1/3))*COS(('OddsRatio_working_3-way'!Y24+4*PI())/3)</f>
        <v>-0.21440549925530239</v>
      </c>
      <c r="AI24" s="11">
        <f>'OddsRatio_working_3-way'!U24/(3*'OddsRatio_working_3-way'!X24^(1/3))*SIN(('OddsRatio_working_3-way'!Y24)/3)</f>
        <v>-5.1284860562052344E-2</v>
      </c>
      <c r="AJ24" s="11">
        <f>'OddsRatio_working_3-way'!U24/(3*'OddsRatio_working_3-way'!X24^(1/3))*SIN(('OddsRatio_working_3-way'!Y24+2*PI())/3)</f>
        <v>-0.42264607869440696</v>
      </c>
      <c r="AK24" s="11">
        <f>'OddsRatio_working_3-way'!U24/(3*'OddsRatio_working_3-way'!X24^(1/3))*SIN(('OddsRatio_working_3-way'!Y24+4*PI())/3)</f>
        <v>0.47393093925645929</v>
      </c>
      <c r="AL24" s="11">
        <f>'OddsRatio_working_3-way'!Z24+'OddsRatio_working_3-way'!AF24</f>
        <v>1.0352779653263293</v>
      </c>
      <c r="AM24" s="11">
        <f>'OddsRatio_working_3-way'!AA24+'OddsRatio_working_3-way'!AG24</f>
        <v>-0.60646696681572465</v>
      </c>
      <c r="AN24" s="11">
        <f>'OddsRatio_working_3-way'!AB24+'OddsRatio_working_3-way'!AH24</f>
        <v>-0.42881099851060478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1.0352779653263293</v>
      </c>
      <c r="AS24" s="11">
        <f>IF(('OddsRatio_working_3-way'!X24=0),IF(Q24&gt;0,-Q24^(1/3),(-Q24)^(1/3)),'OddsRatio_working_3-way'!AM24-'OddsRatio_working_3-way'!R24/3)</f>
        <v>-0.60646696681572465</v>
      </c>
      <c r="AT24" s="11">
        <f>IF(('OddsRatio_working_3-way'!X24=0),IF(Q24&gt;0,-Q24^(1/3),(-Q24)^(1/3)),'OddsRatio_working_3-way'!AN24-'OddsRatio_working_3-way'!R24/3)</f>
        <v>-0.42881099851060478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4.9400000000000004</v>
      </c>
      <c r="B25" s="4">
        <f>IF('True_Odds_Calculator_3-way'!B26="","",'True_Odds_Calculator_3-way'!B26)</f>
        <v>4.49</v>
      </c>
      <c r="C25" s="4">
        <f>IF('True_Odds_Calculator_3-way'!C26="","",'True_Odds_Calculator_3-way'!C26)</f>
        <v>1.67</v>
      </c>
      <c r="D25" s="9">
        <f t="shared" si="13"/>
        <v>0.19575063108564111</v>
      </c>
      <c r="E25" s="9">
        <f t="shared" si="14"/>
        <v>0.21555018575248469</v>
      </c>
      <c r="F25" s="9">
        <f t="shared" si="15"/>
        <v>0.58869918316187408</v>
      </c>
      <c r="G25" s="9">
        <f t="shared" si="16"/>
        <v>1.042776741899281</v>
      </c>
      <c r="H25" s="9">
        <f t="shared" si="17"/>
        <v>5.1085403630831667</v>
      </c>
      <c r="I25" s="9">
        <f t="shared" si="18"/>
        <v>4.6392908292284911</v>
      </c>
      <c r="J25" s="9">
        <f t="shared" si="19"/>
        <v>1.6986604170725186</v>
      </c>
      <c r="K25" s="11">
        <f t="shared" si="20"/>
        <v>0.20242914979757085</v>
      </c>
      <c r="L25" s="11">
        <f t="shared" si="21"/>
        <v>0.22271714922048996</v>
      </c>
      <c r="M25" s="11">
        <f t="shared" si="22"/>
        <v>0.5988023952095809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-0.24871769854878312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0.21867304767218226</v>
      </c>
      <c r="Q25" s="11">
        <f>2*'OddsRatio_working_3-way'!K25*'OddsRatio_working_3-way'!L25*'OddsRatio_working_3-way'!M25</f>
        <v>5.3993345104242522E-2</v>
      </c>
      <c r="R25" s="11">
        <f t="shared" si="23"/>
        <v>0</v>
      </c>
      <c r="S25" s="11">
        <f t="shared" si="24"/>
        <v>-0.8792017976529003</v>
      </c>
      <c r="T25" s="11">
        <f t="shared" si="25"/>
        <v>-0.21708686361800003</v>
      </c>
      <c r="U25" s="11">
        <f>'OddsRatio_working_3-way'!S25-'OddsRatio_working_3-way'!R25^2/3</f>
        <v>-0.8792017976529003</v>
      </c>
      <c r="V25" s="11">
        <f>'OddsRatio_working_3-way'!S25*'OddsRatio_working_3-way'!R25/3-2*'OddsRatio_working_3-way'!R25^3/27-'OddsRatio_working_3-way'!T25</f>
        <v>0.21708686361800003</v>
      </c>
      <c r="W25" s="11">
        <f>'OddsRatio_working_3-way'!V25^2+4*'OddsRatio_working_3-way'!U25^3/27</f>
        <v>-5.3557634061374995E-2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0.15865397916289017</v>
      </c>
      <c r="Y25" s="11">
        <f>IF('OddsRatio_working_3-way'!W25&gt;=0,IF('OddsRatio_working_3-way'!V25+SQRT('OddsRatio_working_3-way'!W25)&gt;0,0,PI()),ACOS('OddsRatio_working_3-way'!V25/(2*'OddsRatio_working_3-way'!X25)))</f>
        <v>0.81735600503867434</v>
      </c>
      <c r="Z25" s="11">
        <f>'OddsRatio_working_3-way'!X25^(1/3)*COS('OddsRatio_working_3-way'!Y25/3)</f>
        <v>0.52138837094964052</v>
      </c>
      <c r="AA25" s="11">
        <f>'OddsRatio_working_3-way'!X25^(1/3)*COS(('OddsRatio_working_3-way'!Y25+2*PI())/3)</f>
        <v>-0.38685311061325478</v>
      </c>
      <c r="AB25" s="11">
        <f>'OddsRatio_working_3-way'!X25^(1/3)*COS(('OddsRatio_working_3-way'!Y25+4*PI())/3)</f>
        <v>-0.1345352603363858</v>
      </c>
      <c r="AC25" s="11">
        <f>'OddsRatio_working_3-way'!X25^(1/3)*SIN('OddsRatio_working_3-way'!Y25/3)</f>
        <v>0.14567577877869814</v>
      </c>
      <c r="AD25" s="11">
        <f>'OddsRatio_working_3-way'!X25^(1/3)*SIN(('OddsRatio_working_3-way'!Y25+2*PI())/3)</f>
        <v>0.37869768509082408</v>
      </c>
      <c r="AE25" s="11">
        <f>'OddsRatio_working_3-way'!X25^(1/3)*SIN(('OddsRatio_working_3-way'!Y25+4*PI())/3)</f>
        <v>-0.52437346386952211</v>
      </c>
      <c r="AF25" s="11">
        <f>-'OddsRatio_working_3-way'!U25/(3*'OddsRatio_working_3-way'!X25^(1/3))*COS(('OddsRatio_working_3-way'!Y25)/3)</f>
        <v>0.52138837094964052</v>
      </c>
      <c r="AG25" s="11">
        <f>-'OddsRatio_working_3-way'!U25/(3*'OddsRatio_working_3-way'!X25^(1/3))*COS(('OddsRatio_working_3-way'!Y25+2*PI())/3)</f>
        <v>-0.38685311061325489</v>
      </c>
      <c r="AH25" s="11">
        <f>-'OddsRatio_working_3-way'!U25/(3*'OddsRatio_working_3-way'!X25^(1/3))*COS(('OddsRatio_working_3-way'!Y25+4*PI())/3)</f>
        <v>-0.13453526033638583</v>
      </c>
      <c r="AI25" s="11">
        <f>'OddsRatio_working_3-way'!U25/(3*'OddsRatio_working_3-way'!X25^(1/3))*SIN(('OddsRatio_working_3-way'!Y25)/3)</f>
        <v>-0.14567577877869817</v>
      </c>
      <c r="AJ25" s="11">
        <f>'OddsRatio_working_3-way'!U25/(3*'OddsRatio_working_3-way'!X25^(1/3))*SIN(('OddsRatio_working_3-way'!Y25+2*PI())/3)</f>
        <v>-0.37869768509082413</v>
      </c>
      <c r="AK25" s="11">
        <f>'OddsRatio_working_3-way'!U25/(3*'OddsRatio_working_3-way'!X25^(1/3))*SIN(('OddsRatio_working_3-way'!Y25+4*PI())/3)</f>
        <v>0.52437346386952222</v>
      </c>
      <c r="AL25" s="11">
        <f>'OddsRatio_working_3-way'!Z25+'OddsRatio_working_3-way'!AF25</f>
        <v>1.042776741899281</v>
      </c>
      <c r="AM25" s="11">
        <f>'OddsRatio_working_3-way'!AA25+'OddsRatio_working_3-way'!AG25</f>
        <v>-0.77370622122650967</v>
      </c>
      <c r="AN25" s="11">
        <f>'OddsRatio_working_3-way'!AB25+'OddsRatio_working_3-way'!AH25</f>
        <v>-0.2690705206727716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1.042776741899281</v>
      </c>
      <c r="AS25" s="11">
        <f>IF(('OddsRatio_working_3-way'!X25=0),IF(Q25&gt;0,-Q25^(1/3),(-Q25)^(1/3)),'OddsRatio_working_3-way'!AM25-'OddsRatio_working_3-way'!R25/3)</f>
        <v>-0.77370622122650967</v>
      </c>
      <c r="AT25" s="11">
        <f>IF(('OddsRatio_working_3-way'!X25=0),IF(Q25&gt;0,-Q25^(1/3),(-Q25)^(1/3)),'OddsRatio_working_3-way'!AN25-'OddsRatio_working_3-way'!R25/3)</f>
        <v>-0.2690705206727716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2.2200000000000002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3.81</v>
      </c>
      <c r="D26" s="9">
        <f t="shared" si="13"/>
        <v>0.44190983043023868</v>
      </c>
      <c r="E26" s="9">
        <f t="shared" si="14"/>
        <v>0.30225864051402446</v>
      </c>
      <c r="F26" s="9">
        <f t="shared" si="15"/>
        <v>0.25583152905573697</v>
      </c>
      <c r="G26" s="9">
        <f t="shared" si="16"/>
        <v>1.0351680980220999</v>
      </c>
      <c r="H26" s="9">
        <f t="shared" si="17"/>
        <v>2.2629050795869619</v>
      </c>
      <c r="I26" s="9">
        <f t="shared" si="18"/>
        <v>3.3084248585892819</v>
      </c>
      <c r="J26" s="9">
        <f t="shared" si="19"/>
        <v>3.9088223554421004</v>
      </c>
      <c r="K26" s="11">
        <f t="shared" si="20"/>
        <v>0.4504504504504504</v>
      </c>
      <c r="L26" s="11">
        <f t="shared" si="21"/>
        <v>0.30959752321981426</v>
      </c>
      <c r="M26" s="11">
        <f t="shared" si="22"/>
        <v>0.26246719160104987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-0.27982759581209149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0.22913628140219397</v>
      </c>
      <c r="Q26" s="11">
        <f>2*'OddsRatio_working_3-way'!K26*'OddsRatio_working_3-way'!L26*'OddsRatio_working_3-way'!M26</f>
        <v>7.3206479681212133E-2</v>
      </c>
      <c r="R26" s="11">
        <f t="shared" si="23"/>
        <v>0</v>
      </c>
      <c r="S26" s="11">
        <f t="shared" si="24"/>
        <v>-0.81884805084078438</v>
      </c>
      <c r="T26" s="11">
        <f t="shared" si="25"/>
        <v>-0.26161279579577779</v>
      </c>
      <c r="U26" s="11">
        <f>'OddsRatio_working_3-way'!S26-'OddsRatio_working_3-way'!R26^2/3</f>
        <v>-0.81884805084078438</v>
      </c>
      <c r="V26" s="11">
        <f>'OddsRatio_working_3-way'!S26*'OddsRatio_working_3-way'!R26/3-2*'OddsRatio_working_3-way'!R26^3/27-'OddsRatio_working_3-way'!T26</f>
        <v>0.26161279579577779</v>
      </c>
      <c r="W26" s="11">
        <f>'OddsRatio_working_3-way'!V26^2+4*'OddsRatio_working_3-way'!U26^3/27</f>
        <v>-1.2899123004079291E-2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0.14260117279335627</v>
      </c>
      <c r="Y26" s="11">
        <f>IF('OddsRatio_working_3-way'!W26&gt;=0,IF('OddsRatio_working_3-way'!V26+SQRT('OddsRatio_working_3-way'!W26)&gt;0,0,PI()),ACOS('OddsRatio_working_3-way'!V26/(2*'OddsRatio_working_3-way'!X26)))</f>
        <v>0.4095794576147076</v>
      </c>
      <c r="Z26" s="11">
        <f>'OddsRatio_working_3-way'!X26^(1/3)*COS('OddsRatio_working_3-way'!Y26/3)</f>
        <v>0.51758404901104993</v>
      </c>
      <c r="AA26" s="11">
        <f>'OddsRatio_working_3-way'!X26^(1/3)*COS(('OddsRatio_working_3-way'!Y26+2*PI())/3)</f>
        <v>-0.32037186590830347</v>
      </c>
      <c r="AB26" s="11">
        <f>'OddsRatio_working_3-way'!X26^(1/3)*COS(('OddsRatio_working_3-way'!Y26+4*PI())/3)</f>
        <v>-0.1972121831027466</v>
      </c>
      <c r="AC26" s="11">
        <f>'OddsRatio_working_3-way'!X26^(1/3)*SIN('OddsRatio_working_3-way'!Y26/3)</f>
        <v>7.1106276021097176E-2</v>
      </c>
      <c r="AD26" s="11">
        <f>'OddsRatio_working_3-way'!X26^(1/3)*SIN(('OddsRatio_working_3-way'!Y26+2*PI())/3)</f>
        <v>0.41268779702663061</v>
      </c>
      <c r="AE26" s="11">
        <f>'OddsRatio_working_3-way'!X26^(1/3)*SIN(('OddsRatio_working_3-way'!Y26+4*PI())/3)</f>
        <v>-0.48379407304772781</v>
      </c>
      <c r="AF26" s="11">
        <f>-'OddsRatio_working_3-way'!U26/(3*'OddsRatio_working_3-way'!X26^(1/3))*COS(('OddsRatio_working_3-way'!Y26)/3)</f>
        <v>0.51758404901104993</v>
      </c>
      <c r="AG26" s="11">
        <f>-'OddsRatio_working_3-way'!U26/(3*'OddsRatio_working_3-way'!X26^(1/3))*COS(('OddsRatio_working_3-way'!Y26+2*PI())/3)</f>
        <v>-0.32037186590830347</v>
      </c>
      <c r="AH26" s="11">
        <f>-'OddsRatio_working_3-way'!U26/(3*'OddsRatio_working_3-way'!X26^(1/3))*COS(('OddsRatio_working_3-way'!Y26+4*PI())/3)</f>
        <v>-0.1972121831027466</v>
      </c>
      <c r="AI26" s="11">
        <f>'OddsRatio_working_3-way'!U26/(3*'OddsRatio_working_3-way'!X26^(1/3))*SIN(('OddsRatio_working_3-way'!Y26)/3)</f>
        <v>-7.1106276021097176E-2</v>
      </c>
      <c r="AJ26" s="11">
        <f>'OddsRatio_working_3-way'!U26/(3*'OddsRatio_working_3-way'!X26^(1/3))*SIN(('OddsRatio_working_3-way'!Y26+2*PI())/3)</f>
        <v>-0.41268779702663061</v>
      </c>
      <c r="AK26" s="11">
        <f>'OddsRatio_working_3-way'!U26/(3*'OddsRatio_working_3-way'!X26^(1/3))*SIN(('OddsRatio_working_3-way'!Y26+4*PI())/3)</f>
        <v>0.48379407304772781</v>
      </c>
      <c r="AL26" s="11">
        <f>'OddsRatio_working_3-way'!Z26+'OddsRatio_working_3-way'!AF26</f>
        <v>1.0351680980220999</v>
      </c>
      <c r="AM26" s="11">
        <f>'OddsRatio_working_3-way'!AA26+'OddsRatio_working_3-way'!AG26</f>
        <v>-0.64074373181660693</v>
      </c>
      <c r="AN26" s="11">
        <f>'OddsRatio_working_3-way'!AB26+'OddsRatio_working_3-way'!AH26</f>
        <v>-0.3944243662054932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1.0351680980220999</v>
      </c>
      <c r="AS26" s="11">
        <f>IF(('OddsRatio_working_3-way'!X26=0),IF(Q26&gt;0,-Q26^(1/3),(-Q26)^(1/3)),'OddsRatio_working_3-way'!AM26-'OddsRatio_working_3-way'!R26/3)</f>
        <v>-0.64074373181660693</v>
      </c>
      <c r="AT26" s="11">
        <f>IF(('OddsRatio_working_3-way'!X26=0),IF(Q26&gt;0,-Q26^(1/3),(-Q26)^(1/3)),'OddsRatio_working_3-way'!AN26-'OddsRatio_working_3-way'!R26/3)</f>
        <v>-0.3944243662054932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3.02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2.4500000000000002</v>
      </c>
      <c r="D27" s="9">
        <f t="shared" si="13"/>
        <v>0.32362268290736884</v>
      </c>
      <c r="E27" s="9">
        <f t="shared" si="14"/>
        <v>0.27641901405949493</v>
      </c>
      <c r="F27" s="9">
        <f t="shared" si="15"/>
        <v>0.39995830303313629</v>
      </c>
      <c r="G27" s="9">
        <f t="shared" si="16"/>
        <v>1.0346625056634027</v>
      </c>
      <c r="H27" s="9">
        <f t="shared" si="17"/>
        <v>3.0900182614400733</v>
      </c>
      <c r="I27" s="9">
        <f t="shared" si="18"/>
        <v>3.6176961393284088</v>
      </c>
      <c r="J27" s="9">
        <f t="shared" si="19"/>
        <v>2.5002606332119344</v>
      </c>
      <c r="K27" s="11">
        <f t="shared" si="20"/>
        <v>0.33112582781456956</v>
      </c>
      <c r="L27" s="11">
        <f t="shared" si="21"/>
        <v>0.28328611898016998</v>
      </c>
      <c r="M27" s="11">
        <f t="shared" si="22"/>
        <v>0.4081632653061224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-0.28372144310137626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0.22972249140167861</v>
      </c>
      <c r="Q27" s="11">
        <f>2*'OddsRatio_working_3-way'!K27*'OddsRatio_working_3-way'!L27*'OddsRatio_working_3-way'!M27</f>
        <v>7.6574163800559522E-2</v>
      </c>
      <c r="R27" s="11">
        <f t="shared" si="23"/>
        <v>0</v>
      </c>
      <c r="S27" s="11">
        <f t="shared" si="24"/>
        <v>-0.80967617001580194</v>
      </c>
      <c r="T27" s="11">
        <f t="shared" si="25"/>
        <v>-0.26989205667193394</v>
      </c>
      <c r="U27" s="11">
        <f>'OddsRatio_working_3-way'!S27-'OddsRatio_working_3-way'!R27^2/3</f>
        <v>-0.80967617001580194</v>
      </c>
      <c r="V27" s="11">
        <f>'OddsRatio_working_3-way'!S27*'OddsRatio_working_3-way'!R27/3-2*'OddsRatio_working_3-way'!R27^3/27-'OddsRatio_working_3-way'!T27</f>
        <v>0.26989205667193394</v>
      </c>
      <c r="W27" s="11">
        <f>'OddsRatio_working_3-way'!V27^2+4*'OddsRatio_working_3-way'!U27^3/27</f>
        <v>-5.7958866686796534E-3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0.14021199032472764</v>
      </c>
      <c r="Y27" s="11">
        <f>IF('OddsRatio_working_3-way'!W27&gt;=0,IF('OddsRatio_working_3-way'!V27+SQRT('OddsRatio_working_3-way'!W27)&gt;0,0,PI()),ACOS('OddsRatio_working_3-way'!V27/(2*'OddsRatio_working_3-way'!X27)))</f>
        <v>0.27493496574208254</v>
      </c>
      <c r="Z27" s="11">
        <f>'OddsRatio_working_3-way'!X27^(1/3)*COS('OddsRatio_working_3-way'!Y27/3)</f>
        <v>0.51733125283170145</v>
      </c>
      <c r="AA27" s="11">
        <f>'OddsRatio_working_3-way'!X27^(1/3)*COS(('OddsRatio_working_3-way'!Y27+2*PI())/3)</f>
        <v>-0.29983993438377177</v>
      </c>
      <c r="AB27" s="11">
        <f>'OddsRatio_working_3-way'!X27^(1/3)*COS(('OddsRatio_working_3-way'!Y27+4*PI())/3)</f>
        <v>-0.21749131844792974</v>
      </c>
      <c r="AC27" s="11">
        <f>'OddsRatio_working_3-way'!X27^(1/3)*SIN('OddsRatio_working_3-way'!Y27/3)</f>
        <v>4.754399557795163E-2</v>
      </c>
      <c r="AD27" s="11">
        <f>'OddsRatio_working_3-way'!X27^(1/3)*SIN(('OddsRatio_working_3-way'!Y27+2*PI())/3)</f>
        <v>0.42425000933490792</v>
      </c>
      <c r="AE27" s="11">
        <f>'OddsRatio_working_3-way'!X27^(1/3)*SIN(('OddsRatio_working_3-way'!Y27+4*PI())/3)</f>
        <v>-0.47179400491285944</v>
      </c>
      <c r="AF27" s="11">
        <f>-'OddsRatio_working_3-way'!U27/(3*'OddsRatio_working_3-way'!X27^(1/3))*COS(('OddsRatio_working_3-way'!Y27)/3)</f>
        <v>0.51733125283170134</v>
      </c>
      <c r="AG27" s="11">
        <f>-'OddsRatio_working_3-way'!U27/(3*'OddsRatio_working_3-way'!X27^(1/3))*COS(('OddsRatio_working_3-way'!Y27+2*PI())/3)</f>
        <v>-0.29983993438377171</v>
      </c>
      <c r="AH27" s="11">
        <f>-'OddsRatio_working_3-way'!U27/(3*'OddsRatio_working_3-way'!X27^(1/3))*COS(('OddsRatio_working_3-way'!Y27+4*PI())/3)</f>
        <v>-0.21749131844792968</v>
      </c>
      <c r="AI27" s="11">
        <f>'OddsRatio_working_3-way'!U27/(3*'OddsRatio_working_3-way'!X27^(1/3))*SIN(('OddsRatio_working_3-way'!Y27)/3)</f>
        <v>-4.7543995577951623E-2</v>
      </c>
      <c r="AJ27" s="11">
        <f>'OddsRatio_working_3-way'!U27/(3*'OddsRatio_working_3-way'!X27^(1/3))*SIN(('OddsRatio_working_3-way'!Y27+2*PI())/3)</f>
        <v>-0.42425000933490786</v>
      </c>
      <c r="AK27" s="11">
        <f>'OddsRatio_working_3-way'!U27/(3*'OddsRatio_working_3-way'!X27^(1/3))*SIN(('OddsRatio_working_3-way'!Y27+4*PI())/3)</f>
        <v>0.47179400491285933</v>
      </c>
      <c r="AL27" s="11">
        <f>'OddsRatio_working_3-way'!Z27+'OddsRatio_working_3-way'!AF27</f>
        <v>1.0346625056634027</v>
      </c>
      <c r="AM27" s="11">
        <f>'OddsRatio_working_3-way'!AA27+'OddsRatio_working_3-way'!AG27</f>
        <v>-0.59967986876754353</v>
      </c>
      <c r="AN27" s="11">
        <f>'OddsRatio_working_3-way'!AB27+'OddsRatio_working_3-way'!AH27</f>
        <v>-0.43498263689585942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1.0346625056634027</v>
      </c>
      <c r="AS27" s="11">
        <f>IF(('OddsRatio_working_3-way'!X27=0),IF(Q27&gt;0,-Q27^(1/3),(-Q27)^(1/3)),'OddsRatio_working_3-way'!AM27-'OddsRatio_working_3-way'!R27/3)</f>
        <v>-0.59967986876754353</v>
      </c>
      <c r="AT27" s="11">
        <f>IF(('OddsRatio_working_3-way'!X27=0),IF(Q27&gt;0,-Q27^(1/3),(-Q27)^(1/3)),'OddsRatio_working_3-way'!AN27-'OddsRatio_working_3-way'!R27/3)</f>
        <v>-0.43498263689585942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1.0900000000000001</v>
      </c>
      <c r="B28" s="4">
        <f>IF('True_Odds_Calculator_3-way'!B29="","",'True_Odds_Calculator_3-way'!B29)</f>
        <v>12.18</v>
      </c>
      <c r="C28" s="4">
        <f>IF('True_Odds_Calculator_3-way'!C29="","",'True_Odds_Calculator_3-way'!C29)</f>
        <v>28.87</v>
      </c>
      <c r="D28" s="9">
        <f t="shared" si="13"/>
        <v>0.90207477573860917</v>
      </c>
      <c r="E28" s="9">
        <f t="shared" si="14"/>
        <v>6.9036878657330533E-2</v>
      </c>
      <c r="F28" s="9">
        <f t="shared" si="15"/>
        <v>2.8888345604060506E-2</v>
      </c>
      <c r="G28" s="9">
        <f t="shared" si="16"/>
        <v>1.2061727881237982</v>
      </c>
      <c r="H28" s="9">
        <f t="shared" si="17"/>
        <v>1.1085555509311418</v>
      </c>
      <c r="I28" s="9">
        <f t="shared" si="18"/>
        <v>14.485011771224062</v>
      </c>
      <c r="J28" s="9">
        <f t="shared" si="19"/>
        <v>34.616035605010254</v>
      </c>
      <c r="K28" s="11">
        <f t="shared" si="20"/>
        <v>0.9174311926605504</v>
      </c>
      <c r="L28" s="11">
        <f t="shared" si="21"/>
        <v>8.2101806239737271E-2</v>
      </c>
      <c r="M28" s="11">
        <f t="shared" si="22"/>
        <v>3.4638032559750606E-2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-7.3164550973801257E-2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0.10211751814439665</v>
      </c>
      <c r="Q28" s="11">
        <f>2*'OddsRatio_working_3-way'!K28*'OddsRatio_working_3-way'!L28*'OddsRatio_working_3-way'!M28</f>
        <v>5.2180642894428531E-3</v>
      </c>
      <c r="R28" s="11">
        <f t="shared" si="23"/>
        <v>0</v>
      </c>
      <c r="S28" s="11">
        <f t="shared" si="24"/>
        <v>-1.3957239781456852</v>
      </c>
      <c r="T28" s="11">
        <f t="shared" si="25"/>
        <v>-7.1319569654863815E-2</v>
      </c>
      <c r="U28" s="11">
        <f>'OddsRatio_working_3-way'!S28-'OddsRatio_working_3-way'!R28^2/3</f>
        <v>-1.3957239781456852</v>
      </c>
      <c r="V28" s="11">
        <f>'OddsRatio_working_3-way'!S28*'OddsRatio_working_3-way'!R28/3-2*'OddsRatio_working_3-way'!R28^3/27-'OddsRatio_working_3-way'!T28</f>
        <v>7.1319569654863815E-2</v>
      </c>
      <c r="W28" s="11">
        <f>'OddsRatio_working_3-way'!V28^2+4*'OddsRatio_working_3-way'!U28^3/27</f>
        <v>-0.39771851270816611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0.31733460011631298</v>
      </c>
      <c r="Y28" s="11">
        <f>IF('OddsRatio_working_3-way'!W28&gt;=0,IF('OddsRatio_working_3-way'!V28+SQRT('OddsRatio_working_3-way'!W28)&gt;0,0,PI()),ACOS('OddsRatio_working_3-way'!V28/(2*'OddsRatio_working_3-way'!X28)))</f>
        <v>1.458185648972145</v>
      </c>
      <c r="Z28" s="11">
        <f>'OddsRatio_working_3-way'!X28^(1/3)*COS('OddsRatio_working_3-way'!Y28/3)</f>
        <v>0.60308639406189912</v>
      </c>
      <c r="AA28" s="11">
        <f>'OddsRatio_working_3-way'!X28^(1/3)*COS(('OddsRatio_working_3-way'!Y28+2*PI())/3)</f>
        <v>-0.57748901691138033</v>
      </c>
      <c r="AB28" s="11">
        <f>'OddsRatio_working_3-way'!X28^(1/3)*COS(('OddsRatio_working_3-way'!Y28+4*PI())/3)</f>
        <v>-2.5597377150518744E-2</v>
      </c>
      <c r="AC28" s="11">
        <f>'OddsRatio_working_3-way'!X28^(1/3)*SIN('OddsRatio_working_3-way'!Y28/3)</f>
        <v>0.31863478677943741</v>
      </c>
      <c r="AD28" s="11">
        <f>'OddsRatio_working_3-way'!X28^(1/3)*SIN(('OddsRatio_working_3-way'!Y28+2*PI())/3)</f>
        <v>0.36297074454463868</v>
      </c>
      <c r="AE28" s="11">
        <f>'OddsRatio_working_3-way'!X28^(1/3)*SIN(('OddsRatio_working_3-way'!Y28+4*PI())/3)</f>
        <v>-0.68160553132407597</v>
      </c>
      <c r="AF28" s="11">
        <f>-'OddsRatio_working_3-way'!U28/(3*'OddsRatio_working_3-way'!X28^(1/3))*COS(('OddsRatio_working_3-way'!Y28)/3)</f>
        <v>0.60308639406189901</v>
      </c>
      <c r="AG28" s="11">
        <f>-'OddsRatio_working_3-way'!U28/(3*'OddsRatio_working_3-way'!X28^(1/3))*COS(('OddsRatio_working_3-way'!Y28+2*PI())/3)</f>
        <v>-0.57748901691138022</v>
      </c>
      <c r="AH28" s="11">
        <f>-'OddsRatio_working_3-way'!U28/(3*'OddsRatio_working_3-way'!X28^(1/3))*COS(('OddsRatio_working_3-way'!Y28+4*PI())/3)</f>
        <v>-2.5597377150518741E-2</v>
      </c>
      <c r="AI28" s="11">
        <f>'OddsRatio_working_3-way'!U28/(3*'OddsRatio_working_3-way'!X28^(1/3))*SIN(('OddsRatio_working_3-way'!Y28)/3)</f>
        <v>-0.31863478677943735</v>
      </c>
      <c r="AJ28" s="11">
        <f>'OddsRatio_working_3-way'!U28/(3*'OddsRatio_working_3-way'!X28^(1/3))*SIN(('OddsRatio_working_3-way'!Y28+2*PI())/3)</f>
        <v>-0.36297074454463862</v>
      </c>
      <c r="AK28" s="11">
        <f>'OddsRatio_working_3-way'!U28/(3*'OddsRatio_working_3-way'!X28^(1/3))*SIN(('OddsRatio_working_3-way'!Y28+4*PI())/3)</f>
        <v>0.68160553132407586</v>
      </c>
      <c r="AL28" s="11">
        <f>'OddsRatio_working_3-way'!Z28+'OddsRatio_working_3-way'!AF28</f>
        <v>1.2061727881237982</v>
      </c>
      <c r="AM28" s="11">
        <f>'OddsRatio_working_3-way'!AA28+'OddsRatio_working_3-way'!AG28</f>
        <v>-1.1549780338227604</v>
      </c>
      <c r="AN28" s="11">
        <f>'OddsRatio_working_3-way'!AB28+'OddsRatio_working_3-way'!AH28</f>
        <v>-5.1194754301037482E-2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1.2061727881237982</v>
      </c>
      <c r="AS28" s="11">
        <f>IF(('OddsRatio_working_3-way'!X28=0),IF(Q28&gt;0,-Q28^(1/3),(-Q28)^(1/3)),'OddsRatio_working_3-way'!AM28-'OddsRatio_working_3-way'!R28/3)</f>
        <v>-1.1549780338227604</v>
      </c>
      <c r="AT28" s="11">
        <f>IF(('OddsRatio_working_3-way'!X28=0),IF(Q28&gt;0,-Q28^(1/3),(-Q28)^(1/3)),'OddsRatio_working_3-way'!AN28-'OddsRatio_working_3-way'!R28/3)</f>
        <v>-5.1194754301037482E-2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4.05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1.89</v>
      </c>
      <c r="D29" s="9">
        <f t="shared" si="13"/>
        <v>0.23808278385253193</v>
      </c>
      <c r="E29" s="9">
        <f t="shared" si="14"/>
        <v>0.24480991088079299</v>
      </c>
      <c r="F29" s="9">
        <f t="shared" si="15"/>
        <v>0.51710730526667514</v>
      </c>
      <c r="G29" s="9">
        <f t="shared" si="16"/>
        <v>1.0492523620765875</v>
      </c>
      <c r="H29" s="9">
        <f t="shared" si="17"/>
        <v>4.2002197043335912</v>
      </c>
      <c r="I29" s="9">
        <f t="shared" si="18"/>
        <v>4.084801944505168</v>
      </c>
      <c r="J29" s="9">
        <f t="shared" si="19"/>
        <v>1.9338346022481627</v>
      </c>
      <c r="K29" s="11">
        <f t="shared" si="20"/>
        <v>0.24691358024691359</v>
      </c>
      <c r="L29" s="11">
        <f t="shared" si="21"/>
        <v>0.25380710659898476</v>
      </c>
      <c r="M29" s="11">
        <f t="shared" si="22"/>
        <v>0.52910052910052918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-0.26462089086642582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0.22812631699013858</v>
      </c>
      <c r="Q29" s="11">
        <f>2*'OddsRatio_working_3-way'!K29*'OddsRatio_working_3-way'!L29*'OddsRatio_working_3-way'!M29</f>
        <v>6.6315789822714702E-2</v>
      </c>
      <c r="R29" s="11">
        <f t="shared" si="23"/>
        <v>0</v>
      </c>
      <c r="S29" s="11">
        <f t="shared" si="24"/>
        <v>-0.86208732894520856</v>
      </c>
      <c r="T29" s="11">
        <f t="shared" si="25"/>
        <v>-0.25060678167011879</v>
      </c>
      <c r="U29" s="11">
        <f>'OddsRatio_working_3-way'!S29-'OddsRatio_working_3-way'!R29^2/3</f>
        <v>-0.86208732894520856</v>
      </c>
      <c r="V29" s="11">
        <f>'OddsRatio_working_3-way'!S29*'OddsRatio_working_3-way'!R29/3-2*'OddsRatio_working_3-way'!R29^3/27-'OddsRatio_working_3-way'!T29</f>
        <v>0.25060678167011879</v>
      </c>
      <c r="W29" s="11">
        <f>'OddsRatio_working_3-way'!V29^2+4*'OddsRatio_working_3-way'!U29^3/27</f>
        <v>-3.2114554383713398E-2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0.15404407924581845</v>
      </c>
      <c r="Y29" s="11">
        <f>IF('OddsRatio_working_3-way'!W29&gt;=0,IF('OddsRatio_working_3-way'!V29+SQRT('OddsRatio_working_3-way'!W29)&gt;0,0,PI()),ACOS('OddsRatio_working_3-way'!V29/(2*'OddsRatio_working_3-way'!X29)))</f>
        <v>0.62077904676531737</v>
      </c>
      <c r="Z29" s="11">
        <f>'OddsRatio_working_3-way'!X29^(1/3)*COS('OddsRatio_working_3-way'!Y29/3)</f>
        <v>0.52462618103829373</v>
      </c>
      <c r="AA29" s="11">
        <f>'OddsRatio_working_3-way'!X29^(1/3)*COS(('OddsRatio_working_3-way'!Y29+2*PI())/3)</f>
        <v>-0.35769317158004599</v>
      </c>
      <c r="AB29" s="11">
        <f>'OddsRatio_working_3-way'!X29^(1/3)*COS(('OddsRatio_working_3-way'!Y29+4*PI())/3)</f>
        <v>-0.16693300945824791</v>
      </c>
      <c r="AC29" s="11">
        <f>'OddsRatio_working_3-way'!X29^(1/3)*SIN('OddsRatio_working_3-way'!Y29/3)</f>
        <v>0.11013543095167688</v>
      </c>
      <c r="AD29" s="11">
        <f>'OddsRatio_working_3-way'!X29^(1/3)*SIN(('OddsRatio_working_3-way'!Y29+2*PI())/3)</f>
        <v>0.39927188479373793</v>
      </c>
      <c r="AE29" s="11">
        <f>'OddsRatio_working_3-way'!X29^(1/3)*SIN(('OddsRatio_working_3-way'!Y29+4*PI())/3)</f>
        <v>-0.50940731574541476</v>
      </c>
      <c r="AF29" s="11">
        <f>-'OddsRatio_working_3-way'!U29/(3*'OddsRatio_working_3-way'!X29^(1/3))*COS(('OddsRatio_working_3-way'!Y29)/3)</f>
        <v>0.52462618103829384</v>
      </c>
      <c r="AG29" s="11">
        <f>-'OddsRatio_working_3-way'!U29/(3*'OddsRatio_working_3-way'!X29^(1/3))*COS(('OddsRatio_working_3-way'!Y29+2*PI())/3)</f>
        <v>-0.35769317158004604</v>
      </c>
      <c r="AH29" s="11">
        <f>-'OddsRatio_working_3-way'!U29/(3*'OddsRatio_working_3-way'!X29^(1/3))*COS(('OddsRatio_working_3-way'!Y29+4*PI())/3)</f>
        <v>-0.16693300945824793</v>
      </c>
      <c r="AI29" s="11">
        <f>'OddsRatio_working_3-way'!U29/(3*'OddsRatio_working_3-way'!X29^(1/3))*SIN(('OddsRatio_working_3-way'!Y29)/3)</f>
        <v>-0.11013543095167691</v>
      </c>
      <c r="AJ29" s="11">
        <f>'OddsRatio_working_3-way'!U29/(3*'OddsRatio_working_3-way'!X29^(1/3))*SIN(('OddsRatio_working_3-way'!Y29+2*PI())/3)</f>
        <v>-0.39927188479373804</v>
      </c>
      <c r="AK29" s="11">
        <f>'OddsRatio_working_3-way'!U29/(3*'OddsRatio_working_3-way'!X29^(1/3))*SIN(('OddsRatio_working_3-way'!Y29+4*PI())/3)</f>
        <v>0.50940731574541487</v>
      </c>
      <c r="AL29" s="11">
        <f>'OddsRatio_working_3-way'!Z29+'OddsRatio_working_3-way'!AF29</f>
        <v>1.0492523620765875</v>
      </c>
      <c r="AM29" s="11">
        <f>'OddsRatio_working_3-way'!AA29+'OddsRatio_working_3-way'!AG29</f>
        <v>-0.71538634316009198</v>
      </c>
      <c r="AN29" s="11">
        <f>'OddsRatio_working_3-way'!AB29+'OddsRatio_working_3-way'!AH29</f>
        <v>-0.33386601891649581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1.0492523620765875</v>
      </c>
      <c r="AS29" s="11">
        <f>IF(('OddsRatio_working_3-way'!X29=0),IF(Q29&gt;0,-Q29^(1/3),(-Q29)^(1/3)),'OddsRatio_working_3-way'!AM29-'OddsRatio_working_3-way'!R29/3)</f>
        <v>-0.71538634316009198</v>
      </c>
      <c r="AT29" s="11">
        <f>IF(('OddsRatio_working_3-way'!X29=0),IF(Q29&gt;0,-Q29^(1/3),(-Q29)^(1/3)),'OddsRatio_working_3-way'!AN29-'OddsRatio_working_3-way'!R29/3)</f>
        <v>-0.33386601891649581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2.38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3.03</v>
      </c>
      <c r="D30" s="9">
        <f t="shared" si="13"/>
        <v>0.41017009688404976</v>
      </c>
      <c r="E30" s="9">
        <f t="shared" si="14"/>
        <v>0.26883743156365175</v>
      </c>
      <c r="F30" s="9">
        <f t="shared" si="15"/>
        <v>0.32099247155229832</v>
      </c>
      <c r="G30" s="9">
        <f t="shared" si="16"/>
        <v>1.0420383555977564</v>
      </c>
      <c r="H30" s="9">
        <f t="shared" si="17"/>
        <v>2.4380129307249039</v>
      </c>
      <c r="I30" s="9">
        <f t="shared" si="18"/>
        <v>3.7197201081101436</v>
      </c>
      <c r="J30" s="9">
        <f t="shared" si="19"/>
        <v>3.1153378618634457</v>
      </c>
      <c r="K30" s="11">
        <f t="shared" si="20"/>
        <v>0.42016806722689076</v>
      </c>
      <c r="L30" s="11">
        <f t="shared" si="21"/>
        <v>0.2770083102493075</v>
      </c>
      <c r="M30" s="11">
        <f t="shared" si="22"/>
        <v>0.33003300330033003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-0.28085932269290148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0.23124359038478398</v>
      </c>
      <c r="Q30" s="11">
        <f>2*'OddsRatio_working_3-way'!K30*'OddsRatio_working_3-way'!L30*'OddsRatio_working_3-way'!M30</f>
        <v>7.6825113084645832E-2</v>
      </c>
      <c r="R30" s="11">
        <f t="shared" si="23"/>
        <v>0</v>
      </c>
      <c r="S30" s="11">
        <f t="shared" si="24"/>
        <v>-0.82334311771317426</v>
      </c>
      <c r="T30" s="11">
        <f t="shared" si="25"/>
        <v>-0.27353591950603795</v>
      </c>
      <c r="U30" s="11">
        <f>'OddsRatio_working_3-way'!S30-'OddsRatio_working_3-way'!R30^2/3</f>
        <v>-0.82334311771317426</v>
      </c>
      <c r="V30" s="11">
        <f>'OddsRatio_working_3-way'!S30*'OddsRatio_working_3-way'!R30/3-2*'OddsRatio_working_3-way'!R30^3/27-'OddsRatio_working_3-way'!T30</f>
        <v>0.27353591950603795</v>
      </c>
      <c r="W30" s="11">
        <f>'OddsRatio_working_3-way'!V30^2+4*'OddsRatio_working_3-way'!U30^3/27</f>
        <v>-7.865399769293735E-3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0.14377699662090196</v>
      </c>
      <c r="Y30" s="11">
        <f>IF('OddsRatio_working_3-way'!W30&gt;=0,IF('OddsRatio_working_3-way'!V30+SQRT('OddsRatio_working_3-way'!W30)&gt;0,0,PI()),ACOS('OddsRatio_working_3-way'!V30/(2*'OddsRatio_working_3-way'!X30)))</f>
        <v>0.31353046612215829</v>
      </c>
      <c r="Z30" s="11">
        <f>'OddsRatio_working_3-way'!X30^(1/3)*COS('OddsRatio_working_3-way'!Y30/3)</f>
        <v>0.52101917779887819</v>
      </c>
      <c r="AA30" s="11">
        <f>'OddsRatio_working_3-way'!X30^(1/3)*COS(('OddsRatio_working_3-way'!Y30+2*PI())/3)</f>
        <v>-0.30783866772661794</v>
      </c>
      <c r="AB30" s="11">
        <f>'OddsRatio_working_3-way'!X30^(1/3)*COS(('OddsRatio_working_3-way'!Y30+4*PI())/3)</f>
        <v>-0.21318051007226035</v>
      </c>
      <c r="AC30" s="11">
        <f>'OddsRatio_working_3-way'!X30^(1/3)*SIN('OddsRatio_working_3-way'!Y30/3)</f>
        <v>5.465091280273765E-2</v>
      </c>
      <c r="AD30" s="11">
        <f>'OddsRatio_working_3-way'!X30^(1/3)*SIN(('OddsRatio_working_3-way'!Y30+2*PI())/3)</f>
        <v>0.423890387431341</v>
      </c>
      <c r="AE30" s="11">
        <f>'OddsRatio_working_3-way'!X30^(1/3)*SIN(('OddsRatio_working_3-way'!Y30+4*PI())/3)</f>
        <v>-0.47854130023407837</v>
      </c>
      <c r="AF30" s="11">
        <f>-'OddsRatio_working_3-way'!U30/(3*'OddsRatio_working_3-way'!X30^(1/3))*COS(('OddsRatio_working_3-way'!Y30)/3)</f>
        <v>0.52101917779887807</v>
      </c>
      <c r="AG30" s="11">
        <f>-'OddsRatio_working_3-way'!U30/(3*'OddsRatio_working_3-way'!X30^(1/3))*COS(('OddsRatio_working_3-way'!Y30+2*PI())/3)</f>
        <v>-0.30783866772661789</v>
      </c>
      <c r="AH30" s="11">
        <f>-'OddsRatio_working_3-way'!U30/(3*'OddsRatio_working_3-way'!X30^(1/3))*COS(('OddsRatio_working_3-way'!Y30+4*PI())/3)</f>
        <v>-0.21318051007226033</v>
      </c>
      <c r="AI30" s="11">
        <f>'OddsRatio_working_3-way'!U30/(3*'OddsRatio_working_3-way'!X30^(1/3))*SIN(('OddsRatio_working_3-way'!Y30)/3)</f>
        <v>-5.4650912802737636E-2</v>
      </c>
      <c r="AJ30" s="11">
        <f>'OddsRatio_working_3-way'!U30/(3*'OddsRatio_working_3-way'!X30^(1/3))*SIN(('OddsRatio_working_3-way'!Y30+2*PI())/3)</f>
        <v>-0.42389038743134089</v>
      </c>
      <c r="AK30" s="11">
        <f>'OddsRatio_working_3-way'!U30/(3*'OddsRatio_working_3-way'!X30^(1/3))*SIN(('OddsRatio_working_3-way'!Y30+4*PI())/3)</f>
        <v>0.47854130023407826</v>
      </c>
      <c r="AL30" s="11">
        <f>'OddsRatio_working_3-way'!Z30+'OddsRatio_working_3-way'!AF30</f>
        <v>1.0420383555977564</v>
      </c>
      <c r="AM30" s="11">
        <f>'OddsRatio_working_3-way'!AA30+'OddsRatio_working_3-way'!AG30</f>
        <v>-0.61567733545323589</v>
      </c>
      <c r="AN30" s="11">
        <f>'OddsRatio_working_3-way'!AB30+'OddsRatio_working_3-way'!AH30</f>
        <v>-0.42636102014452071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1.0420383555977564</v>
      </c>
      <c r="AS30" s="11">
        <f>IF(('OddsRatio_working_3-way'!X30=0),IF(Q30&gt;0,-Q30^(1/3),(-Q30)^(1/3)),'OddsRatio_working_3-way'!AM30-'OddsRatio_working_3-way'!R30/3)</f>
        <v>-0.61567733545323589</v>
      </c>
      <c r="AT30" s="11">
        <f>IF(('OddsRatio_working_3-way'!X30=0),IF(Q30&gt;0,-Q30^(1/3),(-Q30)^(1/3)),'OddsRatio_working_3-way'!AN30-'OddsRatio_working_3-way'!R30/3)</f>
        <v>-0.42636102014452071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4.76</v>
      </c>
      <c r="C31" s="4">
        <f>IF('True_Odds_Calculator_3-way'!C32="","",'True_Odds_Calculator_3-way'!C32)</f>
        <v>7.22</v>
      </c>
      <c r="D31" s="9">
        <f t="shared" si="13"/>
        <v>0.67021655347550979</v>
      </c>
      <c r="E31" s="9">
        <f t="shared" si="14"/>
        <v>0.19912324941471657</v>
      </c>
      <c r="F31" s="9">
        <f t="shared" si="15"/>
        <v>0.13066019710977356</v>
      </c>
      <c r="G31" s="9">
        <f t="shared" si="16"/>
        <v>1.0696849133389859</v>
      </c>
      <c r="H31" s="9">
        <f t="shared" si="17"/>
        <v>1.4920550601359337</v>
      </c>
      <c r="I31" s="9">
        <f t="shared" si="18"/>
        <v>5.0220152741545867</v>
      </c>
      <c r="J31" s="9">
        <f t="shared" si="19"/>
        <v>7.6534401609684899</v>
      </c>
      <c r="K31" s="11">
        <f t="shared" si="20"/>
        <v>0.68493150684931503</v>
      </c>
      <c r="L31" s="11">
        <f t="shared" si="21"/>
        <v>0.21008403361344538</v>
      </c>
      <c r="M31" s="11">
        <f t="shared" si="22"/>
        <v>0.13850415512465375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-0.2144070469230458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0.20806713760524131</v>
      </c>
      <c r="Q31" s="11">
        <f>2*'OddsRatio_working_3-way'!K31*'OddsRatio_working_3-way'!L31*'OddsRatio_working_3-way'!M31</f>
        <v>3.9859604905218643E-2</v>
      </c>
      <c r="R31" s="11">
        <f t="shared" si="23"/>
        <v>0</v>
      </c>
      <c r="S31" s="11">
        <f t="shared" si="24"/>
        <v>-0.97043049932925018</v>
      </c>
      <c r="T31" s="11">
        <f t="shared" si="25"/>
        <v>-0.18590622592514372</v>
      </c>
      <c r="U31" s="11">
        <f>'OddsRatio_working_3-way'!S31-'OddsRatio_working_3-way'!R31^2/3</f>
        <v>-0.97043049932925018</v>
      </c>
      <c r="V31" s="11">
        <f>'OddsRatio_working_3-way'!S31*'OddsRatio_working_3-way'!R31/3-2*'OddsRatio_working_3-way'!R31^3/27-'OddsRatio_working_3-way'!T31</f>
        <v>0.18590622592514372</v>
      </c>
      <c r="W31" s="11">
        <f>'OddsRatio_working_3-way'!V31^2+4*'OddsRatio_working_3-way'!U31^3/27</f>
        <v>-0.10082979513942583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0.18397752578586632</v>
      </c>
      <c r="Y31" s="11">
        <f>IF('OddsRatio_working_3-way'!W31&gt;=0,IF('OddsRatio_working_3-way'!V31+SQRT('OddsRatio_working_3-way'!W31)&gt;0,0,PI()),ACOS('OddsRatio_working_3-way'!V31/(2*'OddsRatio_working_3-way'!X31)))</f>
        <v>1.0411343387597682</v>
      </c>
      <c r="Z31" s="11">
        <f>'OddsRatio_working_3-way'!X31^(1/3)*COS('OddsRatio_working_3-way'!Y31/3)</f>
        <v>0.53484245666949293</v>
      </c>
      <c r="AA31" s="11">
        <f>'OddsRatio_working_3-way'!X31^(1/3)*COS(('OddsRatio_working_3-way'!Y31+2*PI())/3)</f>
        <v>-0.43494819553739938</v>
      </c>
      <c r="AB31" s="11">
        <f>'OddsRatio_working_3-way'!X31^(1/3)*COS(('OddsRatio_working_3-way'!Y31+4*PI())/3)</f>
        <v>-9.9894261132093709E-2</v>
      </c>
      <c r="AC31" s="11">
        <f>'OddsRatio_working_3-way'!X31^(1/3)*SIN('OddsRatio_working_3-way'!Y31/3)</f>
        <v>0.19344347922194666</v>
      </c>
      <c r="AD31" s="11">
        <f>'OddsRatio_working_3-way'!X31^(1/3)*SIN(('OddsRatio_working_3-way'!Y31+2*PI())/3)</f>
        <v>0.36646541488728551</v>
      </c>
      <c r="AE31" s="11">
        <f>'OddsRatio_working_3-way'!X31^(1/3)*SIN(('OddsRatio_working_3-way'!Y31+4*PI())/3)</f>
        <v>-0.55990889410923206</v>
      </c>
      <c r="AF31" s="11">
        <f>-'OddsRatio_working_3-way'!U31/(3*'OddsRatio_working_3-way'!X31^(1/3))*COS(('OddsRatio_working_3-way'!Y31)/3)</f>
        <v>0.53484245666949282</v>
      </c>
      <c r="AG31" s="11">
        <f>-'OddsRatio_working_3-way'!U31/(3*'OddsRatio_working_3-way'!X31^(1/3))*COS(('OddsRatio_working_3-way'!Y31+2*PI())/3)</f>
        <v>-0.43494819553739927</v>
      </c>
      <c r="AH31" s="11">
        <f>-'OddsRatio_working_3-way'!U31/(3*'OddsRatio_working_3-way'!X31^(1/3))*COS(('OddsRatio_working_3-way'!Y31+4*PI())/3)</f>
        <v>-9.9894261132093695E-2</v>
      </c>
      <c r="AI31" s="11">
        <f>'OddsRatio_working_3-way'!U31/(3*'OddsRatio_working_3-way'!X31^(1/3))*SIN(('OddsRatio_working_3-way'!Y31)/3)</f>
        <v>-0.1934434792219466</v>
      </c>
      <c r="AJ31" s="11">
        <f>'OddsRatio_working_3-way'!U31/(3*'OddsRatio_working_3-way'!X31^(1/3))*SIN(('OddsRatio_working_3-way'!Y31+2*PI())/3)</f>
        <v>-0.3664654148872854</v>
      </c>
      <c r="AK31" s="11">
        <f>'OddsRatio_working_3-way'!U31/(3*'OddsRatio_working_3-way'!X31^(1/3))*SIN(('OddsRatio_working_3-way'!Y31+4*PI())/3)</f>
        <v>0.55990889410923195</v>
      </c>
      <c r="AL31" s="11">
        <f>'OddsRatio_working_3-way'!Z31+'OddsRatio_working_3-way'!AF31</f>
        <v>1.0696849133389859</v>
      </c>
      <c r="AM31" s="11">
        <f>'OddsRatio_working_3-way'!AA31+'OddsRatio_working_3-way'!AG31</f>
        <v>-0.86989639107479866</v>
      </c>
      <c r="AN31" s="11">
        <f>'OddsRatio_working_3-way'!AB31+'OddsRatio_working_3-way'!AH31</f>
        <v>-0.19978852226418742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1.0696849133389859</v>
      </c>
      <c r="AS31" s="11">
        <f>IF(('OddsRatio_working_3-way'!X31=0),IF(Q31&gt;0,-Q31^(1/3),(-Q31)^(1/3)),'OddsRatio_working_3-way'!AM31-'OddsRatio_working_3-way'!R31/3)</f>
        <v>-0.86989639107479866</v>
      </c>
      <c r="AT31" s="11">
        <f>IF(('OddsRatio_working_3-way'!X31=0),IF(Q31&gt;0,-Q31^(1/3),(-Q31)^(1/3)),'OddsRatio_working_3-way'!AN31-'OddsRatio_working_3-way'!R31/3)</f>
        <v>-0.19978852226418742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3.2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2.34</v>
      </c>
      <c r="D32" s="9">
        <f t="shared" si="13"/>
        <v>0.3037140956435479</v>
      </c>
      <c r="E32" s="9">
        <f t="shared" si="14"/>
        <v>0.27899046145571826</v>
      </c>
      <c r="F32" s="9">
        <f t="shared" si="15"/>
        <v>0.41729544290073378</v>
      </c>
      <c r="G32" s="9">
        <f t="shared" si="16"/>
        <v>1.0420773926171245</v>
      </c>
      <c r="H32" s="9">
        <f t="shared" si="17"/>
        <v>3.2925702637576744</v>
      </c>
      <c r="I32" s="9">
        <f t="shared" si="18"/>
        <v>3.5843519336904688</v>
      </c>
      <c r="J32" s="9">
        <f t="shared" si="19"/>
        <v>2.3963837061069464</v>
      </c>
      <c r="K32" s="11">
        <f t="shared" si="20"/>
        <v>0.3125</v>
      </c>
      <c r="L32" s="11">
        <f t="shared" si="21"/>
        <v>0.28735632183908044</v>
      </c>
      <c r="M32" s="11">
        <f t="shared" si="22"/>
        <v>0.42735042735042739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-0.28056537970331075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0.23102097455545734</v>
      </c>
      <c r="Q32" s="11">
        <f>2*'OddsRatio_working_3-way'!K32*'OddsRatio_working_3-way'!L32*'OddsRatio_working_3-way'!M32</f>
        <v>7.6751154337361238E-2</v>
      </c>
      <c r="R32" s="11">
        <f t="shared" si="23"/>
        <v>0</v>
      </c>
      <c r="S32" s="11">
        <f t="shared" si="24"/>
        <v>-0.82341226419223534</v>
      </c>
      <c r="T32" s="11">
        <f t="shared" si="25"/>
        <v>-0.27355889175821774</v>
      </c>
      <c r="U32" s="11">
        <f>'OddsRatio_working_3-way'!S32-'OddsRatio_working_3-way'!R32^2/3</f>
        <v>-0.82341226419223534</v>
      </c>
      <c r="V32" s="11">
        <f>'OddsRatio_working_3-way'!S32*'OddsRatio_working_3-way'!R32/3-2*'OddsRatio_working_3-way'!R32^3/27-'OddsRatio_working_3-way'!T32</f>
        <v>0.27355889175821774</v>
      </c>
      <c r="W32" s="11">
        <f>'OddsRatio_working_3-way'!V32^2+4*'OddsRatio_working_3-way'!U32^3/27</f>
        <v>-7.8736663970309234E-3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0.1437951091458044</v>
      </c>
      <c r="Y32" s="11">
        <f>IF('OddsRatio_working_3-way'!W32&gt;=0,IF('OddsRatio_working_3-way'!V32+SQRT('OddsRatio_working_3-way'!W32)&gt;0,0,PI()),ACOS('OddsRatio_working_3-way'!V32/(2*'OddsRatio_working_3-way'!X32)))</f>
        <v>0.31365994505679451</v>
      </c>
      <c r="Z32" s="11">
        <f>'OddsRatio_working_3-way'!X32^(1/3)*COS('OddsRatio_working_3-way'!Y32/3)</f>
        <v>0.52103869630856214</v>
      </c>
      <c r="AA32" s="11">
        <f>'OddsRatio_working_3-way'!X32^(1/3)*COS(('OddsRatio_working_3-way'!Y32+2*PI())/3)</f>
        <v>-0.30786988943803284</v>
      </c>
      <c r="AB32" s="11">
        <f>'OddsRatio_working_3-way'!X32^(1/3)*COS(('OddsRatio_working_3-way'!Y32+4*PI())/3)</f>
        <v>-0.21316880687052944</v>
      </c>
      <c r="AC32" s="11">
        <f>'OddsRatio_working_3-way'!X32^(1/3)*SIN('OddsRatio_working_3-way'!Y32/3)</f>
        <v>5.4675695512896999E-2</v>
      </c>
      <c r="AD32" s="11">
        <f>'OddsRatio_working_3-way'!X32^(1/3)*SIN(('OddsRatio_working_3-way'!Y32+2*PI())/3)</f>
        <v>0.42389489960149151</v>
      </c>
      <c r="AE32" s="11">
        <f>'OddsRatio_working_3-way'!X32^(1/3)*SIN(('OddsRatio_working_3-way'!Y32+4*PI())/3)</f>
        <v>-0.47857059511438854</v>
      </c>
      <c r="AF32" s="11">
        <f>-'OddsRatio_working_3-way'!U32/(3*'OddsRatio_working_3-way'!X32^(1/3))*COS(('OddsRatio_working_3-way'!Y32)/3)</f>
        <v>0.52103869630856225</v>
      </c>
      <c r="AG32" s="11">
        <f>-'OddsRatio_working_3-way'!U32/(3*'OddsRatio_working_3-way'!X32^(1/3))*COS(('OddsRatio_working_3-way'!Y32+2*PI())/3)</f>
        <v>-0.3078698894380329</v>
      </c>
      <c r="AH32" s="11">
        <f>-'OddsRatio_working_3-way'!U32/(3*'OddsRatio_working_3-way'!X32^(1/3))*COS(('OddsRatio_working_3-way'!Y32+4*PI())/3)</f>
        <v>-0.21316880687052947</v>
      </c>
      <c r="AI32" s="11">
        <f>'OddsRatio_working_3-way'!U32/(3*'OddsRatio_working_3-way'!X32^(1/3))*SIN(('OddsRatio_working_3-way'!Y32)/3)</f>
        <v>-5.4675695512897013E-2</v>
      </c>
      <c r="AJ32" s="11">
        <f>'OddsRatio_working_3-way'!U32/(3*'OddsRatio_working_3-way'!X32^(1/3))*SIN(('OddsRatio_working_3-way'!Y32+2*PI())/3)</f>
        <v>-0.42389489960149157</v>
      </c>
      <c r="AK32" s="11">
        <f>'OddsRatio_working_3-way'!U32/(3*'OddsRatio_working_3-way'!X32^(1/3))*SIN(('OddsRatio_working_3-way'!Y32+4*PI())/3)</f>
        <v>0.47857059511438865</v>
      </c>
      <c r="AL32" s="11">
        <f>'OddsRatio_working_3-way'!Z32+'OddsRatio_working_3-way'!AF32</f>
        <v>1.0420773926171245</v>
      </c>
      <c r="AM32" s="11">
        <f>'OddsRatio_working_3-way'!AA32+'OddsRatio_working_3-way'!AG32</f>
        <v>-0.61573977887606568</v>
      </c>
      <c r="AN32" s="11">
        <f>'OddsRatio_working_3-way'!AB32+'OddsRatio_working_3-way'!AH32</f>
        <v>-0.42633761374105894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1.0420773926171245</v>
      </c>
      <c r="AS32" s="11">
        <f>IF(('OddsRatio_working_3-way'!X32=0),IF(Q32&gt;0,-Q32^(1/3),(-Q32)^(1/3)),'OddsRatio_working_3-way'!AM32-'OddsRatio_working_3-way'!R32/3)</f>
        <v>-0.61573977887606568</v>
      </c>
      <c r="AT32" s="11">
        <f>IF(('OddsRatio_working_3-way'!X32=0),IF(Q32&gt;0,-Q32^(1/3),(-Q32)^(1/3)),'OddsRatio_working_3-way'!AN32-'OddsRatio_working_3-way'!R32/3)</f>
        <v>-0.42633761374105894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1.48</v>
      </c>
      <c r="B33" s="4">
        <f>IF('True_Odds_Calculator_3-way'!B34="","",'True_Odds_Calculator_3-way'!B34)</f>
        <v>4.95</v>
      </c>
      <c r="C33" s="4">
        <f>IF('True_Odds_Calculator_3-way'!C34="","",'True_Odds_Calculator_3-way'!C34)</f>
        <v>6.77</v>
      </c>
      <c r="D33" s="9">
        <f t="shared" si="13"/>
        <v>0.66452167930080397</v>
      </c>
      <c r="E33" s="9">
        <f t="shared" si="14"/>
        <v>0.1940079740029029</v>
      </c>
      <c r="F33" s="9">
        <f t="shared" si="15"/>
        <v>0.14147034669629327</v>
      </c>
      <c r="G33" s="9">
        <f t="shared" si="16"/>
        <v>1.0517537499434284</v>
      </c>
      <c r="H33" s="9">
        <f t="shared" si="17"/>
        <v>1.5048417999728458</v>
      </c>
      <c r="I33" s="9">
        <f t="shared" si="18"/>
        <v>5.1544273122765416</v>
      </c>
      <c r="J33" s="9">
        <f t="shared" si="19"/>
        <v>7.0686191371735818</v>
      </c>
      <c r="K33" s="11">
        <f t="shared" si="20"/>
        <v>0.67567567567567566</v>
      </c>
      <c r="L33" s="11">
        <f t="shared" si="21"/>
        <v>0.20202020202020202</v>
      </c>
      <c r="M33" s="11">
        <f t="shared" si="22"/>
        <v>0.14771048744460857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-0.22057615558354127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0.20565751732664578</v>
      </c>
      <c r="Q33" s="11">
        <f>2*'OddsRatio_working_3-way'!K33*'OddsRatio_working_3-way'!L33*'OddsRatio_working_3-way'!M33</f>
        <v>4.0325003397381536E-2</v>
      </c>
      <c r="R33" s="11">
        <f t="shared" si="23"/>
        <v>0</v>
      </c>
      <c r="S33" s="11">
        <f t="shared" si="24"/>
        <v>-0.93236513612530891</v>
      </c>
      <c r="T33" s="11">
        <f t="shared" si="25"/>
        <v>-0.18281669335790376</v>
      </c>
      <c r="U33" s="11">
        <f>'OddsRatio_working_3-way'!S33-'OddsRatio_working_3-way'!R33^2/3</f>
        <v>-0.93236513612530891</v>
      </c>
      <c r="V33" s="11">
        <f>'OddsRatio_working_3-way'!S33*'OddsRatio_working_3-way'!R33/3-2*'OddsRatio_working_3-way'!R33^3/27-'OddsRatio_working_3-way'!T33</f>
        <v>0.18281669335790376</v>
      </c>
      <c r="W33" s="11">
        <f>'OddsRatio_working_3-way'!V33^2+4*'OddsRatio_working_3-way'!U33^3/27</f>
        <v>-8.6653529048764708E-2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0.17325953972226357</v>
      </c>
      <c r="Y33" s="11">
        <f>IF('OddsRatio_working_3-way'!W33&gt;=0,IF('OddsRatio_working_3-way'!V33+SQRT('OddsRatio_working_3-way'!W33)&gt;0,0,PI()),ACOS('OddsRatio_working_3-way'!V33/(2*'OddsRatio_working_3-way'!X33)))</f>
        <v>1.0150464715476935</v>
      </c>
      <c r="Z33" s="11">
        <f>'OddsRatio_working_3-way'!X33^(1/3)*COS('OddsRatio_working_3-way'!Y33/3)</f>
        <v>0.5258768749717142</v>
      </c>
      <c r="AA33" s="11">
        <f>'OddsRatio_working_3-way'!X33^(1/3)*COS(('OddsRatio_working_3-way'!Y33+2*PI())/3)</f>
        <v>-0.42319266772273828</v>
      </c>
      <c r="AB33" s="11">
        <f>'OddsRatio_working_3-way'!X33^(1/3)*COS(('OddsRatio_working_3-way'!Y33+4*PI())/3)</f>
        <v>-0.10268420724897606</v>
      </c>
      <c r="AC33" s="11">
        <f>'OddsRatio_working_3-way'!X33^(1/3)*SIN('OddsRatio_working_3-way'!Y33/3)</f>
        <v>0.18504564593207923</v>
      </c>
      <c r="AD33" s="11">
        <f>'OddsRatio_working_3-way'!X33^(1/3)*SIN(('OddsRatio_working_3-way'!Y33+2*PI())/3)</f>
        <v>0.36289991002223793</v>
      </c>
      <c r="AE33" s="11">
        <f>'OddsRatio_working_3-way'!X33^(1/3)*SIN(('OddsRatio_working_3-way'!Y33+4*PI())/3)</f>
        <v>-0.54794555595431715</v>
      </c>
      <c r="AF33" s="11">
        <f>-'OddsRatio_working_3-way'!U33/(3*'OddsRatio_working_3-way'!X33^(1/3))*COS(('OddsRatio_working_3-way'!Y33)/3)</f>
        <v>0.52587687497171409</v>
      </c>
      <c r="AG33" s="11">
        <f>-'OddsRatio_working_3-way'!U33/(3*'OddsRatio_working_3-way'!X33^(1/3))*COS(('OddsRatio_working_3-way'!Y33+2*PI())/3)</f>
        <v>-0.42319266772273822</v>
      </c>
      <c r="AH33" s="11">
        <f>-'OddsRatio_working_3-way'!U33/(3*'OddsRatio_working_3-way'!X33^(1/3))*COS(('OddsRatio_working_3-way'!Y33+4*PI())/3)</f>
        <v>-0.10268420724897603</v>
      </c>
      <c r="AI33" s="11">
        <f>'OddsRatio_working_3-way'!U33/(3*'OddsRatio_working_3-way'!X33^(1/3))*SIN(('OddsRatio_working_3-way'!Y33)/3)</f>
        <v>-0.18504564593207917</v>
      </c>
      <c r="AJ33" s="11">
        <f>'OddsRatio_working_3-way'!U33/(3*'OddsRatio_working_3-way'!X33^(1/3))*SIN(('OddsRatio_working_3-way'!Y33+2*PI())/3)</f>
        <v>-0.36289991002223787</v>
      </c>
      <c r="AK33" s="11">
        <f>'OddsRatio_working_3-way'!U33/(3*'OddsRatio_working_3-way'!X33^(1/3))*SIN(('OddsRatio_working_3-way'!Y33+4*PI())/3)</f>
        <v>0.54794555595431704</v>
      </c>
      <c r="AL33" s="11">
        <f>'OddsRatio_working_3-way'!Z33+'OddsRatio_working_3-way'!AF33</f>
        <v>1.0517537499434284</v>
      </c>
      <c r="AM33" s="11">
        <f>'OddsRatio_working_3-way'!AA33+'OddsRatio_working_3-way'!AG33</f>
        <v>-0.84638533544547645</v>
      </c>
      <c r="AN33" s="11">
        <f>'OddsRatio_working_3-way'!AB33+'OddsRatio_working_3-way'!AH33</f>
        <v>-0.2053684144979521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1.0517537499434284</v>
      </c>
      <c r="AS33" s="11">
        <f>IF(('OddsRatio_working_3-way'!X33=0),IF(Q33&gt;0,-Q33^(1/3),(-Q33)^(1/3)),'OddsRatio_working_3-way'!AM33-'OddsRatio_working_3-way'!R33/3)</f>
        <v>-0.84638533544547645</v>
      </c>
      <c r="AT33" s="11">
        <f>IF(('OddsRatio_working_3-way'!X33=0),IF(Q33&gt;0,-Q33^(1/3),(-Q33)^(1/3)),'OddsRatio_working_3-way'!AN33-'OddsRatio_working_3-way'!R33/3)</f>
        <v>-0.2053684144979521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3.42</v>
      </c>
      <c r="D34" s="9">
        <f t="shared" si="13"/>
        <v>0.42683285112690522</v>
      </c>
      <c r="E34" s="9">
        <f t="shared" si="14"/>
        <v>0.2874319319013196</v>
      </c>
      <c r="F34" s="9">
        <f t="shared" si="15"/>
        <v>0.28573521697177517</v>
      </c>
      <c r="G34" s="9">
        <f t="shared" si="16"/>
        <v>1.0329519053217635</v>
      </c>
      <c r="H34" s="9">
        <f t="shared" si="17"/>
        <v>2.3428374769182931</v>
      </c>
      <c r="I34" s="9">
        <f t="shared" si="18"/>
        <v>3.4790845727722326</v>
      </c>
      <c r="J34" s="9">
        <f t="shared" si="19"/>
        <v>3.4997436108786677</v>
      </c>
      <c r="K34" s="11">
        <f t="shared" si="20"/>
        <v>0.43478260869565222</v>
      </c>
      <c r="L34" s="11">
        <f t="shared" si="21"/>
        <v>0.29411764705882354</v>
      </c>
      <c r="M34" s="11">
        <f t="shared" si="22"/>
        <v>0.29239766081871343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-0.28231704581145967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0.22883295194508005</v>
      </c>
      <c r="Q34" s="11">
        <f>2*'OddsRatio_working_3-way'!K34*'OddsRatio_working_3-way'!L34*'OddsRatio_working_3-way'!M34</f>
        <v>7.4782010439568655E-2</v>
      </c>
      <c r="R34" s="11">
        <f t="shared" si="23"/>
        <v>0</v>
      </c>
      <c r="S34" s="11">
        <f t="shared" si="24"/>
        <v>-0.81055308328035569</v>
      </c>
      <c r="T34" s="11">
        <f t="shared" si="25"/>
        <v>-0.26488662852299211</v>
      </c>
      <c r="U34" s="11">
        <f>'OddsRatio_working_3-way'!S34-'OddsRatio_working_3-way'!R34^2/3</f>
        <v>-0.81055308328035569</v>
      </c>
      <c r="V34" s="11">
        <f>'OddsRatio_working_3-way'!S34*'OddsRatio_working_3-way'!R34/3-2*'OddsRatio_working_3-way'!R34^3/27-'OddsRatio_working_3-way'!T34</f>
        <v>0.26488662852299211</v>
      </c>
      <c r="W34" s="11">
        <f>'OddsRatio_working_3-way'!V34^2+4*'OddsRatio_working_3-way'!U34^3/27</f>
        <v>-8.7284632637405213E-3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0.14043983519110428</v>
      </c>
      <c r="Y34" s="11">
        <f>IF('OddsRatio_working_3-way'!W34&gt;=0,IF('OddsRatio_working_3-way'!V34+SQRT('OddsRatio_working_3-way'!W34)&gt;0,0,PI()),ACOS('OddsRatio_working_3-way'!V34/(2*'OddsRatio_working_3-way'!X34)))</f>
        <v>0.33908059160175297</v>
      </c>
      <c r="Z34" s="11">
        <f>'OddsRatio_working_3-way'!X34^(1/3)*COS('OddsRatio_working_3-way'!Y34/3)</f>
        <v>0.51647595266088175</v>
      </c>
      <c r="AA34" s="11">
        <f>'OddsRatio_working_3-way'!X34^(1/3)*COS(('OddsRatio_working_3-way'!Y34+2*PI())/3)</f>
        <v>-0.30900916464000183</v>
      </c>
      <c r="AB34" s="11">
        <f>'OddsRatio_working_3-way'!X34^(1/3)*COS(('OddsRatio_working_3-way'!Y34+4*PI())/3)</f>
        <v>-0.20746678802088006</v>
      </c>
      <c r="AC34" s="11">
        <f>'OddsRatio_working_3-way'!X34^(1/3)*SIN('OddsRatio_working_3-way'!Y34/3)</f>
        <v>5.8625518475204398E-2</v>
      </c>
      <c r="AD34" s="11">
        <f>'OddsRatio_working_3-way'!X34^(1/3)*SIN(('OddsRatio_working_3-way'!Y34+2*PI())/3)</f>
        <v>0.41796853621049057</v>
      </c>
      <c r="AE34" s="11">
        <f>'OddsRatio_working_3-way'!X34^(1/3)*SIN(('OddsRatio_working_3-way'!Y34+4*PI())/3)</f>
        <v>-0.47659405468569488</v>
      </c>
      <c r="AF34" s="11">
        <f>-'OddsRatio_working_3-way'!U34/(3*'OddsRatio_working_3-way'!X34^(1/3))*COS(('OddsRatio_working_3-way'!Y34)/3)</f>
        <v>0.51647595266088175</v>
      </c>
      <c r="AG34" s="11">
        <f>-'OddsRatio_working_3-way'!U34/(3*'OddsRatio_working_3-way'!X34^(1/3))*COS(('OddsRatio_working_3-way'!Y34+2*PI())/3)</f>
        <v>-0.30900916464000183</v>
      </c>
      <c r="AH34" s="11">
        <f>-'OddsRatio_working_3-way'!U34/(3*'OddsRatio_working_3-way'!X34^(1/3))*COS(('OddsRatio_working_3-way'!Y34+4*PI())/3)</f>
        <v>-0.20746678802088006</v>
      </c>
      <c r="AI34" s="11">
        <f>'OddsRatio_working_3-way'!U34/(3*'OddsRatio_working_3-way'!X34^(1/3))*SIN(('OddsRatio_working_3-way'!Y34)/3)</f>
        <v>-5.8625518475204398E-2</v>
      </c>
      <c r="AJ34" s="11">
        <f>'OddsRatio_working_3-way'!U34/(3*'OddsRatio_working_3-way'!X34^(1/3))*SIN(('OddsRatio_working_3-way'!Y34+2*PI())/3)</f>
        <v>-0.41796853621049057</v>
      </c>
      <c r="AK34" s="11">
        <f>'OddsRatio_working_3-way'!U34/(3*'OddsRatio_working_3-way'!X34^(1/3))*SIN(('OddsRatio_working_3-way'!Y34+4*PI())/3)</f>
        <v>0.47659405468569488</v>
      </c>
      <c r="AL34" s="11">
        <f>'OddsRatio_working_3-way'!Z34+'OddsRatio_working_3-way'!AF34</f>
        <v>1.0329519053217635</v>
      </c>
      <c r="AM34" s="11">
        <f>'OddsRatio_working_3-way'!AA34+'OddsRatio_working_3-way'!AG34</f>
        <v>-0.61801832928000366</v>
      </c>
      <c r="AN34" s="11">
        <f>'OddsRatio_working_3-way'!AB34+'OddsRatio_working_3-way'!AH34</f>
        <v>-0.41493357604176012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1.0329519053217635</v>
      </c>
      <c r="AS34" s="11">
        <f>IF(('OddsRatio_working_3-way'!X34=0),IF(Q34&gt;0,-Q34^(1/3),(-Q34)^(1/3)),'OddsRatio_working_3-way'!AM34-'OddsRatio_working_3-way'!R34/3)</f>
        <v>-0.61801832928000366</v>
      </c>
      <c r="AT34" s="11">
        <f>IF(('OddsRatio_working_3-way'!X34=0),IF(Q34&gt;0,-Q34^(1/3),(-Q34)^(1/3)),'OddsRatio_working_3-way'!AN34-'OddsRatio_working_3-way'!R34/3)</f>
        <v>-0.41493357604176012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1.3</v>
      </c>
      <c r="B35" s="4">
        <f>IF('True_Odds_Calculator_3-way'!B36="","",'True_Odds_Calculator_3-way'!B36)</f>
        <v>6.08</v>
      </c>
      <c r="C35" s="4">
        <f>IF('True_Odds_Calculator_3-way'!C36="","",'True_Odds_Calculator_3-way'!C36)</f>
        <v>10.1</v>
      </c>
      <c r="D35" s="9">
        <f t="shared" si="13"/>
        <v>0.754447914925643</v>
      </c>
      <c r="E35" s="9">
        <f t="shared" si="14"/>
        <v>0.15357833347607489</v>
      </c>
      <c r="F35" s="9">
        <f t="shared" si="15"/>
        <v>9.1973751598282069E-2</v>
      </c>
      <c r="G35" s="9">
        <f t="shared" si="16"/>
        <v>1.0849084927599364</v>
      </c>
      <c r="H35" s="9">
        <f t="shared" si="17"/>
        <v>1.3254725478279812</v>
      </c>
      <c r="I35" s="9">
        <f t="shared" si="18"/>
        <v>6.5113351432204754</v>
      </c>
      <c r="J35" s="9">
        <f t="shared" si="19"/>
        <v>10.872667284115423</v>
      </c>
      <c r="K35" s="11">
        <f t="shared" si="20"/>
        <v>0.76923076923076916</v>
      </c>
      <c r="L35" s="11">
        <f t="shared" si="21"/>
        <v>0.16447368421052633</v>
      </c>
      <c r="M35" s="11">
        <f t="shared" si="22"/>
        <v>9.9009900990099015E-2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-0.17372329338196979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0.18138453521465503</v>
      </c>
      <c r="Q35" s="11">
        <f>2*'OddsRatio_working_3-way'!K35*'OddsRatio_working_3-way'!L35*'OddsRatio_working_3-way'!M35</f>
        <v>2.5053112598709265E-2</v>
      </c>
      <c r="R35" s="11">
        <f t="shared" si="23"/>
        <v>0</v>
      </c>
      <c r="S35" s="11">
        <f t="shared" si="24"/>
        <v>-1.0441002566986817</v>
      </c>
      <c r="T35" s="11">
        <f t="shared" si="25"/>
        <v>-0.14421274263793948</v>
      </c>
      <c r="U35" s="11">
        <f>'OddsRatio_working_3-way'!S35-'OddsRatio_working_3-way'!R35^2/3</f>
        <v>-1.0441002566986817</v>
      </c>
      <c r="V35" s="11">
        <f>'OddsRatio_working_3-way'!S35*'OddsRatio_working_3-way'!R35/3-2*'OddsRatio_working_3-way'!R35^3/27-'OddsRatio_working_3-way'!T35</f>
        <v>0.14421274263793948</v>
      </c>
      <c r="W35" s="11">
        <f>'OddsRatio_working_3-way'!V35^2+4*'OddsRatio_working_3-way'!U35^3/27</f>
        <v>-0.14782802347379351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0.20532007854381296</v>
      </c>
      <c r="Y35" s="11">
        <f>IF('OddsRatio_working_3-way'!W35&gt;=0,IF('OddsRatio_working_3-way'!V35+SQRT('OddsRatio_working_3-way'!W35)&gt;0,0,PI()),ACOS('OddsRatio_working_3-way'!V35/(2*'OddsRatio_working_3-way'!X35)))</f>
        <v>1.2119545038762045</v>
      </c>
      <c r="Z35" s="11">
        <f>'OddsRatio_working_3-way'!X35^(1/3)*COS('OddsRatio_working_3-way'!Y35/3)</f>
        <v>0.54245424637996831</v>
      </c>
      <c r="AA35" s="11">
        <f>'OddsRatio_working_3-way'!X35^(1/3)*COS(('OddsRatio_working_3-way'!Y35+2*PI())/3)</f>
        <v>-0.47205691956722978</v>
      </c>
      <c r="AB35" s="11">
        <f>'OddsRatio_working_3-way'!X35^(1/3)*COS(('OddsRatio_working_3-way'!Y35+4*PI())/3)</f>
        <v>-7.0397326812738442E-2</v>
      </c>
      <c r="AC35" s="11">
        <f>'OddsRatio_working_3-way'!X35^(1/3)*SIN('OddsRatio_working_3-way'!Y35/3)</f>
        <v>0.23189827399940105</v>
      </c>
      <c r="AD35" s="11">
        <f>'OddsRatio_working_3-way'!X35^(1/3)*SIN(('OddsRatio_working_3-way'!Y35+2*PI())/3)</f>
        <v>0.35383002075609493</v>
      </c>
      <c r="AE35" s="11">
        <f>'OddsRatio_working_3-way'!X35^(1/3)*SIN(('OddsRatio_working_3-way'!Y35+4*PI())/3)</f>
        <v>-0.58572829475549593</v>
      </c>
      <c r="AF35" s="11">
        <f>-'OddsRatio_working_3-way'!U35/(3*'OddsRatio_working_3-way'!X35^(1/3))*COS(('OddsRatio_working_3-way'!Y35)/3)</f>
        <v>0.54245424637996809</v>
      </c>
      <c r="AG35" s="11">
        <f>-'OddsRatio_working_3-way'!U35/(3*'OddsRatio_working_3-way'!X35^(1/3))*COS(('OddsRatio_working_3-way'!Y35+2*PI())/3)</f>
        <v>-0.47205691956722962</v>
      </c>
      <c r="AH35" s="11">
        <f>-'OddsRatio_working_3-way'!U35/(3*'OddsRatio_working_3-way'!X35^(1/3))*COS(('OddsRatio_working_3-way'!Y35+4*PI())/3)</f>
        <v>-7.0397326812738414E-2</v>
      </c>
      <c r="AI35" s="11">
        <f>'OddsRatio_working_3-way'!U35/(3*'OddsRatio_working_3-way'!X35^(1/3))*SIN(('OddsRatio_working_3-way'!Y35)/3)</f>
        <v>-0.23189827399940097</v>
      </c>
      <c r="AJ35" s="11">
        <f>'OddsRatio_working_3-way'!U35/(3*'OddsRatio_working_3-way'!X35^(1/3))*SIN(('OddsRatio_working_3-way'!Y35+2*PI())/3)</f>
        <v>-0.35383002075609482</v>
      </c>
      <c r="AK35" s="11">
        <f>'OddsRatio_working_3-way'!U35/(3*'OddsRatio_working_3-way'!X35^(1/3))*SIN(('OddsRatio_working_3-way'!Y35+4*PI())/3)</f>
        <v>0.5857282947554957</v>
      </c>
      <c r="AL35" s="11">
        <f>'OddsRatio_working_3-way'!Z35+'OddsRatio_working_3-way'!AF35</f>
        <v>1.0849084927599364</v>
      </c>
      <c r="AM35" s="11">
        <f>'OddsRatio_working_3-way'!AA35+'OddsRatio_working_3-way'!AG35</f>
        <v>-0.94411383913445945</v>
      </c>
      <c r="AN35" s="11">
        <f>'OddsRatio_working_3-way'!AB35+'OddsRatio_working_3-way'!AH35</f>
        <v>-0.14079465362547686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1.0849084927599364</v>
      </c>
      <c r="AS35" s="11">
        <f>IF(('OddsRatio_working_3-way'!X35=0),IF(Q35&gt;0,-Q35^(1/3),(-Q35)^(1/3)),'OddsRatio_working_3-way'!AM35-'OddsRatio_working_3-way'!R35/3)</f>
        <v>-0.94411383913445945</v>
      </c>
      <c r="AT35" s="11">
        <f>IF(('OddsRatio_working_3-way'!X35=0),IF(Q35&gt;0,-Q35^(1/3),(-Q35)^(1/3)),'OddsRatio_working_3-way'!AN35-'OddsRatio_working_3-way'!R35/3)</f>
        <v>-0.14079465362547686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3.61</v>
      </c>
      <c r="B36" s="4">
        <f>IF('True_Odds_Calculator_3-way'!B37="","",'True_Odds_Calculator_3-way'!B37)</f>
        <v>3.44</v>
      </c>
      <c r="C36" s="4">
        <f>IF('True_Odds_Calculator_3-way'!C37="","",'True_Odds_Calculator_3-way'!C37)</f>
        <v>2.2000000000000002</v>
      </c>
      <c r="D36" s="9">
        <f t="shared" si="13"/>
        <v>0.27021500683867</v>
      </c>
      <c r="E36" s="9">
        <f t="shared" si="14"/>
        <v>0.28370038950475462</v>
      </c>
      <c r="F36" s="9">
        <f t="shared" si="15"/>
        <v>0.4460846036565751</v>
      </c>
      <c r="G36" s="9">
        <f t="shared" si="16"/>
        <v>1.0347726862478477</v>
      </c>
      <c r="H36" s="9">
        <f t="shared" si="17"/>
        <v>3.700756711106882</v>
      </c>
      <c r="I36" s="9">
        <f t="shared" si="18"/>
        <v>3.5248453544447482</v>
      </c>
      <c r="J36" s="9">
        <f t="shared" si="19"/>
        <v>2.2417272234974175</v>
      </c>
      <c r="K36" s="11">
        <f t="shared" si="20"/>
        <v>0.2770083102493075</v>
      </c>
      <c r="L36" s="11">
        <f t="shared" si="21"/>
        <v>0.29069767441860467</v>
      </c>
      <c r="M36" s="11">
        <f t="shared" si="22"/>
        <v>0.45454545454545453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-0.279719829227012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0.22876611245483242</v>
      </c>
      <c r="Q36" s="11">
        <f>2*'OddsRatio_working_3-way'!K36*'OddsRatio_working_3-way'!L36*'OddsRatio_working_3-way'!M36</f>
        <v>7.3205155985546388E-2</v>
      </c>
      <c r="R36" s="11">
        <f t="shared" si="23"/>
        <v>0</v>
      </c>
      <c r="S36" s="11">
        <f t="shared" si="24"/>
        <v>-0.81784016916860369</v>
      </c>
      <c r="T36" s="11">
        <f t="shared" si="25"/>
        <v>-0.26170885413395323</v>
      </c>
      <c r="U36" s="11">
        <f>'OddsRatio_working_3-way'!S36-'OddsRatio_working_3-way'!R36^2/3</f>
        <v>-0.81784016916860369</v>
      </c>
      <c r="V36" s="11">
        <f>'OddsRatio_working_3-way'!S36*'OddsRatio_working_3-way'!R36/3-2*'OddsRatio_working_3-way'!R36^3/27-'OddsRatio_working_3-way'!T36</f>
        <v>0.26170885413395323</v>
      </c>
      <c r="W36" s="11">
        <f>'OddsRatio_working_3-way'!V36^2+4*'OddsRatio_working_3-way'!U36^3/27</f>
        <v>-1.2548868964168861E-2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0.14233797217913749</v>
      </c>
      <c r="Y36" s="11">
        <f>IF('OddsRatio_working_3-way'!W36&gt;=0,IF('OddsRatio_working_3-way'!V36+SQRT('OddsRatio_working_3-way'!W36)&gt;0,0,PI()),ACOS('OddsRatio_working_3-way'!V36/(2*'OddsRatio_working_3-way'!X36)))</f>
        <v>0.40444233529295492</v>
      </c>
      <c r="Z36" s="11">
        <f>'OddsRatio_working_3-way'!X36^(1/3)*COS('OddsRatio_working_3-way'!Y36/3)</f>
        <v>0.51738634312392373</v>
      </c>
      <c r="AA36" s="11">
        <f>'OddsRatio_working_3-way'!X36^(1/3)*COS(('OddsRatio_working_3-way'!Y36+2*PI())/3)</f>
        <v>-0.31946792992257556</v>
      </c>
      <c r="AB36" s="11">
        <f>'OddsRatio_working_3-way'!X36^(1/3)*COS(('OddsRatio_working_3-way'!Y36+4*PI())/3)</f>
        <v>-0.19791841320134781</v>
      </c>
      <c r="AC36" s="11">
        <f>'OddsRatio_working_3-way'!X36^(1/3)*SIN('OddsRatio_working_3-way'!Y36/3)</f>
        <v>7.0176646198869735E-2</v>
      </c>
      <c r="AD36" s="11">
        <f>'OddsRatio_working_3-way'!X36^(1/3)*SIN(('OddsRatio_working_3-way'!Y36+2*PI())/3)</f>
        <v>0.41298139361701536</v>
      </c>
      <c r="AE36" s="11">
        <f>'OddsRatio_working_3-way'!X36^(1/3)*SIN(('OddsRatio_working_3-way'!Y36+4*PI())/3)</f>
        <v>-0.48315803981588507</v>
      </c>
      <c r="AF36" s="11">
        <f>-'OddsRatio_working_3-way'!U36/(3*'OddsRatio_working_3-way'!X36^(1/3))*COS(('OddsRatio_working_3-way'!Y36)/3)</f>
        <v>0.51738634312392384</v>
      </c>
      <c r="AG36" s="11">
        <f>-'OddsRatio_working_3-way'!U36/(3*'OddsRatio_working_3-way'!X36^(1/3))*COS(('OddsRatio_working_3-way'!Y36+2*PI())/3)</f>
        <v>-0.31946792992257567</v>
      </c>
      <c r="AH36" s="11">
        <f>-'OddsRatio_working_3-way'!U36/(3*'OddsRatio_working_3-way'!X36^(1/3))*COS(('OddsRatio_working_3-way'!Y36+4*PI())/3)</f>
        <v>-0.19791841320134784</v>
      </c>
      <c r="AI36" s="11">
        <f>'OddsRatio_working_3-way'!U36/(3*'OddsRatio_working_3-way'!X36^(1/3))*SIN(('OddsRatio_working_3-way'!Y36)/3)</f>
        <v>-7.0176646198869763E-2</v>
      </c>
      <c r="AJ36" s="11">
        <f>'OddsRatio_working_3-way'!U36/(3*'OddsRatio_working_3-way'!X36^(1/3))*SIN(('OddsRatio_working_3-way'!Y36+2*PI())/3)</f>
        <v>-0.41298139361701547</v>
      </c>
      <c r="AK36" s="11">
        <f>'OddsRatio_working_3-way'!U36/(3*'OddsRatio_working_3-way'!X36^(1/3))*SIN(('OddsRatio_working_3-way'!Y36+4*PI())/3)</f>
        <v>0.48315803981588518</v>
      </c>
      <c r="AL36" s="11">
        <f>'OddsRatio_working_3-way'!Z36+'OddsRatio_working_3-way'!AF36</f>
        <v>1.0347726862478477</v>
      </c>
      <c r="AM36" s="11">
        <f>'OddsRatio_working_3-way'!AA36+'OddsRatio_working_3-way'!AG36</f>
        <v>-0.63893585984515122</v>
      </c>
      <c r="AN36" s="11">
        <f>'OddsRatio_working_3-way'!AB36+'OddsRatio_working_3-way'!AH36</f>
        <v>-0.39583682640269569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1.0347726862478477</v>
      </c>
      <c r="AS36" s="11">
        <f>IF(('OddsRatio_working_3-way'!X36=0),IF(Q36&gt;0,-Q36^(1/3),(-Q36)^(1/3)),'OddsRatio_working_3-way'!AM36-'OddsRatio_working_3-way'!R36/3)</f>
        <v>-0.63893585984515122</v>
      </c>
      <c r="AT36" s="11">
        <f>IF(('OddsRatio_working_3-way'!X36=0),IF(Q36&gt;0,-Q36^(1/3),(-Q36)^(1/3)),'OddsRatio_working_3-way'!AN36-'OddsRatio_working_3-way'!R36/3)</f>
        <v>-0.39583682640269569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3.78</v>
      </c>
      <c r="D37" s="9">
        <f t="shared" si="13"/>
        <v>0.4586192875375032</v>
      </c>
      <c r="E37" s="9">
        <f t="shared" si="14"/>
        <v>0.28355972801700208</v>
      </c>
      <c r="F37" s="9">
        <f t="shared" si="15"/>
        <v>0.25782098444549456</v>
      </c>
      <c r="G37" s="9">
        <f t="shared" si="16"/>
        <v>1.03548929300182</v>
      </c>
      <c r="H37" s="9">
        <f t="shared" si="17"/>
        <v>2.1804577940220753</v>
      </c>
      <c r="I37" s="9">
        <f t="shared" si="18"/>
        <v>3.5265938749244414</v>
      </c>
      <c r="J37" s="9">
        <f t="shared" si="19"/>
        <v>3.8786602345450594</v>
      </c>
      <c r="K37" s="11">
        <f t="shared" si="20"/>
        <v>0.46728971962616822</v>
      </c>
      <c r="L37" s="11">
        <f t="shared" si="21"/>
        <v>0.29069767441860467</v>
      </c>
      <c r="M37" s="11">
        <f t="shared" si="22"/>
        <v>0.26455026455026459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-0.27789162466406547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0.22855624898659024</v>
      </c>
      <c r="Q37" s="11">
        <f>2*'OddsRatio_working_3-way'!K37*'OddsRatio_working_3-way'!L37*'OddsRatio_working_3-way'!M37</f>
        <v>7.1873034272512668E-2</v>
      </c>
      <c r="R37" s="11">
        <f t="shared" si="23"/>
        <v>0</v>
      </c>
      <c r="S37" s="11">
        <f t="shared" si="24"/>
        <v>-0.82246540989813843</v>
      </c>
      <c r="T37" s="11">
        <f t="shared" si="25"/>
        <v>-0.25863692135161592</v>
      </c>
      <c r="U37" s="11">
        <f>'OddsRatio_working_3-way'!S37-'OddsRatio_working_3-way'!R37^2/3</f>
        <v>-0.82246540989813843</v>
      </c>
      <c r="V37" s="11">
        <f>'OddsRatio_working_3-way'!S37*'OddsRatio_working_3-way'!R37/3-2*'OddsRatio_working_3-way'!R37^3/27-'OddsRatio_working_3-way'!T37</f>
        <v>0.25863692135161592</v>
      </c>
      <c r="W37" s="11">
        <f>'OddsRatio_working_3-way'!V37^2+4*'OddsRatio_working_3-way'!U37^3/27</f>
        <v>-1.5530082516271887E-2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0.14354715218571373</v>
      </c>
      <c r="Y37" s="11">
        <f>IF('OddsRatio_working_3-way'!W37&gt;=0,IF('OddsRatio_working_3-way'!V37+SQRT('OddsRatio_working_3-way'!W37)&gt;0,0,PI()),ACOS('OddsRatio_working_3-way'!V37/(2*'OddsRatio_working_3-way'!X37)))</f>
        <v>0.44900850572206052</v>
      </c>
      <c r="Z37" s="11">
        <f>'OddsRatio_working_3-way'!X37^(1/3)*COS('OddsRatio_working_3-way'!Y37/3)</f>
        <v>0.51774464650091001</v>
      </c>
      <c r="AA37" s="11">
        <f>'OddsRatio_working_3-way'!X37^(1/3)*COS(('OddsRatio_working_3-way'!Y37+2*PI())/3)</f>
        <v>-0.32648676874304511</v>
      </c>
      <c r="AB37" s="11">
        <f>'OddsRatio_working_3-way'!X37^(1/3)*COS(('OddsRatio_working_3-way'!Y37+4*PI())/3)</f>
        <v>-0.19125787775786474</v>
      </c>
      <c r="AC37" s="11">
        <f>'OddsRatio_working_3-way'!X37^(1/3)*SIN('OddsRatio_working_3-way'!Y37/3)</f>
        <v>7.8074436612508416E-2</v>
      </c>
      <c r="AD37" s="11">
        <f>'OddsRatio_working_3-way'!X37^(1/3)*SIN(('OddsRatio_working_3-way'!Y37+2*PI())/3)</f>
        <v>0.40934279823692782</v>
      </c>
      <c r="AE37" s="11">
        <f>'OddsRatio_working_3-way'!X37^(1/3)*SIN(('OddsRatio_working_3-way'!Y37+4*PI())/3)</f>
        <v>-0.48741723484943628</v>
      </c>
      <c r="AF37" s="11">
        <f>-'OddsRatio_working_3-way'!U37/(3*'OddsRatio_working_3-way'!X37^(1/3))*COS(('OddsRatio_working_3-way'!Y37)/3)</f>
        <v>0.51774464650091001</v>
      </c>
      <c r="AG37" s="11">
        <f>-'OddsRatio_working_3-way'!U37/(3*'OddsRatio_working_3-way'!X37^(1/3))*COS(('OddsRatio_working_3-way'!Y37+2*PI())/3)</f>
        <v>-0.32648676874304511</v>
      </c>
      <c r="AH37" s="11">
        <f>-'OddsRatio_working_3-way'!U37/(3*'OddsRatio_working_3-way'!X37^(1/3))*COS(('OddsRatio_working_3-way'!Y37+4*PI())/3)</f>
        <v>-0.19125787775786474</v>
      </c>
      <c r="AI37" s="11">
        <f>'OddsRatio_working_3-way'!U37/(3*'OddsRatio_working_3-way'!X37^(1/3))*SIN(('OddsRatio_working_3-way'!Y37)/3)</f>
        <v>-7.8074436612508416E-2</v>
      </c>
      <c r="AJ37" s="11">
        <f>'OddsRatio_working_3-way'!U37/(3*'OddsRatio_working_3-way'!X37^(1/3))*SIN(('OddsRatio_working_3-way'!Y37+2*PI())/3)</f>
        <v>-0.40934279823692782</v>
      </c>
      <c r="AK37" s="11">
        <f>'OddsRatio_working_3-way'!U37/(3*'OddsRatio_working_3-way'!X37^(1/3))*SIN(('OddsRatio_working_3-way'!Y37+4*PI())/3)</f>
        <v>0.48741723484943628</v>
      </c>
      <c r="AL37" s="11">
        <f>'OddsRatio_working_3-way'!Z37+'OddsRatio_working_3-way'!AF37</f>
        <v>1.03548929300182</v>
      </c>
      <c r="AM37" s="11">
        <f>'OddsRatio_working_3-way'!AA37+'OddsRatio_working_3-way'!AG37</f>
        <v>-0.65297353748609022</v>
      </c>
      <c r="AN37" s="11">
        <f>'OddsRatio_working_3-way'!AB37+'OddsRatio_working_3-way'!AH37</f>
        <v>-0.38251575551572947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1.03548929300182</v>
      </c>
      <c r="AS37" s="11">
        <f>IF(('OddsRatio_working_3-way'!X37=0),IF(Q37&gt;0,-Q37^(1/3),(-Q37)^(1/3)),'OddsRatio_working_3-way'!AM37-'OddsRatio_working_3-way'!R37/3)</f>
        <v>-0.65297353748609022</v>
      </c>
      <c r="AT37" s="11">
        <f>IF(('OddsRatio_working_3-way'!X37=0),IF(Q37&gt;0,-Q37^(1/3),(-Q37)^(1/3)),'OddsRatio_working_3-way'!AN37-'OddsRatio_working_3-way'!R37/3)</f>
        <v>-0.38251575551572947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4.45</v>
      </c>
      <c r="B38" s="4">
        <f>IF('True_Odds_Calculator_3-way'!B39="","",'True_Odds_Calculator_3-way'!B39)</f>
        <v>3.73</v>
      </c>
      <c r="C38" s="4">
        <f>IF('True_Odds_Calculator_3-way'!C39="","",'True_Odds_Calculator_3-way'!C39)</f>
        <v>1.86</v>
      </c>
      <c r="D38" s="9">
        <f t="shared" si="13"/>
        <v>0.21620793279869163</v>
      </c>
      <c r="E38" s="9">
        <f t="shared" si="14"/>
        <v>0.25849020944881784</v>
      </c>
      <c r="F38" s="9">
        <f t="shared" si="15"/>
        <v>0.52530185775249083</v>
      </c>
      <c r="G38" s="9">
        <f t="shared" si="16"/>
        <v>1.0507759983380993</v>
      </c>
      <c r="H38" s="9">
        <f t="shared" si="17"/>
        <v>4.6251771942664419</v>
      </c>
      <c r="I38" s="9">
        <f t="shared" si="18"/>
        <v>3.8686184754630109</v>
      </c>
      <c r="J38" s="9">
        <f t="shared" si="19"/>
        <v>1.9036673585707651</v>
      </c>
      <c r="K38" s="11">
        <f t="shared" si="20"/>
        <v>0.2247191011235955</v>
      </c>
      <c r="L38" s="11">
        <f t="shared" si="21"/>
        <v>0.26809651474530832</v>
      </c>
      <c r="M38" s="11">
        <f t="shared" si="22"/>
        <v>0.5376344086021505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-0.26236047369224003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0.22802941449884867</v>
      </c>
      <c r="Q38" s="11">
        <f>2*'OddsRatio_working_3-way'!K38*'OddsRatio_working_3-way'!L38*'OddsRatio_working_3-way'!M38</f>
        <v>6.4781083664445641E-2</v>
      </c>
      <c r="R38" s="11">
        <f t="shared" si="23"/>
        <v>0</v>
      </c>
      <c r="S38" s="11">
        <f t="shared" si="24"/>
        <v>-0.86914545964090939</v>
      </c>
      <c r="T38" s="11">
        <f t="shared" si="25"/>
        <v>-0.24691632376162195</v>
      </c>
      <c r="U38" s="11">
        <f>'OddsRatio_working_3-way'!S38-'OddsRatio_working_3-way'!R38^2/3</f>
        <v>-0.86914545964090939</v>
      </c>
      <c r="V38" s="11">
        <f>'OddsRatio_working_3-way'!S38*'OddsRatio_working_3-way'!R38/3-2*'OddsRatio_working_3-way'!R38^3/27-'OddsRatio_working_3-way'!T38</f>
        <v>0.24691632376162195</v>
      </c>
      <c r="W38" s="11">
        <f>'OddsRatio_working_3-way'!V38^2+4*'OddsRatio_working_3-way'!U38^3/27</f>
        <v>-3.6301143949967682E-2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0.15593974388359258</v>
      </c>
      <c r="Y38" s="11">
        <f>IF('OddsRatio_working_3-way'!W38&gt;=0,IF('OddsRatio_working_3-way'!V38+SQRT('OddsRatio_working_3-way'!W38)&gt;0,0,PI()),ACOS('OddsRatio_working_3-way'!V38/(2*'OddsRatio_working_3-way'!X38)))</f>
        <v>0.65720259392064972</v>
      </c>
      <c r="Z38" s="11">
        <f>'OddsRatio_working_3-way'!X38^(1/3)*COS('OddsRatio_working_3-way'!Y38/3)</f>
        <v>0.52538799916904977</v>
      </c>
      <c r="AA38" s="11">
        <f>'OddsRatio_working_3-way'!X38^(1/3)*COS(('OddsRatio_working_3-way'!Y38+2*PI())/3)</f>
        <v>-0.36399529600803704</v>
      </c>
      <c r="AB38" s="11">
        <f>'OddsRatio_working_3-way'!X38^(1/3)*COS(('OddsRatio_working_3-way'!Y38+4*PI())/3)</f>
        <v>-0.16139270316101262</v>
      </c>
      <c r="AC38" s="11">
        <f>'OddsRatio_working_3-way'!X38^(1/3)*SIN('OddsRatio_working_3-way'!Y38/3)</f>
        <v>0.11697266151874576</v>
      </c>
      <c r="AD38" s="11">
        <f>'OddsRatio_working_3-way'!X38^(1/3)*SIN(('OddsRatio_working_3-way'!Y38+2*PI())/3)</f>
        <v>0.39651302336450189</v>
      </c>
      <c r="AE38" s="11">
        <f>'OddsRatio_working_3-way'!X38^(1/3)*SIN(('OddsRatio_working_3-way'!Y38+4*PI())/3)</f>
        <v>-0.51348568488324753</v>
      </c>
      <c r="AF38" s="11">
        <f>-'OddsRatio_working_3-way'!U38/(3*'OddsRatio_working_3-way'!X38^(1/3))*COS(('OddsRatio_working_3-way'!Y38)/3)</f>
        <v>0.52538799916904955</v>
      </c>
      <c r="AG38" s="11">
        <f>-'OddsRatio_working_3-way'!U38/(3*'OddsRatio_working_3-way'!X38^(1/3))*COS(('OddsRatio_working_3-way'!Y38+2*PI())/3)</f>
        <v>-0.36399529600803693</v>
      </c>
      <c r="AH38" s="11">
        <f>-'OddsRatio_working_3-way'!U38/(3*'OddsRatio_working_3-way'!X38^(1/3))*COS(('OddsRatio_working_3-way'!Y38+4*PI())/3)</f>
        <v>-0.16139270316101256</v>
      </c>
      <c r="AI38" s="11">
        <f>'OddsRatio_working_3-way'!U38/(3*'OddsRatio_working_3-way'!X38^(1/3))*SIN(('OddsRatio_working_3-way'!Y38)/3)</f>
        <v>-0.11697266151874572</v>
      </c>
      <c r="AJ38" s="11">
        <f>'OddsRatio_working_3-way'!U38/(3*'OddsRatio_working_3-way'!X38^(1/3))*SIN(('OddsRatio_working_3-way'!Y38+2*PI())/3)</f>
        <v>-0.39651302336450173</v>
      </c>
      <c r="AK38" s="11">
        <f>'OddsRatio_working_3-way'!U38/(3*'OddsRatio_working_3-way'!X38^(1/3))*SIN(('OddsRatio_working_3-way'!Y38+4*PI())/3)</f>
        <v>0.51348568488324731</v>
      </c>
      <c r="AL38" s="11">
        <f>'OddsRatio_working_3-way'!Z38+'OddsRatio_working_3-way'!AF38</f>
        <v>1.0507759983380993</v>
      </c>
      <c r="AM38" s="11">
        <f>'OddsRatio_working_3-way'!AA38+'OddsRatio_working_3-way'!AG38</f>
        <v>-0.72799059201607397</v>
      </c>
      <c r="AN38" s="11">
        <f>'OddsRatio_working_3-way'!AB38+'OddsRatio_working_3-way'!AH38</f>
        <v>-0.32278540632202518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1.0507759983380993</v>
      </c>
      <c r="AS38" s="11">
        <f>IF(('OddsRatio_working_3-way'!X38=0),IF(Q38&gt;0,-Q38^(1/3),(-Q38)^(1/3)),'OddsRatio_working_3-way'!AM38-'OddsRatio_working_3-way'!R38/3)</f>
        <v>-0.72799059201607397</v>
      </c>
      <c r="AT38" s="11">
        <f>IF(('OddsRatio_working_3-way'!X38=0),IF(Q38&gt;0,-Q38^(1/3),(-Q38)^(1/3)),'OddsRatio_working_3-way'!AN38-'OddsRatio_working_3-way'!R38/3)</f>
        <v>-0.32278540632202518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2.2200000000000002</v>
      </c>
      <c r="B39" s="4">
        <f>IF('True_Odds_Calculator_3-way'!B40="","",'True_Odds_Calculator_3-way'!B40)</f>
        <v>3.22</v>
      </c>
      <c r="C39" s="4">
        <f>IF('True_Odds_Calculator_3-way'!C40="","",'True_Odds_Calculator_3-way'!C40)</f>
        <v>3.75</v>
      </c>
      <c r="D39" s="9">
        <f t="shared" si="13"/>
        <v>0.43998191563956285</v>
      </c>
      <c r="E39" s="9">
        <f t="shared" si="14"/>
        <v>0.30155757505864433</v>
      </c>
      <c r="F39" s="9">
        <f t="shared" si="15"/>
        <v>0.25846050930179271</v>
      </c>
      <c r="G39" s="9">
        <f t="shared" si="16"/>
        <v>1.0432956455076787</v>
      </c>
      <c r="H39" s="9">
        <f t="shared" si="17"/>
        <v>2.2728206875193684</v>
      </c>
      <c r="I39" s="9">
        <f t="shared" si="18"/>
        <v>3.3161163330270464</v>
      </c>
      <c r="J39" s="9">
        <f t="shared" si="19"/>
        <v>3.869063025146116</v>
      </c>
      <c r="K39" s="11">
        <f t="shared" si="20"/>
        <v>0.4504504504504504</v>
      </c>
      <c r="L39" s="11">
        <f t="shared" si="21"/>
        <v>0.3105590062111801</v>
      </c>
      <c r="M39" s="11">
        <f t="shared" si="22"/>
        <v>0.26666666666666666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-0.27784679089026909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0.23091414395762216</v>
      </c>
      <c r="Q39" s="11">
        <f>2*'OddsRatio_working_3-way'!K39*'OddsRatio_working_3-way'!L39*'OddsRatio_working_3-way'!M39</f>
        <v>7.460877026094416E-2</v>
      </c>
      <c r="R39" s="11">
        <f t="shared" si="23"/>
        <v>0</v>
      </c>
      <c r="S39" s="11">
        <f t="shared" si="24"/>
        <v>-0.83108443764181472</v>
      </c>
      <c r="T39" s="11">
        <f t="shared" si="25"/>
        <v>-0.26852485868879311</v>
      </c>
      <c r="U39" s="11">
        <f>'OddsRatio_working_3-way'!S39-'OddsRatio_working_3-way'!R39^2/3</f>
        <v>-0.83108443764181472</v>
      </c>
      <c r="V39" s="11">
        <f>'OddsRatio_working_3-way'!S39*'OddsRatio_working_3-way'!R39/3-2*'OddsRatio_working_3-way'!R39^3/27-'OddsRatio_working_3-way'!T39</f>
        <v>0.26852485868879311</v>
      </c>
      <c r="W39" s="11">
        <f>'OddsRatio_working_3-way'!V39^2+4*'OddsRatio_working_3-way'!U39^3/27</f>
        <v>-1.2936050162769636E-2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0.14580950748888594</v>
      </c>
      <c r="Y39" s="11">
        <f>IF('OddsRatio_working_3-way'!W39&gt;=0,IF('OddsRatio_working_3-way'!V39+SQRT('OddsRatio_working_3-way'!W39)&gt;0,0,PI()),ACOS('OddsRatio_working_3-way'!V39/(2*'OddsRatio_working_3-way'!X39)))</f>
        <v>0.40065148777799608</v>
      </c>
      <c r="Z39" s="11">
        <f>'OddsRatio_working_3-way'!X39^(1/3)*COS('OddsRatio_working_3-way'!Y39/3)</f>
        <v>0.52164782275383936</v>
      </c>
      <c r="AA39" s="11">
        <f>'OddsRatio_working_3-way'!X39^(1/3)*COS(('OddsRatio_working_3-way'!Y39+2*PI())/3)</f>
        <v>-0.32151798993972464</v>
      </c>
      <c r="AB39" s="11">
        <f>'OddsRatio_working_3-way'!X39^(1/3)*COS(('OddsRatio_working_3-way'!Y39+4*PI())/3)</f>
        <v>-0.20012983281411481</v>
      </c>
      <c r="AC39" s="11">
        <f>'OddsRatio_working_3-way'!X39^(1/3)*SIN('OddsRatio_working_3-way'!Y39/3)</f>
        <v>7.0083485192903694E-2</v>
      </c>
      <c r="AD39" s="11">
        <f>'OddsRatio_working_3-way'!X39^(1/3)*SIN(('OddsRatio_working_3-way'!Y39+2*PI())/3)</f>
        <v>0.4167185237372153</v>
      </c>
      <c r="AE39" s="11">
        <f>'OddsRatio_working_3-way'!X39^(1/3)*SIN(('OddsRatio_working_3-way'!Y39+4*PI())/3)</f>
        <v>-0.48680200893011871</v>
      </c>
      <c r="AF39" s="11">
        <f>-'OddsRatio_working_3-way'!U39/(3*'OddsRatio_working_3-way'!X39^(1/3))*COS(('OddsRatio_working_3-way'!Y39)/3)</f>
        <v>0.52164782275383936</v>
      </c>
      <c r="AG39" s="11">
        <f>-'OddsRatio_working_3-way'!U39/(3*'OddsRatio_working_3-way'!X39^(1/3))*COS(('OddsRatio_working_3-way'!Y39+2*PI())/3)</f>
        <v>-0.32151798993972464</v>
      </c>
      <c r="AH39" s="11">
        <f>-'OddsRatio_working_3-way'!U39/(3*'OddsRatio_working_3-way'!X39^(1/3))*COS(('OddsRatio_working_3-way'!Y39+4*PI())/3)</f>
        <v>-0.20012983281411481</v>
      </c>
      <c r="AI39" s="11">
        <f>'OddsRatio_working_3-way'!U39/(3*'OddsRatio_working_3-way'!X39^(1/3))*SIN(('OddsRatio_working_3-way'!Y39)/3)</f>
        <v>-7.0083485192903694E-2</v>
      </c>
      <c r="AJ39" s="11">
        <f>'OddsRatio_working_3-way'!U39/(3*'OddsRatio_working_3-way'!X39^(1/3))*SIN(('OddsRatio_working_3-way'!Y39+2*PI())/3)</f>
        <v>-0.4167185237372153</v>
      </c>
      <c r="AK39" s="11">
        <f>'OddsRatio_working_3-way'!U39/(3*'OddsRatio_working_3-way'!X39^(1/3))*SIN(('OddsRatio_working_3-way'!Y39+4*PI())/3)</f>
        <v>0.48680200893011871</v>
      </c>
      <c r="AL39" s="11">
        <f>'OddsRatio_working_3-way'!Z39+'OddsRatio_working_3-way'!AF39</f>
        <v>1.0432956455076787</v>
      </c>
      <c r="AM39" s="11">
        <f>'OddsRatio_working_3-way'!AA39+'OddsRatio_working_3-way'!AG39</f>
        <v>-0.64303597987944927</v>
      </c>
      <c r="AN39" s="11">
        <f>'OddsRatio_working_3-way'!AB39+'OddsRatio_working_3-way'!AH39</f>
        <v>-0.40025966562822962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1.0432956455076787</v>
      </c>
      <c r="AS39" s="11">
        <f>IF(('OddsRatio_working_3-way'!X39=0),IF(Q39&gt;0,-Q39^(1/3),(-Q39)^(1/3)),'OddsRatio_working_3-way'!AM39-'OddsRatio_working_3-way'!R39/3)</f>
        <v>-0.64303597987944927</v>
      </c>
      <c r="AT39" s="11">
        <f>IF(('OddsRatio_working_3-way'!X39=0),IF(Q39&gt;0,-Q39^(1/3),(-Q39)^(1/3)),'OddsRatio_working_3-way'!AN39-'OddsRatio_working_3-way'!R39/3)</f>
        <v>-0.40025966562822962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4.63</v>
      </c>
      <c r="D40" s="9">
        <f t="shared" si="13"/>
        <v>0.51403550956489352</v>
      </c>
      <c r="E40" s="9">
        <f t="shared" si="14"/>
        <v>0.27819717628511931</v>
      </c>
      <c r="F40" s="9">
        <f t="shared" si="15"/>
        <v>0.20776731414998714</v>
      </c>
      <c r="G40" s="9">
        <f t="shared" si="16"/>
        <v>1.0504343277470201</v>
      </c>
      <c r="H40" s="9">
        <f t="shared" si="17"/>
        <v>1.9453908949723184</v>
      </c>
      <c r="I40" s="9">
        <f t="shared" si="18"/>
        <v>3.5945727895351385</v>
      </c>
      <c r="J40" s="9">
        <f t="shared" si="19"/>
        <v>4.8130766097216835</v>
      </c>
      <c r="K40" s="11">
        <f t="shared" si="20"/>
        <v>0.52631578947368418</v>
      </c>
      <c r="L40" s="11">
        <f t="shared" si="21"/>
        <v>0.28818443804034583</v>
      </c>
      <c r="M40" s="11">
        <f t="shared" si="22"/>
        <v>0.21598272138228941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-0.26435164725726845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0.22931579700834612</v>
      </c>
      <c r="Q40" s="11">
        <f>2*'OddsRatio_working_3-way'!K40*'OddsRatio_working_3-way'!L40*'OddsRatio_working_3-way'!M40</f>
        <v>6.5518799145241752E-2</v>
      </c>
      <c r="R40" s="11">
        <f t="shared" si="23"/>
        <v>0</v>
      </c>
      <c r="S40" s="11">
        <f t="shared" si="24"/>
        <v>-0.86746498229751812</v>
      </c>
      <c r="T40" s="11">
        <f t="shared" si="25"/>
        <v>-0.24784713779929088</v>
      </c>
      <c r="U40" s="11">
        <f>'OddsRatio_working_3-way'!S40-'OddsRatio_working_3-way'!R40^2/3</f>
        <v>-0.86746498229751812</v>
      </c>
      <c r="V40" s="11">
        <f>'OddsRatio_working_3-way'!S40*'OddsRatio_working_3-way'!R40/3-2*'OddsRatio_working_3-way'!R40^3/27-'OddsRatio_working_3-way'!T40</f>
        <v>0.24784713779929088</v>
      </c>
      <c r="W40" s="11">
        <f>'OddsRatio_working_3-way'!V40^2+4*'OddsRatio_working_3-way'!U40^3/27</f>
        <v>-3.5277498757833425E-2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0.15548770246641219</v>
      </c>
      <c r="Y40" s="11">
        <f>IF('OddsRatio_working_3-way'!W40&gt;=0,IF('OddsRatio_working_3-way'!V40+SQRT('OddsRatio_working_3-way'!W40)&gt;0,0,PI()),ACOS('OddsRatio_working_3-way'!V40/(2*'OddsRatio_working_3-way'!X40)))</f>
        <v>0.6484859567672896</v>
      </c>
      <c r="Z40" s="11">
        <f>'OddsRatio_working_3-way'!X40^(1/3)*COS('OddsRatio_working_3-way'!Y40/3)</f>
        <v>0.52521716387351003</v>
      </c>
      <c r="AA40" s="11">
        <f>'OddsRatio_working_3-way'!X40^(1/3)*COS(('OddsRatio_working_3-way'!Y40+2*PI())/3)</f>
        <v>-0.36249073076165461</v>
      </c>
      <c r="AB40" s="11">
        <f>'OddsRatio_working_3-way'!X40^(1/3)*COS(('OddsRatio_working_3-way'!Y40+4*PI())/3)</f>
        <v>-0.16272643311185531</v>
      </c>
      <c r="AC40" s="11">
        <f>'OddsRatio_working_3-way'!X40^(1/3)*SIN('OddsRatio_working_3-way'!Y40/3)</f>
        <v>0.11533397102258815</v>
      </c>
      <c r="AD40" s="11">
        <f>'OddsRatio_working_3-way'!X40^(1/3)*SIN(('OddsRatio_working_3-way'!Y40+2*PI())/3)</f>
        <v>0.39718442090678019</v>
      </c>
      <c r="AE40" s="11">
        <f>'OddsRatio_working_3-way'!X40^(1/3)*SIN(('OddsRatio_working_3-way'!Y40+4*PI())/3)</f>
        <v>-0.51251839192936832</v>
      </c>
      <c r="AF40" s="11">
        <f>-'OddsRatio_working_3-way'!U40/(3*'OddsRatio_working_3-way'!X40^(1/3))*COS(('OddsRatio_working_3-way'!Y40)/3)</f>
        <v>0.52521716387351003</v>
      </c>
      <c r="AG40" s="11">
        <f>-'OddsRatio_working_3-way'!U40/(3*'OddsRatio_working_3-way'!X40^(1/3))*COS(('OddsRatio_working_3-way'!Y40+2*PI())/3)</f>
        <v>-0.36249073076165461</v>
      </c>
      <c r="AH40" s="11">
        <f>-'OddsRatio_working_3-way'!U40/(3*'OddsRatio_working_3-way'!X40^(1/3))*COS(('OddsRatio_working_3-way'!Y40+4*PI())/3)</f>
        <v>-0.16272643311185531</v>
      </c>
      <c r="AI40" s="11">
        <f>'OddsRatio_working_3-way'!U40/(3*'OddsRatio_working_3-way'!X40^(1/3))*SIN(('OddsRatio_working_3-way'!Y40)/3)</f>
        <v>-0.11533397102258815</v>
      </c>
      <c r="AJ40" s="11">
        <f>'OddsRatio_working_3-way'!U40/(3*'OddsRatio_working_3-way'!X40^(1/3))*SIN(('OddsRatio_working_3-way'!Y40+2*PI())/3)</f>
        <v>-0.39718442090678019</v>
      </c>
      <c r="AK40" s="11">
        <f>'OddsRatio_working_3-way'!U40/(3*'OddsRatio_working_3-way'!X40^(1/3))*SIN(('OddsRatio_working_3-way'!Y40+4*PI())/3)</f>
        <v>0.51251839192936832</v>
      </c>
      <c r="AL40" s="11">
        <f>'OddsRatio_working_3-way'!Z40+'OddsRatio_working_3-way'!AF40</f>
        <v>1.0504343277470201</v>
      </c>
      <c r="AM40" s="11">
        <f>'OddsRatio_working_3-way'!AA40+'OddsRatio_working_3-way'!AG40</f>
        <v>-0.72498146152330922</v>
      </c>
      <c r="AN40" s="11">
        <f>'OddsRatio_working_3-way'!AB40+'OddsRatio_working_3-way'!AH40</f>
        <v>-0.32545286622371061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1.0504343277470201</v>
      </c>
      <c r="AS40" s="11">
        <f>IF(('OddsRatio_working_3-way'!X40=0),IF(Q40&gt;0,-Q40^(1/3),(-Q40)^(1/3)),'OddsRatio_working_3-way'!AM40-'OddsRatio_working_3-way'!R40/3)</f>
        <v>-0.72498146152330922</v>
      </c>
      <c r="AT40" s="11">
        <f>IF(('OddsRatio_working_3-way'!X40=0),IF(Q40&gt;0,-Q40^(1/3),(-Q40)^(1/3)),'OddsRatio_working_3-way'!AN40-'OddsRatio_working_3-way'!R40/3)</f>
        <v>-0.32545286622371061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2.84</v>
      </c>
      <c r="B41" s="4">
        <f>IF('True_Odds_Calculator_3-way'!B42="","",'True_Odds_Calculator_3-way'!B42)</f>
        <v>3.17</v>
      </c>
      <c r="C41" s="4">
        <f>IF('True_Odds_Calculator_3-way'!C42="","",'True_Odds_Calculator_3-way'!C42)</f>
        <v>2.78</v>
      </c>
      <c r="D41" s="9">
        <f t="shared" si="13"/>
        <v>0.34288037522405185</v>
      </c>
      <c r="E41" s="9">
        <f t="shared" si="14"/>
        <v>0.30673119142640232</v>
      </c>
      <c r="F41" s="9">
        <f t="shared" si="15"/>
        <v>0.35038843334954595</v>
      </c>
      <c r="G41" s="9">
        <f t="shared" si="16"/>
        <v>1.0415592628278314</v>
      </c>
      <c r="H41" s="9">
        <f t="shared" si="17"/>
        <v>2.9164690436032092</v>
      </c>
      <c r="I41" s="9">
        <f t="shared" si="18"/>
        <v>3.260183600336394</v>
      </c>
      <c r="J41" s="9">
        <f t="shared" si="19"/>
        <v>2.8539754878335395</v>
      </c>
      <c r="K41" s="11">
        <f t="shared" si="20"/>
        <v>0.35211267605633806</v>
      </c>
      <c r="L41" s="11">
        <f t="shared" si="21"/>
        <v>0.31545741324921134</v>
      </c>
      <c r="M41" s="11">
        <f t="shared" si="22"/>
        <v>0.35971223021582738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-0.28397176513909506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0.23134289476047898</v>
      </c>
      <c r="Q41" s="11">
        <f>2*'OddsRatio_working_3-way'!K41*'OddsRatio_working_3-way'!L41*'OddsRatio_working_3-way'!M41</f>
        <v>7.9911189899992754E-2</v>
      </c>
      <c r="R41" s="11">
        <f t="shared" si="23"/>
        <v>0</v>
      </c>
      <c r="S41" s="11">
        <f t="shared" si="24"/>
        <v>-0.81466865076238337</v>
      </c>
      <c r="T41" s="11">
        <f t="shared" si="25"/>
        <v>-0.28140540613553833</v>
      </c>
      <c r="U41" s="11">
        <f>'OddsRatio_working_3-way'!S41-'OddsRatio_working_3-way'!R41^2/3</f>
        <v>-0.81466865076238337</v>
      </c>
      <c r="V41" s="11">
        <f>'OddsRatio_working_3-way'!S41*'OddsRatio_working_3-way'!R41/3-2*'OddsRatio_working_3-way'!R41^3/27-'OddsRatio_working_3-way'!T41</f>
        <v>0.28140540613553833</v>
      </c>
      <c r="W41" s="11">
        <f>'OddsRatio_working_3-way'!V41^2+4*'OddsRatio_working_3-way'!U41^3/27</f>
        <v>-9.1223770343619448E-4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0.14151081257782341</v>
      </c>
      <c r="Y41" s="11">
        <f>IF('OddsRatio_working_3-way'!W41&gt;=0,IF('OddsRatio_working_3-way'!V41+SQRT('OddsRatio_working_3-way'!W41)&gt;0,0,PI()),ACOS('OddsRatio_working_3-way'!V41/(2*'OddsRatio_working_3-way'!X41)))</f>
        <v>0.10692079616159544</v>
      </c>
      <c r="Z41" s="11">
        <f>'OddsRatio_working_3-way'!X41^(1/3)*COS('OddsRatio_working_3-way'!Y41/3)</f>
        <v>0.52077963141391559</v>
      </c>
      <c r="AA41" s="11">
        <f>'OddsRatio_working_3-way'!X41^(1/3)*COS(('OddsRatio_working_3-way'!Y41+2*PI())/3)</f>
        <v>-0.2764706838080731</v>
      </c>
      <c r="AB41" s="11">
        <f>'OddsRatio_working_3-way'!X41^(1/3)*COS(('OddsRatio_working_3-way'!Y41+4*PI())/3)</f>
        <v>-0.2443089476058424</v>
      </c>
      <c r="AC41" s="11">
        <f>'OddsRatio_working_3-way'!X41^(1/3)*SIN('OddsRatio_working_3-way'!Y41/3)</f>
        <v>1.8568587053963505E-2</v>
      </c>
      <c r="AD41" s="11">
        <f>'OddsRatio_working_3-way'!X41^(1/3)*SIN(('OddsRatio_working_3-way'!Y41+2*PI())/3)</f>
        <v>0.4417240970509656</v>
      </c>
      <c r="AE41" s="11">
        <f>'OddsRatio_working_3-way'!X41^(1/3)*SIN(('OddsRatio_working_3-way'!Y41+4*PI())/3)</f>
        <v>-0.46029268410492918</v>
      </c>
      <c r="AF41" s="11">
        <f>-'OddsRatio_working_3-way'!U41/(3*'OddsRatio_working_3-way'!X41^(1/3))*COS(('OddsRatio_working_3-way'!Y41)/3)</f>
        <v>0.5207796314139157</v>
      </c>
      <c r="AG41" s="11">
        <f>-'OddsRatio_working_3-way'!U41/(3*'OddsRatio_working_3-way'!X41^(1/3))*COS(('OddsRatio_working_3-way'!Y41+2*PI())/3)</f>
        <v>-0.27647068380807316</v>
      </c>
      <c r="AH41" s="11">
        <f>-'OddsRatio_working_3-way'!U41/(3*'OddsRatio_working_3-way'!X41^(1/3))*COS(('OddsRatio_working_3-way'!Y41+4*PI())/3)</f>
        <v>-0.24430894760584246</v>
      </c>
      <c r="AI41" s="11">
        <f>'OddsRatio_working_3-way'!U41/(3*'OddsRatio_working_3-way'!X41^(1/3))*SIN(('OddsRatio_working_3-way'!Y41)/3)</f>
        <v>-1.8568587053963508E-2</v>
      </c>
      <c r="AJ41" s="11">
        <f>'OddsRatio_working_3-way'!U41/(3*'OddsRatio_working_3-way'!X41^(1/3))*SIN(('OddsRatio_working_3-way'!Y41+2*PI())/3)</f>
        <v>-0.44172409705096571</v>
      </c>
      <c r="AK41" s="11">
        <f>'OddsRatio_working_3-way'!U41/(3*'OddsRatio_working_3-way'!X41^(1/3))*SIN(('OddsRatio_working_3-way'!Y41+4*PI())/3)</f>
        <v>0.46029268410492929</v>
      </c>
      <c r="AL41" s="11">
        <f>'OddsRatio_working_3-way'!Z41+'OddsRatio_working_3-way'!AF41</f>
        <v>1.0415592628278314</v>
      </c>
      <c r="AM41" s="11">
        <f>'OddsRatio_working_3-way'!AA41+'OddsRatio_working_3-way'!AG41</f>
        <v>-0.55294136761614632</v>
      </c>
      <c r="AN41" s="11">
        <f>'OddsRatio_working_3-way'!AB41+'OddsRatio_working_3-way'!AH41</f>
        <v>-0.48861789521168486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1.0415592628278314</v>
      </c>
      <c r="AS41" s="11">
        <f>IF(('OddsRatio_working_3-way'!X41=0),IF(Q41&gt;0,-Q41^(1/3),(-Q41)^(1/3)),'OddsRatio_working_3-way'!AM41-'OddsRatio_working_3-way'!R41/3)</f>
        <v>-0.55294136761614632</v>
      </c>
      <c r="AT41" s="11">
        <f>IF(('OddsRatio_working_3-way'!X41=0),IF(Q41&gt;0,-Q41^(1/3),(-Q41)^(1/3)),'OddsRatio_working_3-way'!AN41-'OddsRatio_working_3-way'!R41/3)</f>
        <v>-0.48861789521168486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2.7</v>
      </c>
      <c r="B42" s="4">
        <f>IF('True_Odds_Calculator_3-way'!B43="","",'True_Odds_Calculator_3-way'!B43)</f>
        <v>3.12</v>
      </c>
      <c r="C42" s="4">
        <f>IF('True_Odds_Calculator_3-way'!C43="","",'True_Odds_Calculator_3-way'!C43)</f>
        <v>2.97</v>
      </c>
      <c r="D42" s="9">
        <f t="shared" si="13"/>
        <v>0.36082059126674998</v>
      </c>
      <c r="E42" s="9">
        <f t="shared" si="14"/>
        <v>0.31161235363236284</v>
      </c>
      <c r="F42" s="9">
        <f t="shared" si="15"/>
        <v>0.32756705510088724</v>
      </c>
      <c r="G42" s="9">
        <f t="shared" si="16"/>
        <v>1.0420355616905022</v>
      </c>
      <c r="H42" s="9">
        <f t="shared" si="17"/>
        <v>2.7714604548738544</v>
      </c>
      <c r="I42" s="9">
        <f t="shared" si="18"/>
        <v>3.209115390783865</v>
      </c>
      <c r="J42" s="9">
        <f t="shared" si="19"/>
        <v>3.0528100565302894</v>
      </c>
      <c r="K42" s="11">
        <f t="shared" si="20"/>
        <v>0.37037037037037035</v>
      </c>
      <c r="L42" s="11">
        <f t="shared" si="21"/>
        <v>0.32051282051282048</v>
      </c>
      <c r="M42" s="11">
        <f t="shared" si="22"/>
        <v>0.33670033670033667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-0.28377635167758641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0.23142152771782398</v>
      </c>
      <c r="Q42" s="11">
        <f>2*'OddsRatio_working_3-way'!K42*'OddsRatio_working_3-way'!L42*'OddsRatio_working_3-way'!M42</f>
        <v>7.9938351543289793E-2</v>
      </c>
      <c r="R42" s="11">
        <f t="shared" si="23"/>
        <v>0</v>
      </c>
      <c r="S42" s="11">
        <f t="shared" si="24"/>
        <v>-0.81550674095900155</v>
      </c>
      <c r="T42" s="11">
        <f t="shared" si="25"/>
        <v>-0.28169490188566543</v>
      </c>
      <c r="U42" s="11">
        <f>'OddsRatio_working_3-way'!S42-'OddsRatio_working_3-way'!R42^2/3</f>
        <v>-0.81550674095900155</v>
      </c>
      <c r="V42" s="11">
        <f>'OddsRatio_working_3-way'!S42*'OddsRatio_working_3-way'!R42/3-2*'OddsRatio_working_3-way'!R42^3/27-'OddsRatio_working_3-way'!T42</f>
        <v>0.28169490188566543</v>
      </c>
      <c r="W42" s="11">
        <f>'OddsRatio_working_3-way'!V42^2+4*'OddsRatio_working_3-way'!U42^3/27</f>
        <v>-9.966893647141567E-4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0.14172923755623681</v>
      </c>
      <c r="Y42" s="11">
        <f>IF('OddsRatio_working_3-way'!W42&gt;=0,IF('OddsRatio_working_3-way'!V42+SQRT('OddsRatio_working_3-way'!W42)&gt;0,0,PI()),ACOS('OddsRatio_working_3-way'!V42/(2*'OddsRatio_working_3-way'!X42)))</f>
        <v>0.11160726063505177</v>
      </c>
      <c r="Z42" s="11">
        <f>'OddsRatio_working_3-way'!X42^(1/3)*COS('OddsRatio_working_3-way'!Y42/3)</f>
        <v>0.52101778084525108</v>
      </c>
      <c r="AA42" s="11">
        <f>'OddsRatio_working_3-way'!X42^(1/3)*COS(('OddsRatio_working_3-way'!Y42+2*PI())/3)</f>
        <v>-0.27730291531446827</v>
      </c>
      <c r="AB42" s="11">
        <f>'OddsRatio_working_3-way'!X42^(1/3)*COS(('OddsRatio_working_3-way'!Y42+4*PI())/3)</f>
        <v>-0.24371486553078248</v>
      </c>
      <c r="AC42" s="11">
        <f>'OddsRatio_working_3-way'!X42^(1/3)*SIN('OddsRatio_working_3-way'!Y42/3)</f>
        <v>1.9392069584165537E-2</v>
      </c>
      <c r="AD42" s="11">
        <f>'OddsRatio_working_3-way'!X42^(1/3)*SIN(('OddsRatio_working_3-way'!Y42+2*PI())/3)</f>
        <v>0.44151859924329806</v>
      </c>
      <c r="AE42" s="11">
        <f>'OddsRatio_working_3-way'!X42^(1/3)*SIN(('OddsRatio_working_3-way'!Y42+4*PI())/3)</f>
        <v>-0.46091066882746357</v>
      </c>
      <c r="AF42" s="11">
        <f>-'OddsRatio_working_3-way'!U42/(3*'OddsRatio_working_3-way'!X42^(1/3))*COS(('OddsRatio_working_3-way'!Y42)/3)</f>
        <v>0.52101778084525108</v>
      </c>
      <c r="AG42" s="11">
        <f>-'OddsRatio_working_3-way'!U42/(3*'OddsRatio_working_3-way'!X42^(1/3))*COS(('OddsRatio_working_3-way'!Y42+2*PI())/3)</f>
        <v>-0.27730291531446827</v>
      </c>
      <c r="AH42" s="11">
        <f>-'OddsRatio_working_3-way'!U42/(3*'OddsRatio_working_3-way'!X42^(1/3))*COS(('OddsRatio_working_3-way'!Y42+4*PI())/3)</f>
        <v>-0.24371486553078248</v>
      </c>
      <c r="AI42" s="11">
        <f>'OddsRatio_working_3-way'!U42/(3*'OddsRatio_working_3-way'!X42^(1/3))*SIN(('OddsRatio_working_3-way'!Y42)/3)</f>
        <v>-1.9392069584165537E-2</v>
      </c>
      <c r="AJ42" s="11">
        <f>'OddsRatio_working_3-way'!U42/(3*'OddsRatio_working_3-way'!X42^(1/3))*SIN(('OddsRatio_working_3-way'!Y42+2*PI())/3)</f>
        <v>-0.44151859924329806</v>
      </c>
      <c r="AK42" s="11">
        <f>'OddsRatio_working_3-way'!U42/(3*'OddsRatio_working_3-way'!X42^(1/3))*SIN(('OddsRatio_working_3-way'!Y42+4*PI())/3)</f>
        <v>0.46091066882746357</v>
      </c>
      <c r="AL42" s="11">
        <f>'OddsRatio_working_3-way'!Z42+'OddsRatio_working_3-way'!AF42</f>
        <v>1.0420355616905022</v>
      </c>
      <c r="AM42" s="11">
        <f>'OddsRatio_working_3-way'!AA42+'OddsRatio_working_3-way'!AG42</f>
        <v>-0.55460583062893654</v>
      </c>
      <c r="AN42" s="11">
        <f>'OddsRatio_working_3-way'!AB42+'OddsRatio_working_3-way'!AH42</f>
        <v>-0.48742973106156495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1.0420355616905022</v>
      </c>
      <c r="AS42" s="11">
        <f>IF(('OddsRatio_working_3-way'!X42=0),IF(Q42&gt;0,-Q42^(1/3),(-Q42)^(1/3)),'OddsRatio_working_3-way'!AM42-'OddsRatio_working_3-way'!R42/3)</f>
        <v>-0.55460583062893654</v>
      </c>
      <c r="AT42" s="11">
        <f>IF(('OddsRatio_working_3-way'!X42=0),IF(Q42&gt;0,-Q42^(1/3),(-Q42)^(1/3)),'OddsRatio_working_3-way'!AN42-'OddsRatio_working_3-way'!R42/3)</f>
        <v>-0.48742973106156495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1.93</v>
      </c>
      <c r="B43" s="4">
        <f>IF('True_Odds_Calculator_3-way'!B44="","",'True_Odds_Calculator_3-way'!B44)</f>
        <v>3.66</v>
      </c>
      <c r="C43" s="4">
        <f>IF('True_Odds_Calculator_3-way'!C44="","",'True_Odds_Calculator_3-way'!C44)</f>
        <v>4.1900000000000004</v>
      </c>
      <c r="D43" s="9">
        <f t="shared" si="13"/>
        <v>0.50614608164019059</v>
      </c>
      <c r="E43" s="9">
        <f t="shared" si="14"/>
        <v>0.26379986986302362</v>
      </c>
      <c r="F43" s="9">
        <f t="shared" si="15"/>
        <v>0.2300540484967859</v>
      </c>
      <c r="G43" s="9">
        <f t="shared" si="16"/>
        <v>1.0491550521257569</v>
      </c>
      <c r="H43" s="9">
        <f t="shared" si="17"/>
        <v>1.975714198476954</v>
      </c>
      <c r="I43" s="9">
        <f t="shared" si="18"/>
        <v>3.7907524386545131</v>
      </c>
      <c r="J43" s="9">
        <f t="shared" si="19"/>
        <v>4.3468046162811653</v>
      </c>
      <c r="K43" s="11">
        <f t="shared" si="20"/>
        <v>0.5181347150259068</v>
      </c>
      <c r="L43" s="11">
        <f t="shared" si="21"/>
        <v>0.27322404371584696</v>
      </c>
      <c r="M43" s="11">
        <f t="shared" si="22"/>
        <v>0.2386634844868735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-0.26662621706112466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0.22907477913035509</v>
      </c>
      <c r="Q43" s="11">
        <f>2*'OddsRatio_working_3-way'!K43*'OddsRatio_working_3-way'!L43*'OddsRatio_working_3-way'!M43</f>
        <v>6.7573681159396784E-2</v>
      </c>
      <c r="R43" s="11">
        <f t="shared" si="23"/>
        <v>0</v>
      </c>
      <c r="S43" s="11">
        <f t="shared" si="24"/>
        <v>-0.85916074441336421</v>
      </c>
      <c r="T43" s="11">
        <f t="shared" si="25"/>
        <v>-0.25343974761456173</v>
      </c>
      <c r="U43" s="11">
        <f>'OddsRatio_working_3-way'!S43-'OddsRatio_working_3-way'!R43^2/3</f>
        <v>-0.85916074441336421</v>
      </c>
      <c r="V43" s="11">
        <f>'OddsRatio_working_3-way'!S43*'OddsRatio_working_3-way'!R43/3-2*'OddsRatio_working_3-way'!R43^3/27-'OddsRatio_working_3-way'!T43</f>
        <v>0.25343974761456173</v>
      </c>
      <c r="W43" s="11">
        <f>'OddsRatio_working_3-way'!V43^2+4*'OddsRatio_working_3-way'!U43^3/27</f>
        <v>-2.9723209341820919E-2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0.15326033000482681</v>
      </c>
      <c r="Y43" s="11">
        <f>IF('OddsRatio_working_3-way'!W43&gt;=0,IF('OddsRatio_working_3-way'!V43+SQRT('OddsRatio_working_3-way'!W43)&gt;0,0,PI()),ACOS('OddsRatio_working_3-way'!V43/(2*'OddsRatio_working_3-way'!X43)))</f>
        <v>0.59735248615507952</v>
      </c>
      <c r="Z43" s="11">
        <f>'OddsRatio_working_3-way'!X43^(1/3)*COS('OddsRatio_working_3-way'!Y43/3)</f>
        <v>0.52457752606287844</v>
      </c>
      <c r="AA43" s="11">
        <f>'OddsRatio_working_3-way'!X43^(1/3)*COS(('OddsRatio_working_3-way'!Y43+2*PI())/3)</f>
        <v>-0.35396209866210959</v>
      </c>
      <c r="AB43" s="11">
        <f>'OddsRatio_working_3-way'!X43^(1/3)*COS(('OddsRatio_working_3-way'!Y43+4*PI())/3)</f>
        <v>-0.17061542740076904</v>
      </c>
      <c r="AC43" s="11">
        <f>'OddsRatio_working_3-way'!X43^(1/3)*SIN('OddsRatio_working_3-way'!Y43/3)</f>
        <v>0.10585525000775693</v>
      </c>
      <c r="AD43" s="11">
        <f>'OddsRatio_working_3-way'!X43^(1/3)*SIN(('OddsRatio_working_3-way'!Y43+2*PI())/3)</f>
        <v>0.40136983882096783</v>
      </c>
      <c r="AE43" s="11">
        <f>'OddsRatio_working_3-way'!X43^(1/3)*SIN(('OddsRatio_working_3-way'!Y43+4*PI())/3)</f>
        <v>-0.50722508882872464</v>
      </c>
      <c r="AF43" s="11">
        <f>-'OddsRatio_working_3-way'!U43/(3*'OddsRatio_working_3-way'!X43^(1/3))*COS(('OddsRatio_working_3-way'!Y43)/3)</f>
        <v>0.52457752606287855</v>
      </c>
      <c r="AG43" s="11">
        <f>-'OddsRatio_working_3-way'!U43/(3*'OddsRatio_working_3-way'!X43^(1/3))*COS(('OddsRatio_working_3-way'!Y43+2*PI())/3)</f>
        <v>-0.35396209866210965</v>
      </c>
      <c r="AH43" s="11">
        <f>-'OddsRatio_working_3-way'!U43/(3*'OddsRatio_working_3-way'!X43^(1/3))*COS(('OddsRatio_working_3-way'!Y43+4*PI())/3)</f>
        <v>-0.17061542740076907</v>
      </c>
      <c r="AI43" s="11">
        <f>'OddsRatio_working_3-way'!U43/(3*'OddsRatio_working_3-way'!X43^(1/3))*SIN(('OddsRatio_working_3-way'!Y43)/3)</f>
        <v>-0.10585525000775696</v>
      </c>
      <c r="AJ43" s="11">
        <f>'OddsRatio_working_3-way'!U43/(3*'OddsRatio_working_3-way'!X43^(1/3))*SIN(('OddsRatio_working_3-way'!Y43+2*PI())/3)</f>
        <v>-0.40136983882096794</v>
      </c>
      <c r="AK43" s="11">
        <f>'OddsRatio_working_3-way'!U43/(3*'OddsRatio_working_3-way'!X43^(1/3))*SIN(('OddsRatio_working_3-way'!Y43+4*PI())/3)</f>
        <v>0.50722508882872475</v>
      </c>
      <c r="AL43" s="11">
        <f>'OddsRatio_working_3-way'!Z43+'OddsRatio_working_3-way'!AF43</f>
        <v>1.0491550521257569</v>
      </c>
      <c r="AM43" s="11">
        <f>'OddsRatio_working_3-way'!AA43+'OddsRatio_working_3-way'!AG43</f>
        <v>-0.70792419732421918</v>
      </c>
      <c r="AN43" s="11">
        <f>'OddsRatio_working_3-way'!AB43+'OddsRatio_working_3-way'!AH43</f>
        <v>-0.34123085480153814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1.0491550521257569</v>
      </c>
      <c r="AS43" s="11">
        <f>IF(('OddsRatio_working_3-way'!X43=0),IF(Q43&gt;0,-Q43^(1/3),(-Q43)^(1/3)),'OddsRatio_working_3-way'!AM43-'OddsRatio_working_3-way'!R43/3)</f>
        <v>-0.70792419732421918</v>
      </c>
      <c r="AT43" s="11">
        <f>IF(('OddsRatio_working_3-way'!X43=0),IF(Q43&gt;0,-Q43^(1/3),(-Q43)^(1/3)),'OddsRatio_working_3-way'!AN43-'OddsRatio_working_3-way'!R43/3)</f>
        <v>-0.34123085480153814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2.39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3.2</v>
      </c>
      <c r="D44" s="9">
        <f t="shared" si="13"/>
        <v>0.40797323141438541</v>
      </c>
      <c r="E44" s="9">
        <f t="shared" si="14"/>
        <v>0.28869959649967714</v>
      </c>
      <c r="F44" s="9">
        <f t="shared" si="15"/>
        <v>0.30332717208593746</v>
      </c>
      <c r="G44" s="9">
        <f t="shared" si="16"/>
        <v>1.0439864818439255</v>
      </c>
      <c r="H44" s="9">
        <f t="shared" si="17"/>
        <v>2.4511412097630565</v>
      </c>
      <c r="I44" s="9">
        <f t="shared" si="18"/>
        <v>3.4638080971516647</v>
      </c>
      <c r="J44" s="9">
        <f t="shared" si="19"/>
        <v>3.2967702600566358</v>
      </c>
      <c r="K44" s="11">
        <f t="shared" si="20"/>
        <v>0.41841004184100417</v>
      </c>
      <c r="L44" s="11">
        <f t="shared" si="21"/>
        <v>0.29761904761904762</v>
      </c>
      <c r="M44" s="11">
        <f t="shared" si="22"/>
        <v>0.3125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-0.28084217473600304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0.23154201534170149</v>
      </c>
      <c r="Q44" s="11">
        <f>2*'OddsRatio_working_3-way'!K44*'OddsRatio_working_3-way'!L44*'OddsRatio_working_3-way'!M44</f>
        <v>7.7829248854353453E-2</v>
      </c>
      <c r="R44" s="11">
        <f t="shared" si="23"/>
        <v>0</v>
      </c>
      <c r="S44" s="11">
        <f t="shared" si="24"/>
        <v>-0.82445599760561383</v>
      </c>
      <c r="T44" s="11">
        <f t="shared" si="25"/>
        <v>-0.27712806642205512</v>
      </c>
      <c r="U44" s="11">
        <f>'OddsRatio_working_3-way'!S44-'OddsRatio_working_3-way'!R44^2/3</f>
        <v>-0.82445599760561383</v>
      </c>
      <c r="V44" s="11">
        <f>'OddsRatio_working_3-way'!S44*'OddsRatio_working_3-way'!R44/3-2*'OddsRatio_working_3-way'!R44^3/27-'OddsRatio_working_3-way'!T44</f>
        <v>0.27712806642205512</v>
      </c>
      <c r="W44" s="11">
        <f>'OddsRatio_working_3-way'!V44^2+4*'OddsRatio_working_3-way'!U44^3/27</f>
        <v>-6.2230825638425052E-3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0.14406860150868189</v>
      </c>
      <c r="Y44" s="11">
        <f>IF('OddsRatio_working_3-way'!W44&gt;=0,IF('OddsRatio_working_3-way'!V44+SQRT('OddsRatio_working_3-way'!W44)&gt;0,0,PI()),ACOS('OddsRatio_working_3-way'!V44/(2*'OddsRatio_working_3-way'!X44)))</f>
        <v>0.27732213932607341</v>
      </c>
      <c r="Z44" s="11">
        <f>'OddsRatio_working_3-way'!X44^(1/3)*COS('OddsRatio_working_3-way'!Y44/3)</f>
        <v>0.52199324092196286</v>
      </c>
      <c r="AA44" s="11">
        <f>'OddsRatio_working_3-way'!X44^(1/3)*COS(('OddsRatio_working_3-way'!Y44+2*PI())/3)</f>
        <v>-0.30290475481748419</v>
      </c>
      <c r="AB44" s="11">
        <f>'OddsRatio_working_3-way'!X44^(1/3)*COS(('OddsRatio_working_3-way'!Y44+4*PI())/3)</f>
        <v>-0.21908848610447842</v>
      </c>
      <c r="AC44" s="11">
        <f>'OddsRatio_working_3-way'!X44^(1/3)*SIN('OddsRatio_working_3-way'!Y44/3)</f>
        <v>4.8391345303923881E-2</v>
      </c>
      <c r="AD44" s="11">
        <f>'OddsRatio_working_3-way'!X44^(1/3)*SIN(('OddsRatio_working_3-way'!Y44+2*PI())/3)</f>
        <v>0.42786373459022881</v>
      </c>
      <c r="AE44" s="11">
        <f>'OddsRatio_working_3-way'!X44^(1/3)*SIN(('OddsRatio_working_3-way'!Y44+4*PI())/3)</f>
        <v>-0.47625507989415267</v>
      </c>
      <c r="AF44" s="11">
        <f>-'OddsRatio_working_3-way'!U44/(3*'OddsRatio_working_3-way'!X44^(1/3))*COS(('OddsRatio_working_3-way'!Y44)/3)</f>
        <v>0.52199324092196275</v>
      </c>
      <c r="AG44" s="11">
        <f>-'OddsRatio_working_3-way'!U44/(3*'OddsRatio_working_3-way'!X44^(1/3))*COS(('OddsRatio_working_3-way'!Y44+2*PI())/3)</f>
        <v>-0.30290475481748413</v>
      </c>
      <c r="AH44" s="11">
        <f>-'OddsRatio_working_3-way'!U44/(3*'OddsRatio_working_3-way'!X44^(1/3))*COS(('OddsRatio_working_3-way'!Y44+4*PI())/3)</f>
        <v>-0.21908848610447837</v>
      </c>
      <c r="AI44" s="11">
        <f>'OddsRatio_working_3-way'!U44/(3*'OddsRatio_working_3-way'!X44^(1/3))*SIN(('OddsRatio_working_3-way'!Y44)/3)</f>
        <v>-4.8391345303923868E-2</v>
      </c>
      <c r="AJ44" s="11">
        <f>'OddsRatio_working_3-way'!U44/(3*'OddsRatio_working_3-way'!X44^(1/3))*SIN(('OddsRatio_working_3-way'!Y44+2*PI())/3)</f>
        <v>-0.42786373459022869</v>
      </c>
      <c r="AK44" s="11">
        <f>'OddsRatio_working_3-way'!U44/(3*'OddsRatio_working_3-way'!X44^(1/3))*SIN(('OddsRatio_working_3-way'!Y44+4*PI())/3)</f>
        <v>0.47625507989415261</v>
      </c>
      <c r="AL44" s="11">
        <f>'OddsRatio_working_3-way'!Z44+'OddsRatio_working_3-way'!AF44</f>
        <v>1.0439864818439255</v>
      </c>
      <c r="AM44" s="11">
        <f>'OddsRatio_working_3-way'!AA44+'OddsRatio_working_3-way'!AG44</f>
        <v>-0.60580950963496827</v>
      </c>
      <c r="AN44" s="11">
        <f>'OddsRatio_working_3-way'!AB44+'OddsRatio_working_3-way'!AH44</f>
        <v>-0.43817697220895679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1.0439864818439255</v>
      </c>
      <c r="AS44" s="11">
        <f>IF(('OddsRatio_working_3-way'!X44=0),IF(Q44&gt;0,-Q44^(1/3),(-Q44)^(1/3)),'OddsRatio_working_3-way'!AM44-'OddsRatio_working_3-way'!R44/3)</f>
        <v>-0.60580950963496827</v>
      </c>
      <c r="AT44" s="11">
        <f>IF(('OddsRatio_working_3-way'!X44=0),IF(Q44&gt;0,-Q44^(1/3),(-Q44)^(1/3)),'OddsRatio_working_3-way'!AN44-'OddsRatio_working_3-way'!R44/3)</f>
        <v>-0.43817697220895679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3.36</v>
      </c>
      <c r="C45" s="4">
        <f>IF('True_Odds_Calculator_3-way'!C46="","",'True_Odds_Calculator_3-way'!C46)</f>
        <v>3.78</v>
      </c>
      <c r="D45" s="9">
        <f t="shared" si="13"/>
        <v>0.45599329382469683</v>
      </c>
      <c r="E45" s="9">
        <f t="shared" si="14"/>
        <v>0.28820522320997027</v>
      </c>
      <c r="F45" s="9">
        <f t="shared" si="15"/>
        <v>0.25580148296533284</v>
      </c>
      <c r="G45" s="9">
        <f t="shared" si="16"/>
        <v>1.0465041296188686</v>
      </c>
      <c r="H45" s="9">
        <f t="shared" si="17"/>
        <v>2.1930147077655104</v>
      </c>
      <c r="I45" s="9">
        <f t="shared" si="18"/>
        <v>3.4697497459005304</v>
      </c>
      <c r="J45" s="9">
        <f t="shared" si="19"/>
        <v>3.909281480340455</v>
      </c>
      <c r="K45" s="11">
        <f t="shared" si="20"/>
        <v>0.46728971962616822</v>
      </c>
      <c r="L45" s="11">
        <f t="shared" si="21"/>
        <v>0.29761904761904762</v>
      </c>
      <c r="M45" s="11">
        <f t="shared" si="22"/>
        <v>0.26455026455026459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-0.27517995775672688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0.23105469255892047</v>
      </c>
      <c r="Q45" s="11">
        <f>2*'OddsRatio_working_3-way'!K45*'OddsRatio_working_3-way'!L45*'OddsRatio_working_3-way'!M45</f>
        <v>7.358429699328678E-2</v>
      </c>
      <c r="R45" s="11">
        <f t="shared" si="23"/>
        <v>0</v>
      </c>
      <c r="S45" s="11">
        <f t="shared" si="24"/>
        <v>-0.83964942229980499</v>
      </c>
      <c r="T45" s="11">
        <f t="shared" si="25"/>
        <v>-0.26740427461777233</v>
      </c>
      <c r="U45" s="11">
        <f>'OddsRatio_working_3-way'!S45-'OddsRatio_working_3-way'!R45^2/3</f>
        <v>-0.83964942229980499</v>
      </c>
      <c r="V45" s="11">
        <f>'OddsRatio_working_3-way'!S45*'OddsRatio_working_3-way'!R45/3-2*'OddsRatio_working_3-way'!R45^3/27-'OddsRatio_working_3-way'!T45</f>
        <v>0.26740427461777233</v>
      </c>
      <c r="W45" s="11">
        <f>'OddsRatio_working_3-way'!V45^2+4*'OddsRatio_working_3-way'!U45^3/27</f>
        <v>-1.6193058627408746E-2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0.14806932895713559</v>
      </c>
      <c r="Y45" s="11">
        <f>IF('OddsRatio_working_3-way'!W45&gt;=0,IF('OddsRatio_working_3-way'!V45+SQRT('OddsRatio_working_3-way'!W45)&gt;0,0,PI()),ACOS('OddsRatio_working_3-way'!V45/(2*'OddsRatio_working_3-way'!X45)))</f>
        <v>0.44416488262516296</v>
      </c>
      <c r="Z45" s="11">
        <f>'OddsRatio_working_3-way'!X45^(1/3)*COS('OddsRatio_working_3-way'!Y45/3)</f>
        <v>0.52325206480943431</v>
      </c>
      <c r="AA45" s="11">
        <f>'OddsRatio_working_3-way'!X45^(1/3)*COS(('OddsRatio_working_3-way'!Y45+2*PI())/3)</f>
        <v>-0.3292116305706646</v>
      </c>
      <c r="AB45" s="11">
        <f>'OddsRatio_working_3-way'!X45^(1/3)*COS(('OddsRatio_working_3-way'!Y45+4*PI())/3)</f>
        <v>-0.19404043423876982</v>
      </c>
      <c r="AC45" s="11">
        <f>'OddsRatio_working_3-way'!X45^(1/3)*SIN('OddsRatio_working_3-way'!Y45/3)</f>
        <v>7.8041126588903401E-2</v>
      </c>
      <c r="AD45" s="11">
        <f>'OddsRatio_working_3-way'!X45^(1/3)*SIN(('OddsRatio_working_3-way'!Y45+2*PI())/3)</f>
        <v>0.41412901741317998</v>
      </c>
      <c r="AE45" s="11">
        <f>'OddsRatio_working_3-way'!X45^(1/3)*SIN(('OddsRatio_working_3-way'!Y45+4*PI())/3)</f>
        <v>-0.4921701440020832</v>
      </c>
      <c r="AF45" s="11">
        <f>-'OddsRatio_working_3-way'!U45/(3*'OddsRatio_working_3-way'!X45^(1/3))*COS(('OddsRatio_working_3-way'!Y45)/3)</f>
        <v>0.52325206480943431</v>
      </c>
      <c r="AG45" s="11">
        <f>-'OddsRatio_working_3-way'!U45/(3*'OddsRatio_working_3-way'!X45^(1/3))*COS(('OddsRatio_working_3-way'!Y45+2*PI())/3)</f>
        <v>-0.32921163057066466</v>
      </c>
      <c r="AH45" s="11">
        <f>-'OddsRatio_working_3-way'!U45/(3*'OddsRatio_working_3-way'!X45^(1/3))*COS(('OddsRatio_working_3-way'!Y45+4*PI())/3)</f>
        <v>-0.19404043423876985</v>
      </c>
      <c r="AI45" s="11">
        <f>'OddsRatio_working_3-way'!U45/(3*'OddsRatio_working_3-way'!X45^(1/3))*SIN(('OddsRatio_working_3-way'!Y45)/3)</f>
        <v>-7.8041126588903414E-2</v>
      </c>
      <c r="AJ45" s="11">
        <f>'OddsRatio_working_3-way'!U45/(3*'OddsRatio_working_3-way'!X45^(1/3))*SIN(('OddsRatio_working_3-way'!Y45+2*PI())/3)</f>
        <v>-0.41412901741318009</v>
      </c>
      <c r="AK45" s="11">
        <f>'OddsRatio_working_3-way'!U45/(3*'OddsRatio_working_3-way'!X45^(1/3))*SIN(('OddsRatio_working_3-way'!Y45+4*PI())/3)</f>
        <v>0.49217014400208331</v>
      </c>
      <c r="AL45" s="11">
        <f>'OddsRatio_working_3-way'!Z45+'OddsRatio_working_3-way'!AF45</f>
        <v>1.0465041296188686</v>
      </c>
      <c r="AM45" s="11">
        <f>'OddsRatio_working_3-way'!AA45+'OddsRatio_working_3-way'!AG45</f>
        <v>-0.65842326114132921</v>
      </c>
      <c r="AN45" s="11">
        <f>'OddsRatio_working_3-way'!AB45+'OddsRatio_working_3-way'!AH45</f>
        <v>-0.38808086847753964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1.0465041296188686</v>
      </c>
      <c r="AS45" s="11">
        <f>IF(('OddsRatio_working_3-way'!X45=0),IF(Q45&gt;0,-Q45^(1/3),(-Q45)^(1/3)),'OddsRatio_working_3-way'!AM45-'OddsRatio_working_3-way'!R45/3)</f>
        <v>-0.65842326114132921</v>
      </c>
      <c r="AT45" s="11">
        <f>IF(('OddsRatio_working_3-way'!X45=0),IF(Q45&gt;0,-Q45^(1/3),(-Q45)^(1/3)),'OddsRatio_working_3-way'!AN45-'OddsRatio_working_3-way'!R45/3)</f>
        <v>-0.38808086847753964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4.8099999999999996</v>
      </c>
      <c r="D46" s="9">
        <f t="shared" si="13"/>
        <v>0.54911817512782524</v>
      </c>
      <c r="E46" s="9">
        <f t="shared" si="14"/>
        <v>0.25131152449698918</v>
      </c>
      <c r="F46" s="9">
        <f t="shared" si="15"/>
        <v>0.19957030037518564</v>
      </c>
      <c r="G46" s="9">
        <f t="shared" si="16"/>
        <v>1.0526943885920959</v>
      </c>
      <c r="H46" s="9">
        <f t="shared" si="17"/>
        <v>1.8211016231018347</v>
      </c>
      <c r="I46" s="9">
        <f t="shared" si="18"/>
        <v>3.9791251197156319</v>
      </c>
      <c r="J46" s="9">
        <f t="shared" si="19"/>
        <v>5.010765620535885</v>
      </c>
      <c r="K46" s="11">
        <f t="shared" si="20"/>
        <v>0.5617977528089888</v>
      </c>
      <c r="L46" s="11">
        <f t="shared" si="21"/>
        <v>0.2610966057441253</v>
      </c>
      <c r="M46" s="11">
        <f t="shared" si="22"/>
        <v>0.20790020790020791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-0.25647330083038711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0.22627681265871774</v>
      </c>
      <c r="Q46" s="11">
        <f>2*'OddsRatio_working_3-way'!K46*'OddsRatio_working_3-way'!L46*'OddsRatio_working_3-way'!M46</f>
        <v>6.0991054624991319E-2</v>
      </c>
      <c r="R46" s="11">
        <f t="shared" si="23"/>
        <v>0</v>
      </c>
      <c r="S46" s="11">
        <f t="shared" si="24"/>
        <v>-0.88226264459535642</v>
      </c>
      <c r="T46" s="11">
        <f t="shared" si="25"/>
        <v>-0.23780664274807456</v>
      </c>
      <c r="U46" s="11">
        <f>'OddsRatio_working_3-way'!S46-'OddsRatio_working_3-way'!R46^2/3</f>
        <v>-0.88226264459535642</v>
      </c>
      <c r="V46" s="11">
        <f>'OddsRatio_working_3-way'!S46*'OddsRatio_working_3-way'!R46/3-2*'OddsRatio_working_3-way'!R46^3/27-'OddsRatio_working_3-way'!T46</f>
        <v>0.23780664274807456</v>
      </c>
      <c r="W46" s="11">
        <f>'OddsRatio_working_3-way'!V46^2+4*'OddsRatio_working_3-way'!U46^3/27</f>
        <v>-4.518757150156659E-2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0.15948320510062883</v>
      </c>
      <c r="Y46" s="11">
        <f>IF('OddsRatio_working_3-way'!W46&gt;=0,IF('OddsRatio_working_3-way'!V46+SQRT('OddsRatio_working_3-way'!W46)&gt;0,0,PI()),ACOS('OddsRatio_working_3-way'!V46/(2*'OddsRatio_working_3-way'!X46)))</f>
        <v>0.72943078495577729</v>
      </c>
      <c r="Z46" s="11">
        <f>'OddsRatio_working_3-way'!X46^(1/3)*COS('OddsRatio_working_3-way'!Y46/3)</f>
        <v>0.52634719429604804</v>
      </c>
      <c r="AA46" s="11">
        <f>'OddsRatio_working_3-way'!X46^(1/3)*COS(('OddsRatio_working_3-way'!Y46+2*PI())/3)</f>
        <v>-0.37624275492921505</v>
      </c>
      <c r="AB46" s="11">
        <f>'OddsRatio_working_3-way'!X46^(1/3)*COS(('OddsRatio_working_3-way'!Y46+4*PI())/3)</f>
        <v>-0.1501044393668331</v>
      </c>
      <c r="AC46" s="11">
        <f>'OddsRatio_working_3-way'!X46^(1/3)*SIN('OddsRatio_working_3-way'!Y46/3)</f>
        <v>0.13056101736402989</v>
      </c>
      <c r="AD46" s="11">
        <f>'OddsRatio_working_3-way'!X46^(1/3)*SIN(('OddsRatio_working_3-way'!Y46+2*PI())/3)</f>
        <v>0.39054953278902649</v>
      </c>
      <c r="AE46" s="11">
        <f>'OddsRatio_working_3-way'!X46^(1/3)*SIN(('OddsRatio_working_3-way'!Y46+4*PI())/3)</f>
        <v>-0.5211105501530563</v>
      </c>
      <c r="AF46" s="11">
        <f>-'OddsRatio_working_3-way'!U46/(3*'OddsRatio_working_3-way'!X46^(1/3))*COS(('OddsRatio_working_3-way'!Y46)/3)</f>
        <v>0.52634719429604782</v>
      </c>
      <c r="AG46" s="11">
        <f>-'OddsRatio_working_3-way'!U46/(3*'OddsRatio_working_3-way'!X46^(1/3))*COS(('OddsRatio_working_3-way'!Y46+2*PI())/3)</f>
        <v>-0.37624275492921488</v>
      </c>
      <c r="AH46" s="11">
        <f>-'OddsRatio_working_3-way'!U46/(3*'OddsRatio_working_3-way'!X46^(1/3))*COS(('OddsRatio_working_3-way'!Y46+4*PI())/3)</f>
        <v>-0.15010443936683304</v>
      </c>
      <c r="AI46" s="11">
        <f>'OddsRatio_working_3-way'!U46/(3*'OddsRatio_working_3-way'!X46^(1/3))*SIN(('OddsRatio_working_3-way'!Y46)/3)</f>
        <v>-0.13056101736402984</v>
      </c>
      <c r="AJ46" s="11">
        <f>'OddsRatio_working_3-way'!U46/(3*'OddsRatio_working_3-way'!X46^(1/3))*SIN(('OddsRatio_working_3-way'!Y46+2*PI())/3)</f>
        <v>-0.39054953278902632</v>
      </c>
      <c r="AK46" s="11">
        <f>'OddsRatio_working_3-way'!U46/(3*'OddsRatio_working_3-way'!X46^(1/3))*SIN(('OddsRatio_working_3-way'!Y46+4*PI())/3)</f>
        <v>0.52111055015305607</v>
      </c>
      <c r="AL46" s="11">
        <f>'OddsRatio_working_3-way'!Z46+'OddsRatio_working_3-way'!AF46</f>
        <v>1.0526943885920959</v>
      </c>
      <c r="AM46" s="11">
        <f>'OddsRatio_working_3-way'!AA46+'OddsRatio_working_3-way'!AG46</f>
        <v>-0.75248550985842999</v>
      </c>
      <c r="AN46" s="11">
        <f>'OddsRatio_working_3-way'!AB46+'OddsRatio_working_3-way'!AH46</f>
        <v>-0.30020887873366614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1.0526943885920959</v>
      </c>
      <c r="AS46" s="11">
        <f>IF(('OddsRatio_working_3-way'!X46=0),IF(Q46&gt;0,-Q46^(1/3),(-Q46)^(1/3)),'OddsRatio_working_3-way'!AM46-'OddsRatio_working_3-way'!R46/3)</f>
        <v>-0.75248550985842999</v>
      </c>
      <c r="AT46" s="11">
        <f>IF(('OddsRatio_working_3-way'!X46=0),IF(Q46&gt;0,-Q46^(1/3),(-Q46)^(1/3)),'OddsRatio_working_3-way'!AN46-'OddsRatio_working_3-way'!R46/3)</f>
        <v>-0.30020887873366614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2.0099999999999998</v>
      </c>
      <c r="B47" s="4">
        <f>IF('True_Odds_Calculator_3-way'!B48="","",'True_Odds_Calculator_3-way'!B48)</f>
        <v>3.78</v>
      </c>
      <c r="C47" s="4">
        <f>IF('True_Odds_Calculator_3-way'!C48="","",'True_Odds_Calculator_3-way'!C48)</f>
        <v>3.52</v>
      </c>
      <c r="D47" s="9">
        <f t="shared" si="13"/>
        <v>0.47953074283139058</v>
      </c>
      <c r="E47" s="9">
        <f t="shared" si="14"/>
        <v>0.25078623649306309</v>
      </c>
      <c r="F47" s="9">
        <f t="shared" si="15"/>
        <v>0.26968302067554639</v>
      </c>
      <c r="G47" s="9">
        <f t="shared" si="16"/>
        <v>1.0746257751147694</v>
      </c>
      <c r="H47" s="9">
        <f t="shared" si="17"/>
        <v>2.0853720328659167</v>
      </c>
      <c r="I47" s="9">
        <f t="shared" si="18"/>
        <v>3.987459654819058</v>
      </c>
      <c r="J47" s="9">
        <f t="shared" si="19"/>
        <v>3.7080569532892191</v>
      </c>
      <c r="K47" s="11">
        <f t="shared" si="20"/>
        <v>0.49751243781094534</v>
      </c>
      <c r="L47" s="11">
        <f t="shared" si="21"/>
        <v>0.26455026455026459</v>
      </c>
      <c r="M47" s="11">
        <f t="shared" si="22"/>
        <v>0.28409090909090912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-0.26456731494044927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0.23593851330169746</v>
      </c>
      <c r="Q47" s="11">
        <f>2*'OddsRatio_working_3-way'!K47*'OddsRatio_working_3-way'!L47*'OddsRatio_working_3-way'!M47</f>
        <v>7.4782413090870831E-2</v>
      </c>
      <c r="R47" s="11">
        <f t="shared" si="23"/>
        <v>0</v>
      </c>
      <c r="S47" s="11">
        <f t="shared" si="24"/>
        <v>-0.89179010398470504</v>
      </c>
      <c r="T47" s="11">
        <f t="shared" si="25"/>
        <v>-0.2826593039571173</v>
      </c>
      <c r="U47" s="11">
        <f>'OddsRatio_working_3-way'!S47-'OddsRatio_working_3-way'!R47^2/3</f>
        <v>-0.89179010398470504</v>
      </c>
      <c r="V47" s="11">
        <f>'OddsRatio_working_3-way'!S47*'OddsRatio_working_3-way'!R47/3-2*'OddsRatio_working_3-way'!R47^3/27-'OddsRatio_working_3-way'!T47</f>
        <v>0.2826593039571173</v>
      </c>
      <c r="W47" s="11">
        <f>'OddsRatio_working_3-way'!V47^2+4*'OddsRatio_working_3-way'!U47^3/27</f>
        <v>-2.5175034297762466E-2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0.16207352992645382</v>
      </c>
      <c r="Y47" s="11">
        <f>IF('OddsRatio_working_3-way'!W47&gt;=0,IF('OddsRatio_working_3-way'!V47+SQRT('OddsRatio_working_3-way'!W47)&gt;0,0,PI()),ACOS('OddsRatio_working_3-way'!V47/(2*'OddsRatio_working_3-way'!X47)))</f>
        <v>0.5115036693417836</v>
      </c>
      <c r="Z47" s="11">
        <f>'OddsRatio_working_3-way'!X47^(1/3)*COS('OddsRatio_working_3-way'!Y47/3)</f>
        <v>0.53731288755738471</v>
      </c>
      <c r="AA47" s="11">
        <f>'OddsRatio_working_3-way'!X47^(1/3)*COS(('OddsRatio_working_3-way'!Y47+2*PI())/3)</f>
        <v>-0.34877305656739699</v>
      </c>
      <c r="AB47" s="11">
        <f>'OddsRatio_working_3-way'!X47^(1/3)*COS(('OddsRatio_working_3-way'!Y47+4*PI())/3)</f>
        <v>-0.18853983098998792</v>
      </c>
      <c r="AC47" s="11">
        <f>'OddsRatio_working_3-way'!X47^(1/3)*SIN('OddsRatio_working_3-way'!Y47/3)</f>
        <v>9.251069592023925E-2</v>
      </c>
      <c r="AD47" s="11">
        <f>'OddsRatio_working_3-way'!X47^(1/3)*SIN(('OddsRatio_working_3-way'!Y47+2*PI())/3)</f>
        <v>0.4190712624453472</v>
      </c>
      <c r="AE47" s="11">
        <f>'OddsRatio_working_3-way'!X47^(1/3)*SIN(('OddsRatio_working_3-way'!Y47+4*PI())/3)</f>
        <v>-0.5115819583655864</v>
      </c>
      <c r="AF47" s="11">
        <f>-'OddsRatio_working_3-way'!U47/(3*'OddsRatio_working_3-way'!X47^(1/3))*COS(('OddsRatio_working_3-way'!Y47)/3)</f>
        <v>0.5373128875573846</v>
      </c>
      <c r="AG47" s="11">
        <f>-'OddsRatio_working_3-way'!U47/(3*'OddsRatio_working_3-way'!X47^(1/3))*COS(('OddsRatio_working_3-way'!Y47+2*PI())/3)</f>
        <v>-0.34877305656739688</v>
      </c>
      <c r="AH47" s="11">
        <f>-'OddsRatio_working_3-way'!U47/(3*'OddsRatio_working_3-way'!X47^(1/3))*COS(('OddsRatio_working_3-way'!Y47+4*PI())/3)</f>
        <v>-0.18853983098998789</v>
      </c>
      <c r="AI47" s="11">
        <f>'OddsRatio_working_3-way'!U47/(3*'OddsRatio_working_3-way'!X47^(1/3))*SIN(('OddsRatio_working_3-way'!Y47)/3)</f>
        <v>-9.2510695920239222E-2</v>
      </c>
      <c r="AJ47" s="11">
        <f>'OddsRatio_working_3-way'!U47/(3*'OddsRatio_working_3-way'!X47^(1/3))*SIN(('OddsRatio_working_3-way'!Y47+2*PI())/3)</f>
        <v>-0.41907126244534709</v>
      </c>
      <c r="AK47" s="11">
        <f>'OddsRatio_working_3-way'!U47/(3*'OddsRatio_working_3-way'!X47^(1/3))*SIN(('OddsRatio_working_3-way'!Y47+4*PI())/3)</f>
        <v>0.51158195836558629</v>
      </c>
      <c r="AL47" s="11">
        <f>'OddsRatio_working_3-way'!Z47+'OddsRatio_working_3-way'!AF47</f>
        <v>1.0746257751147694</v>
      </c>
      <c r="AM47" s="11">
        <f>'OddsRatio_working_3-way'!AA47+'OddsRatio_working_3-way'!AG47</f>
        <v>-0.69754611313479387</v>
      </c>
      <c r="AN47" s="11">
        <f>'OddsRatio_working_3-way'!AB47+'OddsRatio_working_3-way'!AH47</f>
        <v>-0.37707966197997578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1.0746257751147694</v>
      </c>
      <c r="AS47" s="11">
        <f>IF(('OddsRatio_working_3-way'!X47=0),IF(Q47&gt;0,-Q47^(1/3),(-Q47)^(1/3)),'OddsRatio_working_3-way'!AM47-'OddsRatio_working_3-way'!R47/3)</f>
        <v>-0.69754611313479387</v>
      </c>
      <c r="AT47" s="11">
        <f>IF(('OddsRatio_working_3-way'!X47=0),IF(Q47&gt;0,-Q47^(1/3),(-Q47)^(1/3)),'OddsRatio_working_3-way'!AN47-'OddsRatio_working_3-way'!R47/3)</f>
        <v>-0.37707966197997578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2.11</v>
      </c>
      <c r="B48" s="4">
        <f>IF('True_Odds_Calculator_3-way'!B49="","",'True_Odds_Calculator_3-way'!B49)</f>
        <v>3.33</v>
      </c>
      <c r="C48" s="4">
        <f>IF('True_Odds_Calculator_3-way'!C49="","",'True_Odds_Calculator_3-way'!C49)</f>
        <v>3.69</v>
      </c>
      <c r="D48" s="9">
        <f t="shared" si="13"/>
        <v>0.45662893655339809</v>
      </c>
      <c r="E48" s="9">
        <f t="shared" si="14"/>
        <v>0.28589006120617122</v>
      </c>
      <c r="F48" s="9">
        <f t="shared" si="15"/>
        <v>0.25748100224043063</v>
      </c>
      <c r="G48" s="9">
        <f t="shared" si="16"/>
        <v>1.0720378000514197</v>
      </c>
      <c r="H48" s="9">
        <f t="shared" si="17"/>
        <v>2.1899619580570762</v>
      </c>
      <c r="I48" s="9">
        <f t="shared" si="18"/>
        <v>3.4978480741198079</v>
      </c>
      <c r="J48" s="9">
        <f t="shared" si="19"/>
        <v>3.8837816821383191</v>
      </c>
      <c r="K48" s="11">
        <f t="shared" si="20"/>
        <v>0.47393364928909953</v>
      </c>
      <c r="L48" s="11">
        <f t="shared" si="21"/>
        <v>0.3003003003003003</v>
      </c>
      <c r="M48" s="11">
        <f t="shared" si="22"/>
        <v>0.2710027100271003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-0.26833549536127277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0.23643263345802554</v>
      </c>
      <c r="Q48" s="11">
        <f>2*'OddsRatio_working_3-way'!K48*'OddsRatio_working_3-way'!L48*'OddsRatio_working_3-way'!M48</f>
        <v>7.7139521519747317E-2</v>
      </c>
      <c r="R48" s="11">
        <f t="shared" si="23"/>
        <v>0</v>
      </c>
      <c r="S48" s="11">
        <f t="shared" si="24"/>
        <v>-0.88110830488417158</v>
      </c>
      <c r="T48" s="11">
        <f t="shared" si="25"/>
        <v>-0.28747416146302496</v>
      </c>
      <c r="U48" s="11">
        <f>'OddsRatio_working_3-way'!S48-'OddsRatio_working_3-way'!R48^2/3</f>
        <v>-0.88110830488417158</v>
      </c>
      <c r="V48" s="11">
        <f>'OddsRatio_working_3-way'!S48*'OddsRatio_working_3-way'!R48/3-2*'OddsRatio_working_3-way'!R48^3/27-'OddsRatio_working_3-way'!T48</f>
        <v>0.28747416146302496</v>
      </c>
      <c r="W48" s="11">
        <f>'OddsRatio_working_3-way'!V48^2+4*'OddsRatio_working_3-way'!U48^3/27</f>
        <v>-1.8699355837076326E-2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0.15917030921778852</v>
      </c>
      <c r="Y48" s="11">
        <f>IF('OddsRatio_working_3-way'!W48&gt;=0,IF('OddsRatio_working_3-way'!V48+SQRT('OddsRatio_working_3-way'!W48)&gt;0,0,PI()),ACOS('OddsRatio_working_3-way'!V48/(2*'OddsRatio_working_3-way'!X48)))</f>
        <v>0.44400266555531376</v>
      </c>
      <c r="Z48" s="11">
        <f>'OddsRatio_working_3-way'!X48^(1/3)*COS('OddsRatio_working_3-way'!Y48/3)</f>
        <v>0.53601890002570973</v>
      </c>
      <c r="AA48" s="11">
        <f>'OddsRatio_working_3-way'!X48^(1/3)*COS(('OddsRatio_working_3-way'!Y48+2*PI())/3)</f>
        <v>-0.33721841137237801</v>
      </c>
      <c r="AB48" s="11">
        <f>'OddsRatio_working_3-way'!X48^(1/3)*COS(('OddsRatio_working_3-way'!Y48+4*PI())/3)</f>
        <v>-0.19880048865333189</v>
      </c>
      <c r="AC48" s="11">
        <f>'OddsRatio_working_3-way'!X48^(1/3)*SIN('OddsRatio_working_3-way'!Y48/3)</f>
        <v>7.9915624942510227E-2</v>
      </c>
      <c r="AD48" s="11">
        <f>'OddsRatio_working_3-way'!X48^(1/3)*SIN(('OddsRatio_working_3-way'!Y48+2*PI())/3)</f>
        <v>0.42424817185960084</v>
      </c>
      <c r="AE48" s="11">
        <f>'OddsRatio_working_3-way'!X48^(1/3)*SIN(('OddsRatio_working_3-way'!Y48+4*PI())/3)</f>
        <v>-0.50416379680211099</v>
      </c>
      <c r="AF48" s="11">
        <f>-'OddsRatio_working_3-way'!U48/(3*'OddsRatio_working_3-way'!X48^(1/3))*COS(('OddsRatio_working_3-way'!Y48)/3)</f>
        <v>0.53601890002570984</v>
      </c>
      <c r="AG48" s="11">
        <f>-'OddsRatio_working_3-way'!U48/(3*'OddsRatio_working_3-way'!X48^(1/3))*COS(('OddsRatio_working_3-way'!Y48+2*PI())/3)</f>
        <v>-0.33721841137237807</v>
      </c>
      <c r="AH48" s="11">
        <f>-'OddsRatio_working_3-way'!U48/(3*'OddsRatio_working_3-way'!X48^(1/3))*COS(('OddsRatio_working_3-way'!Y48+4*PI())/3)</f>
        <v>-0.19880048865333191</v>
      </c>
      <c r="AI48" s="11">
        <f>'OddsRatio_working_3-way'!U48/(3*'OddsRatio_working_3-way'!X48^(1/3))*SIN(('OddsRatio_working_3-way'!Y48)/3)</f>
        <v>-7.9915624942510241E-2</v>
      </c>
      <c r="AJ48" s="11">
        <f>'OddsRatio_working_3-way'!U48/(3*'OddsRatio_working_3-way'!X48^(1/3))*SIN(('OddsRatio_working_3-way'!Y48+2*PI())/3)</f>
        <v>-0.42424817185960095</v>
      </c>
      <c r="AK48" s="11">
        <f>'OddsRatio_working_3-way'!U48/(3*'OddsRatio_working_3-way'!X48^(1/3))*SIN(('OddsRatio_working_3-way'!Y48+4*PI())/3)</f>
        <v>0.5041637968021111</v>
      </c>
      <c r="AL48" s="11">
        <f>'OddsRatio_working_3-way'!Z48+'OddsRatio_working_3-way'!AF48</f>
        <v>1.0720378000514197</v>
      </c>
      <c r="AM48" s="11">
        <f>'OddsRatio_working_3-way'!AA48+'OddsRatio_working_3-way'!AG48</f>
        <v>-0.67443682274475614</v>
      </c>
      <c r="AN48" s="11">
        <f>'OddsRatio_working_3-way'!AB48+'OddsRatio_working_3-way'!AH48</f>
        <v>-0.39760097730666377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1.0720378000514197</v>
      </c>
      <c r="AS48" s="11">
        <f>IF(('OddsRatio_working_3-way'!X48=0),IF(Q48&gt;0,-Q48^(1/3),(-Q48)^(1/3)),'OddsRatio_working_3-way'!AM48-'OddsRatio_working_3-way'!R48/3)</f>
        <v>-0.67443682274475614</v>
      </c>
      <c r="AT48" s="11">
        <f>IF(('OddsRatio_working_3-way'!X48=0),IF(Q48&gt;0,-Q48^(1/3),(-Q48)^(1/3)),'OddsRatio_working_3-way'!AN48-'OddsRatio_working_3-way'!R48/3)</f>
        <v>-0.39760097730666377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1.74</v>
      </c>
      <c r="B49" s="4">
        <f>IF('True_Odds_Calculator_3-way'!B50="","",'True_Odds_Calculator_3-way'!B50)</f>
        <v>3.91</v>
      </c>
      <c r="C49" s="4">
        <f>IF('True_Odds_Calculator_3-way'!C50="","",'True_Odds_Calculator_3-way'!C50)</f>
        <v>4.57</v>
      </c>
      <c r="D49" s="9">
        <f t="shared" si="13"/>
        <v>0.55449805657508244</v>
      </c>
      <c r="E49" s="9">
        <f t="shared" si="14"/>
        <v>0.24041667158209287</v>
      </c>
      <c r="F49" s="9">
        <f t="shared" si="15"/>
        <v>0.20508527184282471</v>
      </c>
      <c r="G49" s="9">
        <f t="shared" si="16"/>
        <v>1.0857200420059487</v>
      </c>
      <c r="H49" s="9">
        <f t="shared" si="17"/>
        <v>1.8034328310844023</v>
      </c>
      <c r="I49" s="9">
        <f t="shared" si="18"/>
        <v>4.1594453222373104</v>
      </c>
      <c r="J49" s="9">
        <f t="shared" si="19"/>
        <v>4.876020549961237</v>
      </c>
      <c r="K49" s="11">
        <f t="shared" si="20"/>
        <v>0.57471264367816088</v>
      </c>
      <c r="L49" s="11">
        <f t="shared" si="21"/>
        <v>0.25575447570332482</v>
      </c>
      <c r="M49" s="11">
        <f t="shared" si="22"/>
        <v>0.21881838074398249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-0.24725820896991335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0.23221752490983233</v>
      </c>
      <c r="Q49" s="11">
        <f>2*'OddsRatio_working_3-way'!K49*'OddsRatio_working_3-way'!L49*'OddsRatio_working_3-way'!M49</f>
        <v>6.432618418554914E-2</v>
      </c>
      <c r="R49" s="11">
        <f t="shared" si="23"/>
        <v>0</v>
      </c>
      <c r="S49" s="11">
        <f t="shared" si="24"/>
        <v>-0.93917013262070825</v>
      </c>
      <c r="T49" s="11">
        <f t="shared" si="25"/>
        <v>-0.2601579314738805</v>
      </c>
      <c r="U49" s="11">
        <f>'OddsRatio_working_3-way'!S49-'OddsRatio_working_3-way'!R49^2/3</f>
        <v>-0.93917013262070825</v>
      </c>
      <c r="V49" s="11">
        <f>'OddsRatio_working_3-way'!S49*'OddsRatio_working_3-way'!R49/3-2*'OddsRatio_working_3-way'!R49^3/27-'OddsRatio_working_3-way'!T49</f>
        <v>0.2601579314738805</v>
      </c>
      <c r="W49" s="11">
        <f>'OddsRatio_working_3-way'!V49^2+4*'OddsRatio_working_3-way'!U49^3/27</f>
        <v>-5.504172166259258E-2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0.17515983484475034</v>
      </c>
      <c r="Y49" s="11">
        <f>IF('OddsRatio_working_3-way'!W49&gt;=0,IF('OddsRatio_working_3-way'!V49+SQRT('OddsRatio_working_3-way'!W49)&gt;0,0,PI()),ACOS('OddsRatio_working_3-way'!V49/(2*'OddsRatio_working_3-way'!X49)))</f>
        <v>0.73380720215503858</v>
      </c>
      <c r="Z49" s="11">
        <f>'OddsRatio_working_3-way'!X49^(1/3)*COS('OddsRatio_working_3-way'!Y49/3)</f>
        <v>0.54286002100297426</v>
      </c>
      <c r="AA49" s="11">
        <f>'OddsRatio_working_3-way'!X49^(1/3)*COS(('OddsRatio_working_3-way'!Y49+2*PI())/3)</f>
        <v>-0.388774722153375</v>
      </c>
      <c r="AB49" s="11">
        <f>'OddsRatio_working_3-way'!X49^(1/3)*COS(('OddsRatio_working_3-way'!Y49+4*PI())/3)</f>
        <v>-0.15408529884959951</v>
      </c>
      <c r="AC49" s="11">
        <f>'OddsRatio_working_3-way'!X49^(1/3)*SIN('OddsRatio_working_3-way'!Y49/3)</f>
        <v>0.13549800172039309</v>
      </c>
      <c r="AD49" s="11">
        <f>'OddsRatio_working_3-way'!X49^(1/3)*SIN(('OddsRatio_working_3-way'!Y49+2*PI())/3)</f>
        <v>0.40238156802733327</v>
      </c>
      <c r="AE49" s="11">
        <f>'OddsRatio_working_3-way'!X49^(1/3)*SIN(('OddsRatio_working_3-way'!Y49+4*PI())/3)</f>
        <v>-0.53787956974772611</v>
      </c>
      <c r="AF49" s="11">
        <f>-'OddsRatio_working_3-way'!U49/(3*'OddsRatio_working_3-way'!X49^(1/3))*COS(('OddsRatio_working_3-way'!Y49)/3)</f>
        <v>0.54286002100297437</v>
      </c>
      <c r="AG49" s="11">
        <f>-'OddsRatio_working_3-way'!U49/(3*'OddsRatio_working_3-way'!X49^(1/3))*COS(('OddsRatio_working_3-way'!Y49+2*PI())/3)</f>
        <v>-0.38877472215337505</v>
      </c>
      <c r="AH49" s="11">
        <f>-'OddsRatio_working_3-way'!U49/(3*'OddsRatio_working_3-way'!X49^(1/3))*COS(('OddsRatio_working_3-way'!Y49+4*PI())/3)</f>
        <v>-0.15408529884959954</v>
      </c>
      <c r="AI49" s="11">
        <f>'OddsRatio_working_3-way'!U49/(3*'OddsRatio_working_3-way'!X49^(1/3))*SIN(('OddsRatio_working_3-way'!Y49)/3)</f>
        <v>-0.13549800172039311</v>
      </c>
      <c r="AJ49" s="11">
        <f>'OddsRatio_working_3-way'!U49/(3*'OddsRatio_working_3-way'!X49^(1/3))*SIN(('OddsRatio_working_3-way'!Y49+2*PI())/3)</f>
        <v>-0.40238156802733333</v>
      </c>
      <c r="AK49" s="11">
        <f>'OddsRatio_working_3-way'!U49/(3*'OddsRatio_working_3-way'!X49^(1/3))*SIN(('OddsRatio_working_3-way'!Y49+4*PI())/3)</f>
        <v>0.53787956974772622</v>
      </c>
      <c r="AL49" s="11">
        <f>'OddsRatio_working_3-way'!Z49+'OddsRatio_working_3-way'!AF49</f>
        <v>1.0857200420059487</v>
      </c>
      <c r="AM49" s="11">
        <f>'OddsRatio_working_3-way'!AA49+'OddsRatio_working_3-way'!AG49</f>
        <v>-0.7775494443067501</v>
      </c>
      <c r="AN49" s="11">
        <f>'OddsRatio_working_3-way'!AB49+'OddsRatio_working_3-way'!AH49</f>
        <v>-0.30817059769919908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1.0857200420059487</v>
      </c>
      <c r="AS49" s="11">
        <f>IF(('OddsRatio_working_3-way'!X49=0),IF(Q49&gt;0,-Q49^(1/3),(-Q49)^(1/3)),'OddsRatio_working_3-way'!AM49-'OddsRatio_working_3-way'!R49/3)</f>
        <v>-0.7775494443067501</v>
      </c>
      <c r="AT49" s="11">
        <f>IF(('OddsRatio_working_3-way'!X49=0),IF(Q49&gt;0,-Q49^(1/3),(-Q49)^(1/3)),'OddsRatio_working_3-way'!AN49-'OddsRatio_working_3-way'!R49/3)</f>
        <v>-0.30817059769919908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3.81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1.96</v>
      </c>
      <c r="D50" s="9">
        <f t="shared" si="13"/>
        <v>0.24851368468180035</v>
      </c>
      <c r="E50" s="9">
        <f t="shared" si="14"/>
        <v>0.25962274905534533</v>
      </c>
      <c r="F50" s="9">
        <f t="shared" si="15"/>
        <v>0.49186356626285432</v>
      </c>
      <c r="G50" s="9">
        <f t="shared" si="16"/>
        <v>1.0761292794351729</v>
      </c>
      <c r="H50" s="9">
        <f t="shared" si="17"/>
        <v>4.0239232752128355</v>
      </c>
      <c r="I50" s="9">
        <f t="shared" si="18"/>
        <v>3.8517425905032074</v>
      </c>
      <c r="J50" s="9">
        <f t="shared" si="19"/>
        <v>2.0330841082577664</v>
      </c>
      <c r="K50" s="11">
        <f t="shared" si="20"/>
        <v>0.26246719160104987</v>
      </c>
      <c r="L50" s="11">
        <f t="shared" si="21"/>
        <v>0.27397260273972601</v>
      </c>
      <c r="M50" s="11">
        <f t="shared" si="22"/>
        <v>0.51020408163265307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-0.26227054299230212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0.23553807241805144</v>
      </c>
      <c r="Q50" s="11">
        <f>2*'OddsRatio_working_3-way'!K50*'OddsRatio_working_3-way'!L50*'OddsRatio_working_3-way'!M50</f>
        <v>7.3376346547679577E-2</v>
      </c>
      <c r="R50" s="11">
        <f t="shared" si="23"/>
        <v>0</v>
      </c>
      <c r="S50" s="11">
        <f t="shared" si="24"/>
        <v>-0.89807292016383511</v>
      </c>
      <c r="T50" s="11">
        <f t="shared" si="25"/>
        <v>-0.27977349537814178</v>
      </c>
      <c r="U50" s="11">
        <f>'OddsRatio_working_3-way'!S50-'OddsRatio_working_3-way'!R50^2/3</f>
        <v>-0.89807292016383511</v>
      </c>
      <c r="V50" s="11">
        <f>'OddsRatio_working_3-way'!S50*'OddsRatio_working_3-way'!R50/3-2*'OddsRatio_working_3-way'!R50^3/27-'OddsRatio_working_3-way'!T50</f>
        <v>0.27977349537814178</v>
      </c>
      <c r="W50" s="11">
        <f>'OddsRatio_working_3-way'!V50^2+4*'OddsRatio_working_3-way'!U50^3/27</f>
        <v>-2.903452693733706E-2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0.16378929731017239</v>
      </c>
      <c r="Y50" s="11">
        <f>IF('OddsRatio_working_3-way'!W50&gt;=0,IF('OddsRatio_working_3-way'!V50+SQRT('OddsRatio_working_3-way'!W50)&gt;0,0,PI()),ACOS('OddsRatio_working_3-way'!V50/(2*'OddsRatio_working_3-way'!X50)))</f>
        <v>0.54704516375472578</v>
      </c>
      <c r="Z50" s="11">
        <f>'OddsRatio_working_3-way'!X50^(1/3)*COS('OddsRatio_working_3-way'!Y50/3)</f>
        <v>0.53806463971758645</v>
      </c>
      <c r="AA50" s="11">
        <f>'OddsRatio_working_3-way'!X50^(1/3)*COS(('OddsRatio_working_3-way'!Y50+2*PI())/3)</f>
        <v>-0.35495706981564029</v>
      </c>
      <c r="AB50" s="11">
        <f>'OddsRatio_working_3-way'!X50^(1/3)*COS(('OddsRatio_working_3-way'!Y50+4*PI())/3)</f>
        <v>-0.18310756990194599</v>
      </c>
      <c r="AC50" s="11">
        <f>'OddsRatio_working_3-way'!X50^(1/3)*SIN('OddsRatio_working_3-way'!Y50/3)</f>
        <v>9.921735503527393E-2</v>
      </c>
      <c r="AD50" s="11">
        <f>'OddsRatio_working_3-way'!X50^(1/3)*SIN(('OddsRatio_working_3-way'!Y50+2*PI())/3)</f>
        <v>0.41636896935591433</v>
      </c>
      <c r="AE50" s="11">
        <f>'OddsRatio_working_3-way'!X50^(1/3)*SIN(('OddsRatio_working_3-way'!Y50+4*PI())/3)</f>
        <v>-0.51558632439118834</v>
      </c>
      <c r="AF50" s="11">
        <f>-'OddsRatio_working_3-way'!U50/(3*'OddsRatio_working_3-way'!X50^(1/3))*COS(('OddsRatio_working_3-way'!Y50)/3)</f>
        <v>0.53806463971758645</v>
      </c>
      <c r="AG50" s="11">
        <f>-'OddsRatio_working_3-way'!U50/(3*'OddsRatio_working_3-way'!X50^(1/3))*COS(('OddsRatio_working_3-way'!Y50+2*PI())/3)</f>
        <v>-0.35495706981564029</v>
      </c>
      <c r="AH50" s="11">
        <f>-'OddsRatio_working_3-way'!U50/(3*'OddsRatio_working_3-way'!X50^(1/3))*COS(('OddsRatio_working_3-way'!Y50+4*PI())/3)</f>
        <v>-0.18310756990194599</v>
      </c>
      <c r="AI50" s="11">
        <f>'OddsRatio_working_3-way'!U50/(3*'OddsRatio_working_3-way'!X50^(1/3))*SIN(('OddsRatio_working_3-way'!Y50)/3)</f>
        <v>-9.921735503527393E-2</v>
      </c>
      <c r="AJ50" s="11">
        <f>'OddsRatio_working_3-way'!U50/(3*'OddsRatio_working_3-way'!X50^(1/3))*SIN(('OddsRatio_working_3-way'!Y50+2*PI())/3)</f>
        <v>-0.41636896935591433</v>
      </c>
      <c r="AK50" s="11">
        <f>'OddsRatio_working_3-way'!U50/(3*'OddsRatio_working_3-way'!X50^(1/3))*SIN(('OddsRatio_working_3-way'!Y50+4*PI())/3)</f>
        <v>0.51558632439118834</v>
      </c>
      <c r="AL50" s="11">
        <f>'OddsRatio_working_3-way'!Z50+'OddsRatio_working_3-way'!AF50</f>
        <v>1.0761292794351729</v>
      </c>
      <c r="AM50" s="11">
        <f>'OddsRatio_working_3-way'!AA50+'OddsRatio_working_3-way'!AG50</f>
        <v>-0.70991413963128058</v>
      </c>
      <c r="AN50" s="11">
        <f>'OddsRatio_working_3-way'!AB50+'OddsRatio_working_3-way'!AH50</f>
        <v>-0.36621513980389198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1.0761292794351729</v>
      </c>
      <c r="AS50" s="11">
        <f>IF(('OddsRatio_working_3-way'!X50=0),IF(Q50&gt;0,-Q50^(1/3),(-Q50)^(1/3)),'OddsRatio_working_3-way'!AM50-'OddsRatio_working_3-way'!R50/3)</f>
        <v>-0.70991413963128058</v>
      </c>
      <c r="AT50" s="11">
        <f>IF(('OddsRatio_working_3-way'!X50=0),IF(Q50&gt;0,-Q50^(1/3),(-Q50)^(1/3)),'OddsRatio_working_3-way'!AN50-'OddsRatio_working_3-way'!R50/3)</f>
        <v>-0.36621513980389198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4.12</v>
      </c>
      <c r="B51" s="4">
        <f>IF('True_Odds_Calculator_3-way'!B52="","",'True_Odds_Calculator_3-way'!B52)</f>
        <v>3.66</v>
      </c>
      <c r="C51" s="4">
        <f>IF('True_Odds_Calculator_3-way'!C52="","",'True_Odds_Calculator_3-way'!C52)</f>
        <v>1.88</v>
      </c>
      <c r="D51" s="9">
        <f t="shared" si="13"/>
        <v>0.22891664059530317</v>
      </c>
      <c r="E51" s="9">
        <f t="shared" si="14"/>
        <v>0.25827920706234353</v>
      </c>
      <c r="F51" s="9">
        <f t="shared" si="15"/>
        <v>0.5128041523423531</v>
      </c>
      <c r="G51" s="9">
        <f t="shared" si="16"/>
        <v>1.0796161507988293</v>
      </c>
      <c r="H51" s="9">
        <f t="shared" si="17"/>
        <v>4.3684023904923475</v>
      </c>
      <c r="I51" s="9">
        <f t="shared" si="18"/>
        <v>3.8717789611248872</v>
      </c>
      <c r="J51" s="9">
        <f t="shared" si="19"/>
        <v>1.9500622127029701</v>
      </c>
      <c r="K51" s="11">
        <f t="shared" si="20"/>
        <v>0.24271844660194175</v>
      </c>
      <c r="L51" s="11">
        <f t="shared" si="21"/>
        <v>0.27322404371584696</v>
      </c>
      <c r="M51" s="11">
        <f t="shared" si="22"/>
        <v>0.53191489361702127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-0.25762188411146592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0.23492978350902979</v>
      </c>
      <c r="Q51" s="11">
        <f>2*'OddsRatio_working_3-way'!K51*'OddsRatio_working_3-way'!L51*'OddsRatio_working_3-way'!M51</f>
        <v>7.054948453724616E-2</v>
      </c>
      <c r="R51" s="11">
        <f t="shared" si="23"/>
        <v>0</v>
      </c>
      <c r="S51" s="11">
        <f t="shared" si="24"/>
        <v>-0.91191703033808313</v>
      </c>
      <c r="T51" s="11">
        <f t="shared" si="25"/>
        <v>-0.27384895805948434</v>
      </c>
      <c r="U51" s="11">
        <f>'OddsRatio_working_3-way'!S51-'OddsRatio_working_3-way'!R51^2/3</f>
        <v>-0.91191703033808313</v>
      </c>
      <c r="V51" s="11">
        <f>'OddsRatio_working_3-way'!S51*'OddsRatio_working_3-way'!R51/3-2*'OddsRatio_working_3-way'!R51^3/27-'OddsRatio_working_3-way'!T51</f>
        <v>0.27384895805948434</v>
      </c>
      <c r="W51" s="11">
        <f>'OddsRatio_working_3-way'!V51^2+4*'OddsRatio_working_3-way'!U51^3/27</f>
        <v>-3.7353936062847731E-2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0.16759116018835313</v>
      </c>
      <c r="Y51" s="11">
        <f>IF('OddsRatio_working_3-way'!W51&gt;=0,IF('OddsRatio_working_3-way'!V51+SQRT('OddsRatio_working_3-way'!W51)&gt;0,0,PI()),ACOS('OddsRatio_working_3-way'!V51/(2*'OddsRatio_working_3-way'!X51)))</f>
        <v>0.61458134106965101</v>
      </c>
      <c r="Z51" s="11">
        <f>'OddsRatio_working_3-way'!X51^(1/3)*COS('OddsRatio_working_3-way'!Y51/3)</f>
        <v>0.53980807539941467</v>
      </c>
      <c r="AA51" s="11">
        <f>'OddsRatio_working_3-way'!X51^(1/3)*COS(('OddsRatio_working_3-way'!Y51+2*PI())/3)</f>
        <v>-0.36703636437165366</v>
      </c>
      <c r="AB51" s="11">
        <f>'OddsRatio_working_3-way'!X51^(1/3)*COS(('OddsRatio_working_3-way'!Y51+4*PI())/3)</f>
        <v>-0.17277171102776087</v>
      </c>
      <c r="AC51" s="11">
        <f>'OddsRatio_working_3-way'!X51^(1/3)*SIN('OddsRatio_working_3-way'!Y51/3)</f>
        <v>0.11215874990212582</v>
      </c>
      <c r="AD51" s="11">
        <f>'OddsRatio_working_3-way'!X51^(1/3)*SIN(('OddsRatio_working_3-way'!Y51+2*PI())/3)</f>
        <v>0.41140813151281586</v>
      </c>
      <c r="AE51" s="11">
        <f>'OddsRatio_working_3-way'!X51^(1/3)*SIN(('OddsRatio_working_3-way'!Y51+4*PI())/3)</f>
        <v>-0.52356688141494168</v>
      </c>
      <c r="AF51" s="11">
        <f>-'OddsRatio_working_3-way'!U51/(3*'OddsRatio_working_3-way'!X51^(1/3))*COS(('OddsRatio_working_3-way'!Y51)/3)</f>
        <v>0.53980807539941467</v>
      </c>
      <c r="AG51" s="11">
        <f>-'OddsRatio_working_3-way'!U51/(3*'OddsRatio_working_3-way'!X51^(1/3))*COS(('OddsRatio_working_3-way'!Y51+2*PI())/3)</f>
        <v>-0.36703636437165366</v>
      </c>
      <c r="AH51" s="11">
        <f>-'OddsRatio_working_3-way'!U51/(3*'OddsRatio_working_3-way'!X51^(1/3))*COS(('OddsRatio_working_3-way'!Y51+4*PI())/3)</f>
        <v>-0.17277171102776087</v>
      </c>
      <c r="AI51" s="11">
        <f>'OddsRatio_working_3-way'!U51/(3*'OddsRatio_working_3-way'!X51^(1/3))*SIN(('OddsRatio_working_3-way'!Y51)/3)</f>
        <v>-0.11215874990212582</v>
      </c>
      <c r="AJ51" s="11">
        <f>'OddsRatio_working_3-way'!U51/(3*'OddsRatio_working_3-way'!X51^(1/3))*SIN(('OddsRatio_working_3-way'!Y51+2*PI())/3)</f>
        <v>-0.41140813151281586</v>
      </c>
      <c r="AK51" s="11">
        <f>'OddsRatio_working_3-way'!U51/(3*'OddsRatio_working_3-way'!X51^(1/3))*SIN(('OddsRatio_working_3-way'!Y51+4*PI())/3)</f>
        <v>0.52356688141494168</v>
      </c>
      <c r="AL51" s="11">
        <f>'OddsRatio_working_3-way'!Z51+'OddsRatio_working_3-way'!AF51</f>
        <v>1.0796161507988293</v>
      </c>
      <c r="AM51" s="11">
        <f>'OddsRatio_working_3-way'!AA51+'OddsRatio_working_3-way'!AG51</f>
        <v>-0.73407272874330731</v>
      </c>
      <c r="AN51" s="11">
        <f>'OddsRatio_working_3-way'!AB51+'OddsRatio_working_3-way'!AH51</f>
        <v>-0.34554342205552174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1.0796161507988293</v>
      </c>
      <c r="AS51" s="11">
        <f>IF(('OddsRatio_working_3-way'!X51=0),IF(Q51&gt;0,-Q51^(1/3),(-Q51)^(1/3)),'OddsRatio_working_3-way'!AM51-'OddsRatio_working_3-way'!R51/3)</f>
        <v>-0.73407272874330731</v>
      </c>
      <c r="AT51" s="11">
        <f>IF(('OddsRatio_working_3-way'!X51=0),IF(Q51&gt;0,-Q51^(1/3),(-Q51)^(1/3)),'OddsRatio_working_3-way'!AN51-'OddsRatio_working_3-way'!R51/3)</f>
        <v>-0.34554342205552174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2.0299999999999998</v>
      </c>
      <c r="B52" s="4">
        <f>IF('True_Odds_Calculator_3-way'!B53="","",'True_Odds_Calculator_3-way'!B53)</f>
        <v>3.72</v>
      </c>
      <c r="C52" s="4">
        <f>IF('True_Odds_Calculator_3-way'!C53="","",'True_Odds_Calculator_3-way'!C53)</f>
        <v>3.52</v>
      </c>
      <c r="D52" s="9">
        <f t="shared" si="13"/>
        <v>0.47494065334623004</v>
      </c>
      <c r="E52" s="9">
        <f t="shared" si="14"/>
        <v>0.25513797557324192</v>
      </c>
      <c r="F52" s="9">
        <f t="shared" si="15"/>
        <v>0.26992137108052783</v>
      </c>
      <c r="G52" s="9">
        <f t="shared" si="16"/>
        <v>1.0733264301190828</v>
      </c>
      <c r="H52" s="9">
        <f t="shared" si="17"/>
        <v>2.1055262230226552</v>
      </c>
      <c r="I52" s="9">
        <f t="shared" si="18"/>
        <v>3.9194478899239056</v>
      </c>
      <c r="J52" s="9">
        <f t="shared" si="19"/>
        <v>3.7047826039000888</v>
      </c>
      <c r="K52" s="11">
        <f t="shared" si="20"/>
        <v>0.49261083743842371</v>
      </c>
      <c r="L52" s="11">
        <f t="shared" si="21"/>
        <v>0.26881720430107525</v>
      </c>
      <c r="M52" s="11">
        <f t="shared" si="22"/>
        <v>0.28409090909090912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-0.26559813934674881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0.23587716510408388</v>
      </c>
      <c r="Q52" s="11">
        <f>2*'OddsRatio_working_3-way'!K52*'OddsRatio_working_3-way'!L52*'OddsRatio_working_3-way'!M52</f>
        <v>7.5239925073073033E-2</v>
      </c>
      <c r="R52" s="11">
        <f t="shared" si="23"/>
        <v>0</v>
      </c>
      <c r="S52" s="11">
        <f t="shared" si="24"/>
        <v>-0.88809795762965404</v>
      </c>
      <c r="T52" s="11">
        <f t="shared" si="25"/>
        <v>-0.28328483496958673</v>
      </c>
      <c r="U52" s="11">
        <f>'OddsRatio_working_3-way'!S52-'OddsRatio_working_3-way'!R52^2/3</f>
        <v>-0.88809795762965404</v>
      </c>
      <c r="V52" s="11">
        <f>'OddsRatio_working_3-way'!S52*'OddsRatio_working_3-way'!R52/3-2*'OddsRatio_working_3-way'!R52^3/27-'OddsRatio_working_3-way'!T52</f>
        <v>0.28328483496958673</v>
      </c>
      <c r="W52" s="11">
        <f>'OddsRatio_working_3-way'!V52^2+4*'OddsRatio_working_3-way'!U52^3/27</f>
        <v>-2.3521380686214177E-2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0.16106805891451614</v>
      </c>
      <c r="Y52" s="11">
        <f>IF('OddsRatio_working_3-way'!W52&gt;=0,IF('OddsRatio_working_3-way'!V52+SQRT('OddsRatio_working_3-way'!W52)&gt;0,0,PI()),ACOS('OddsRatio_working_3-way'!V52/(2*'OddsRatio_working_3-way'!X52)))</f>
        <v>0.49620674955681787</v>
      </c>
      <c r="Z52" s="11">
        <f>'OddsRatio_working_3-way'!X52^(1/3)*COS('OddsRatio_working_3-way'!Y52/3)</f>
        <v>0.5366632150595414</v>
      </c>
      <c r="AA52" s="11">
        <f>'OddsRatio_working_3-way'!X52^(1/3)*COS(('OddsRatio_working_3-way'!Y52+2*PI())/3)</f>
        <v>-0.34591340055417069</v>
      </c>
      <c r="AB52" s="11">
        <f>'OddsRatio_working_3-way'!X52^(1/3)*COS(('OddsRatio_working_3-way'!Y52+4*PI())/3)</f>
        <v>-0.19074981450537082</v>
      </c>
      <c r="AC52" s="11">
        <f>'OddsRatio_working_3-way'!X52^(1/3)*SIN('OddsRatio_working_3-way'!Y52/3)</f>
        <v>8.9583738173702535E-2</v>
      </c>
      <c r="AD52" s="11">
        <f>'OddsRatio_working_3-way'!X52^(1/3)*SIN(('OddsRatio_working_3-way'!Y52+2*PI())/3)</f>
        <v>0.41997210843134325</v>
      </c>
      <c r="AE52" s="11">
        <f>'OddsRatio_working_3-way'!X52^(1/3)*SIN(('OddsRatio_working_3-way'!Y52+4*PI())/3)</f>
        <v>-0.5095558466050456</v>
      </c>
      <c r="AF52" s="11">
        <f>-'OddsRatio_working_3-way'!U52/(3*'OddsRatio_working_3-way'!X52^(1/3))*COS(('OddsRatio_working_3-way'!Y52)/3)</f>
        <v>0.53666321505954129</v>
      </c>
      <c r="AG52" s="11">
        <f>-'OddsRatio_working_3-way'!U52/(3*'OddsRatio_working_3-way'!X52^(1/3))*COS(('OddsRatio_working_3-way'!Y52+2*PI())/3)</f>
        <v>-0.34591340055417064</v>
      </c>
      <c r="AH52" s="11">
        <f>-'OddsRatio_working_3-way'!U52/(3*'OddsRatio_working_3-way'!X52^(1/3))*COS(('OddsRatio_working_3-way'!Y52+4*PI())/3)</f>
        <v>-0.19074981450537079</v>
      </c>
      <c r="AI52" s="11">
        <f>'OddsRatio_working_3-way'!U52/(3*'OddsRatio_working_3-way'!X52^(1/3))*SIN(('OddsRatio_working_3-way'!Y52)/3)</f>
        <v>-8.9583738173702507E-2</v>
      </c>
      <c r="AJ52" s="11">
        <f>'OddsRatio_working_3-way'!U52/(3*'OddsRatio_working_3-way'!X52^(1/3))*SIN(('OddsRatio_working_3-way'!Y52+2*PI())/3)</f>
        <v>-0.41997210843134314</v>
      </c>
      <c r="AK52" s="11">
        <f>'OddsRatio_working_3-way'!U52/(3*'OddsRatio_working_3-way'!X52^(1/3))*SIN(('OddsRatio_working_3-way'!Y52+4*PI())/3)</f>
        <v>0.50955584660504549</v>
      </c>
      <c r="AL52" s="11">
        <f>'OddsRatio_working_3-way'!Z52+'OddsRatio_working_3-way'!AF52</f>
        <v>1.0733264301190828</v>
      </c>
      <c r="AM52" s="11">
        <f>'OddsRatio_working_3-way'!AA52+'OddsRatio_working_3-way'!AG52</f>
        <v>-0.69182680110834127</v>
      </c>
      <c r="AN52" s="11">
        <f>'OddsRatio_working_3-way'!AB52+'OddsRatio_working_3-way'!AH52</f>
        <v>-0.38149962901074164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1.0733264301190828</v>
      </c>
      <c r="AS52" s="11">
        <f>IF(('OddsRatio_working_3-way'!X52=0),IF(Q52&gt;0,-Q52^(1/3),(-Q52)^(1/3)),'OddsRatio_working_3-way'!AM52-'OddsRatio_working_3-way'!R52/3)</f>
        <v>-0.69182680110834127</v>
      </c>
      <c r="AT52" s="11">
        <f>IF(('OddsRatio_working_3-way'!X52=0),IF(Q52&gt;0,-Q52^(1/3),(-Q52)^(1/3)),'OddsRatio_working_3-way'!AN52-'OddsRatio_working_3-way'!R52/3)</f>
        <v>-0.38149962901074164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3.62</v>
      </c>
      <c r="C53" s="4">
        <f>IF('True_Odds_Calculator_3-way'!C54="","",'True_Odds_Calculator_3-way'!C54)</f>
        <v>2.0299999999999998</v>
      </c>
      <c r="D53" s="9">
        <f t="shared" si="13"/>
        <v>0.26296345262538323</v>
      </c>
      <c r="E53" s="9">
        <f t="shared" si="14"/>
        <v>0.26222296256037242</v>
      </c>
      <c r="F53" s="9">
        <f t="shared" si="15"/>
        <v>0.47481358481424446</v>
      </c>
      <c r="G53" s="9">
        <f t="shared" si="16"/>
        <v>1.0738734943331374</v>
      </c>
      <c r="H53" s="9">
        <f t="shared" si="17"/>
        <v>3.8028098202094887</v>
      </c>
      <c r="I53" s="9">
        <f t="shared" si="18"/>
        <v>3.8135485551528192</v>
      </c>
      <c r="J53" s="9">
        <f t="shared" si="19"/>
        <v>2.1060896991631313</v>
      </c>
      <c r="K53" s="11">
        <f t="shared" si="20"/>
        <v>0.2770083102493075</v>
      </c>
      <c r="L53" s="11">
        <f t="shared" si="21"/>
        <v>0.27624309392265195</v>
      </c>
      <c r="M53" s="11">
        <f t="shared" si="22"/>
        <v>0.49261083743842371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-0.26550164302877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0.23597311354008449</v>
      </c>
      <c r="Q53" s="11">
        <f>2*'OddsRatio_working_3-way'!K53*'OddsRatio_working_3-way'!L53*'OddsRatio_working_3-way'!M53</f>
        <v>7.539077109906854E-2</v>
      </c>
      <c r="R53" s="11">
        <f t="shared" si="23"/>
        <v>0</v>
      </c>
      <c r="S53" s="11">
        <f t="shared" si="24"/>
        <v>-0.8887821214519348</v>
      </c>
      <c r="T53" s="11">
        <f t="shared" si="25"/>
        <v>-0.28395594934566609</v>
      </c>
      <c r="U53" s="11">
        <f>'OddsRatio_working_3-way'!S53-'OddsRatio_working_3-way'!R53^2/3</f>
        <v>-0.8887821214519348</v>
      </c>
      <c r="V53" s="11">
        <f>'OddsRatio_working_3-way'!S53*'OddsRatio_working_3-way'!R53/3-2*'OddsRatio_working_3-way'!R53^3/27-'OddsRatio_working_3-way'!T53</f>
        <v>0.28395594934566609</v>
      </c>
      <c r="W53" s="11">
        <f>'OddsRatio_working_3-way'!V53^2+4*'OddsRatio_working_3-way'!U53^3/27</f>
        <v>-2.3380709737723326E-2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0.16125421770183393</v>
      </c>
      <c r="Y53" s="11">
        <f>IF('OddsRatio_working_3-way'!W53&gt;=0,IF('OddsRatio_working_3-way'!V53+SQRT('OddsRatio_working_3-way'!W53)&gt;0,0,PI()),ACOS('OddsRatio_working_3-way'!V53/(2*'OddsRatio_working_3-way'!X53)))</f>
        <v>0.49396365414719723</v>
      </c>
      <c r="Z53" s="11">
        <f>'OddsRatio_working_3-way'!X53^(1/3)*COS('OddsRatio_working_3-way'!Y53/3)</f>
        <v>0.53693674716656858</v>
      </c>
      <c r="AA53" s="11">
        <f>'OddsRatio_working_3-way'!X53^(1/3)*COS(('OddsRatio_working_3-way'!Y53+2*PI())/3)</f>
        <v>-0.34573238538452289</v>
      </c>
      <c r="AB53" s="11">
        <f>'OddsRatio_working_3-way'!X53^(1/3)*COS(('OddsRatio_working_3-way'!Y53+4*PI())/3)</f>
        <v>-0.19120436178204556</v>
      </c>
      <c r="AC53" s="11">
        <f>'OddsRatio_working_3-way'!X53^(1/3)*SIN('OddsRatio_working_3-way'!Y53/3)</f>
        <v>8.9216796024231049E-2</v>
      </c>
      <c r="AD53" s="11">
        <f>'OddsRatio_working_3-way'!X53^(1/3)*SIN(('OddsRatio_working_3-way'!Y53+2*PI())/3)</f>
        <v>0.42039246525951507</v>
      </c>
      <c r="AE53" s="11">
        <f>'OddsRatio_working_3-way'!X53^(1/3)*SIN(('OddsRatio_working_3-way'!Y53+4*PI())/3)</f>
        <v>-0.50960926128374617</v>
      </c>
      <c r="AF53" s="11">
        <f>-'OddsRatio_working_3-way'!U53/(3*'OddsRatio_working_3-way'!X53^(1/3))*COS(('OddsRatio_working_3-way'!Y53)/3)</f>
        <v>0.5369367471665687</v>
      </c>
      <c r="AG53" s="11">
        <f>-'OddsRatio_working_3-way'!U53/(3*'OddsRatio_working_3-way'!X53^(1/3))*COS(('OddsRatio_working_3-way'!Y53+2*PI())/3)</f>
        <v>-0.345732385384523</v>
      </c>
      <c r="AH53" s="11">
        <f>-'OddsRatio_working_3-way'!U53/(3*'OddsRatio_working_3-way'!X53^(1/3))*COS(('OddsRatio_working_3-way'!Y53+4*PI())/3)</f>
        <v>-0.19120436178204558</v>
      </c>
      <c r="AI53" s="11">
        <f>'OddsRatio_working_3-way'!U53/(3*'OddsRatio_working_3-way'!X53^(1/3))*SIN(('OddsRatio_working_3-way'!Y53)/3)</f>
        <v>-8.9216796024231076E-2</v>
      </c>
      <c r="AJ53" s="11">
        <f>'OddsRatio_working_3-way'!U53/(3*'OddsRatio_working_3-way'!X53^(1/3))*SIN(('OddsRatio_working_3-way'!Y53+2*PI())/3)</f>
        <v>-0.42039246525951512</v>
      </c>
      <c r="AK53" s="11">
        <f>'OddsRatio_working_3-way'!U53/(3*'OddsRatio_working_3-way'!X53^(1/3))*SIN(('OddsRatio_working_3-way'!Y53+4*PI())/3)</f>
        <v>0.50960926128374628</v>
      </c>
      <c r="AL53" s="11">
        <f>'OddsRatio_working_3-way'!Z53+'OddsRatio_working_3-way'!AF53</f>
        <v>1.0738734943331374</v>
      </c>
      <c r="AM53" s="11">
        <f>'OddsRatio_working_3-way'!AA53+'OddsRatio_working_3-way'!AG53</f>
        <v>-0.69146477076904589</v>
      </c>
      <c r="AN53" s="11">
        <f>'OddsRatio_working_3-way'!AB53+'OddsRatio_working_3-way'!AH53</f>
        <v>-0.38240872356409117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1.0738734943331374</v>
      </c>
      <c r="AS53" s="11">
        <f>IF(('OddsRatio_working_3-way'!X53=0),IF(Q53&gt;0,-Q53^(1/3),(-Q53)^(1/3)),'OddsRatio_working_3-way'!AM53-'OddsRatio_working_3-way'!R53/3)</f>
        <v>-0.69146477076904589</v>
      </c>
      <c r="AT53" s="11">
        <f>IF(('OddsRatio_working_3-way'!X53=0),IF(Q53&gt;0,-Q53^(1/3),(-Q53)^(1/3)),'OddsRatio_working_3-way'!AN53-'OddsRatio_working_3-way'!R53/3)</f>
        <v>-0.38240872356409117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3.68</v>
      </c>
      <c r="B54" s="4">
        <f>IF('True_Odds_Calculator_3-way'!B55="","",'True_Odds_Calculator_3-way'!B55)</f>
        <v>3.57</v>
      </c>
      <c r="C54" s="4">
        <f>IF('True_Odds_Calculator_3-way'!C55="","",'True_Odds_Calculator_3-way'!C55)</f>
        <v>2.0299999999999998</v>
      </c>
      <c r="D54" s="9">
        <f t="shared" si="13"/>
        <v>0.25827322458974716</v>
      </c>
      <c r="E54" s="9">
        <f t="shared" si="14"/>
        <v>0.26638299087829675</v>
      </c>
      <c r="F54" s="9">
        <f t="shared" si="15"/>
        <v>0.47534378453195608</v>
      </c>
      <c r="G54" s="9">
        <f t="shared" si="16"/>
        <v>1.0715927777942476</v>
      </c>
      <c r="H54" s="9">
        <f t="shared" si="17"/>
        <v>3.8718686444885839</v>
      </c>
      <c r="I54" s="9">
        <f t="shared" si="18"/>
        <v>3.7539934389312162</v>
      </c>
      <c r="J54" s="9">
        <f t="shared" si="19"/>
        <v>2.1037405611280748</v>
      </c>
      <c r="K54" s="11">
        <f t="shared" si="20"/>
        <v>0.27173913043478259</v>
      </c>
      <c r="L54" s="11">
        <f t="shared" si="21"/>
        <v>0.28011204481792717</v>
      </c>
      <c r="M54" s="11">
        <f t="shared" si="22"/>
        <v>0.49261083743842371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-0.26600700250115039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0.23547649944535534</v>
      </c>
      <c r="Q54" s="11">
        <f>2*'OddsRatio_working_3-way'!K54*'OddsRatio_working_3-way'!L54*'OddsRatio_working_3-way'!M54</f>
        <v>7.4992515746928459E-2</v>
      </c>
      <c r="R54" s="11">
        <f t="shared" si="23"/>
        <v>0</v>
      </c>
      <c r="S54" s="11">
        <f t="shared" si="24"/>
        <v>-0.88522669415192179</v>
      </c>
      <c r="T54" s="11">
        <f t="shared" si="25"/>
        <v>-0.28191932934774583</v>
      </c>
      <c r="U54" s="11">
        <f>'OddsRatio_working_3-way'!S54-'OddsRatio_working_3-way'!R54^2/3</f>
        <v>-0.88522669415192179</v>
      </c>
      <c r="V54" s="11">
        <f>'OddsRatio_working_3-way'!S54*'OddsRatio_working_3-way'!R54/3-2*'OddsRatio_working_3-way'!R54^3/27-'OddsRatio_working_3-way'!T54</f>
        <v>0.28191932934774583</v>
      </c>
      <c r="W54" s="11">
        <f>'OddsRatio_working_3-way'!V54^2+4*'OddsRatio_working_3-way'!U54^3/27</f>
        <v>-2.328992418962092E-2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0.16028757940768812</v>
      </c>
      <c r="Y54" s="11">
        <f>IF('OddsRatio_working_3-way'!W54&gt;=0,IF('OddsRatio_working_3-way'!V54+SQRT('OddsRatio_working_3-way'!W54)&gt;0,0,PI()),ACOS('OddsRatio_working_3-way'!V54/(2*'OddsRatio_working_3-way'!X54)))</f>
        <v>0.49615961420299493</v>
      </c>
      <c r="Z54" s="11">
        <f>'OddsRatio_working_3-way'!X54^(1/3)*COS('OddsRatio_working_3-way'!Y54/3)</f>
        <v>0.53579638889712389</v>
      </c>
      <c r="AA54" s="11">
        <f>'OddsRatio_working_3-way'!X54^(1/3)*COS(('OddsRatio_working_3-way'!Y54+2*PI())/3)</f>
        <v>-0.34534718263809216</v>
      </c>
      <c r="AB54" s="11">
        <f>'OddsRatio_working_3-way'!X54^(1/3)*COS(('OddsRatio_working_3-way'!Y54+4*PI())/3)</f>
        <v>-0.19044920625903186</v>
      </c>
      <c r="AC54" s="11">
        <f>'OddsRatio_working_3-way'!X54^(1/3)*SIN('OddsRatio_working_3-way'!Y54/3)</f>
        <v>8.9430388359379012E-2</v>
      </c>
      <c r="AD54" s="11">
        <f>'OddsRatio_working_3-way'!X54^(1/3)*SIN(('OddsRatio_working_3-way'!Y54+2*PI())/3)</f>
        <v>0.41929808986118644</v>
      </c>
      <c r="AE54" s="11">
        <f>'OddsRatio_working_3-way'!X54^(1/3)*SIN(('OddsRatio_working_3-way'!Y54+4*PI())/3)</f>
        <v>-0.50872847822056522</v>
      </c>
      <c r="AF54" s="11">
        <f>-'OddsRatio_working_3-way'!U54/(3*'OddsRatio_working_3-way'!X54^(1/3))*COS(('OddsRatio_working_3-way'!Y54)/3)</f>
        <v>0.53579638889712378</v>
      </c>
      <c r="AG54" s="11">
        <f>-'OddsRatio_working_3-way'!U54/(3*'OddsRatio_working_3-way'!X54^(1/3))*COS(('OddsRatio_working_3-way'!Y54+2*PI())/3)</f>
        <v>-0.34534718263809211</v>
      </c>
      <c r="AH54" s="11">
        <f>-'OddsRatio_working_3-way'!U54/(3*'OddsRatio_working_3-way'!X54^(1/3))*COS(('OddsRatio_working_3-way'!Y54+4*PI())/3)</f>
        <v>-0.19044920625903181</v>
      </c>
      <c r="AI54" s="11">
        <f>'OddsRatio_working_3-way'!U54/(3*'OddsRatio_working_3-way'!X54^(1/3))*SIN(('OddsRatio_working_3-way'!Y54)/3)</f>
        <v>-8.9430388359378984E-2</v>
      </c>
      <c r="AJ54" s="11">
        <f>'OddsRatio_working_3-way'!U54/(3*'OddsRatio_working_3-way'!X54^(1/3))*SIN(('OddsRatio_working_3-way'!Y54+2*PI())/3)</f>
        <v>-0.41929808986118638</v>
      </c>
      <c r="AK54" s="11">
        <f>'OddsRatio_working_3-way'!U54/(3*'OddsRatio_working_3-way'!X54^(1/3))*SIN(('OddsRatio_working_3-way'!Y54+4*PI())/3)</f>
        <v>0.50872847822056511</v>
      </c>
      <c r="AL54" s="11">
        <f>'OddsRatio_working_3-way'!Z54+'OddsRatio_working_3-way'!AF54</f>
        <v>1.0715927777942476</v>
      </c>
      <c r="AM54" s="11">
        <f>'OddsRatio_working_3-way'!AA54+'OddsRatio_working_3-way'!AG54</f>
        <v>-0.69069436527618433</v>
      </c>
      <c r="AN54" s="11">
        <f>'OddsRatio_working_3-way'!AB54+'OddsRatio_working_3-way'!AH54</f>
        <v>-0.38089841251806367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1.0715927777942476</v>
      </c>
      <c r="AS54" s="11">
        <f>IF(('OddsRatio_working_3-way'!X54=0),IF(Q54&gt;0,-Q54^(1/3),(-Q54)^(1/3)),'OddsRatio_working_3-way'!AM54-'OddsRatio_working_3-way'!R54/3)</f>
        <v>-0.69069436527618433</v>
      </c>
      <c r="AT54" s="11">
        <f>IF(('OddsRatio_working_3-way'!X54=0),IF(Q54&gt;0,-Q54^(1/3),(-Q54)^(1/3)),'OddsRatio_working_3-way'!AN54-'OddsRatio_working_3-way'!R54/3)</f>
        <v>-0.38089841251806367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2.9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2.4300000000000002</v>
      </c>
      <c r="D55" s="9">
        <f t="shared" si="13"/>
        <v>0.32988947318150774</v>
      </c>
      <c r="E55" s="9">
        <f t="shared" si="14"/>
        <v>0.27467141183540672</v>
      </c>
      <c r="F55" s="9">
        <f t="shared" si="15"/>
        <v>0.39543911498308582</v>
      </c>
      <c r="G55" s="9">
        <f t="shared" si="16"/>
        <v>1.0691148994713409</v>
      </c>
      <c r="H55" s="9">
        <f t="shared" si="17"/>
        <v>3.0313183089955471</v>
      </c>
      <c r="I55" s="9">
        <f t="shared" si="18"/>
        <v>3.6407138016942113</v>
      </c>
      <c r="J55" s="9">
        <f t="shared" si="19"/>
        <v>2.5288343062440175</v>
      </c>
      <c r="K55" s="11">
        <f t="shared" si="20"/>
        <v>0.34482758620689657</v>
      </c>
      <c r="L55" s="11">
        <f t="shared" si="21"/>
        <v>0.28818443804034583</v>
      </c>
      <c r="M55" s="11">
        <f t="shared" si="22"/>
        <v>0.41152263374485593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-0.27444343434715224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0.23718883789328876</v>
      </c>
      <c r="Q55" s="11">
        <f>2*'OddsRatio_working_3-way'!K55*'OddsRatio_working_3-way'!L55*'OddsRatio_working_3-way'!M55</f>
        <v>8.1789254445961634E-2</v>
      </c>
      <c r="R55" s="11">
        <f t="shared" si="23"/>
        <v>0</v>
      </c>
      <c r="S55" s="11">
        <f t="shared" si="24"/>
        <v>-0.86425400723291146</v>
      </c>
      <c r="T55" s="11">
        <f t="shared" si="25"/>
        <v>-0.29801862318376254</v>
      </c>
      <c r="U55" s="11">
        <f>'OddsRatio_working_3-way'!S55-'OddsRatio_working_3-way'!R55^2/3</f>
        <v>-0.86425400723291146</v>
      </c>
      <c r="V55" s="11">
        <f>'OddsRatio_working_3-way'!S55*'OddsRatio_working_3-way'!R55/3-2*'OddsRatio_working_3-way'!R55^3/27-'OddsRatio_working_3-way'!T55</f>
        <v>0.29801862318376254</v>
      </c>
      <c r="W55" s="11">
        <f>'OddsRatio_working_3-way'!V55^2+4*'OddsRatio_working_3-way'!U55^3/27</f>
        <v>-6.8206865173438685E-3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0.15462518090667615</v>
      </c>
      <c r="Y55" s="11">
        <f>IF('OddsRatio_working_3-way'!W55&gt;=0,IF('OddsRatio_working_3-way'!V55+SQRT('OddsRatio_working_3-way'!W55)&gt;0,0,PI()),ACOS('OddsRatio_working_3-way'!V55/(2*'OddsRatio_working_3-way'!X55)))</f>
        <v>0.27033772952259394</v>
      </c>
      <c r="Z55" s="11">
        <f>'OddsRatio_working_3-way'!X55^(1/3)*COS('OddsRatio_working_3-way'!Y55/3)</f>
        <v>0.53455744973567054</v>
      </c>
      <c r="AA55" s="11">
        <f>'OddsRatio_working_3-way'!X55^(1/3)*COS(('OddsRatio_working_3-way'!Y55+2*PI())/3)</f>
        <v>-0.30910875603325516</v>
      </c>
      <c r="AB55" s="11">
        <f>'OddsRatio_working_3-way'!X55^(1/3)*COS(('OddsRatio_working_3-way'!Y55+4*PI())/3)</f>
        <v>-0.22544869370241524</v>
      </c>
      <c r="AC55" s="11">
        <f>'OddsRatio_working_3-way'!X55^(1/3)*SIN('OddsRatio_working_3-way'!Y55/3)</f>
        <v>4.8301159507131278E-2</v>
      </c>
      <c r="AD55" s="11">
        <f>'OddsRatio_working_3-way'!X55^(1/3)*SIN(('OddsRatio_working_3-way'!Y55+2*PI())/3)</f>
        <v>0.43878975149974814</v>
      </c>
      <c r="AE55" s="11">
        <f>'OddsRatio_working_3-way'!X55^(1/3)*SIN(('OddsRatio_working_3-way'!Y55+4*PI())/3)</f>
        <v>-0.48709091100687946</v>
      </c>
      <c r="AF55" s="11">
        <f>-'OddsRatio_working_3-way'!U55/(3*'OddsRatio_working_3-way'!X55^(1/3))*COS(('OddsRatio_working_3-way'!Y55)/3)</f>
        <v>0.53455744973567043</v>
      </c>
      <c r="AG55" s="11">
        <f>-'OddsRatio_working_3-way'!U55/(3*'OddsRatio_working_3-way'!X55^(1/3))*COS(('OddsRatio_working_3-way'!Y55+2*PI())/3)</f>
        <v>-0.30910875603325505</v>
      </c>
      <c r="AH55" s="11">
        <f>-'OddsRatio_working_3-way'!U55/(3*'OddsRatio_working_3-way'!X55^(1/3))*COS(('OddsRatio_working_3-way'!Y55+4*PI())/3)</f>
        <v>-0.22544869370241519</v>
      </c>
      <c r="AI55" s="11">
        <f>'OddsRatio_working_3-way'!U55/(3*'OddsRatio_working_3-way'!X55^(1/3))*SIN(('OddsRatio_working_3-way'!Y55)/3)</f>
        <v>-4.8301159507131271E-2</v>
      </c>
      <c r="AJ55" s="11">
        <f>'OddsRatio_working_3-way'!U55/(3*'OddsRatio_working_3-way'!X55^(1/3))*SIN(('OddsRatio_working_3-way'!Y55+2*PI())/3)</f>
        <v>-0.43878975149974808</v>
      </c>
      <c r="AK55" s="11">
        <f>'OddsRatio_working_3-way'!U55/(3*'OddsRatio_working_3-way'!X55^(1/3))*SIN(('OddsRatio_working_3-way'!Y55+4*PI())/3)</f>
        <v>0.48709091100687935</v>
      </c>
      <c r="AL55" s="11">
        <f>'OddsRatio_working_3-way'!Z55+'OddsRatio_working_3-way'!AF55</f>
        <v>1.0691148994713409</v>
      </c>
      <c r="AM55" s="11">
        <f>'OddsRatio_working_3-way'!AA55+'OddsRatio_working_3-way'!AG55</f>
        <v>-0.61821751206651021</v>
      </c>
      <c r="AN55" s="11">
        <f>'OddsRatio_working_3-way'!AB55+'OddsRatio_working_3-way'!AH55</f>
        <v>-0.45089738740483043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1.0691148994713409</v>
      </c>
      <c r="AS55" s="11">
        <f>IF(('OddsRatio_working_3-way'!X55=0),IF(Q55&gt;0,-Q55^(1/3),(-Q55)^(1/3)),'OddsRatio_working_3-way'!AM55-'OddsRatio_working_3-way'!R55/3)</f>
        <v>-0.61821751206651021</v>
      </c>
      <c r="AT55" s="11">
        <f>IF(('OddsRatio_working_3-way'!X55=0),IF(Q55&gt;0,-Q55^(1/3),(-Q55)^(1/3)),'OddsRatio_working_3-way'!AN55-'OddsRatio_working_3-way'!R55/3)</f>
        <v>-0.45089738740483043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3.45</v>
      </c>
      <c r="C56" s="4">
        <f>IF('True_Odds_Calculator_3-way'!C57="","",'True_Odds_Calculator_3-way'!C57)</f>
        <v>3.16</v>
      </c>
      <c r="D56" s="9">
        <f t="shared" si="13"/>
        <v>0.42195769592622567</v>
      </c>
      <c r="E56" s="9">
        <f t="shared" si="14"/>
        <v>0.27608405109438028</v>
      </c>
      <c r="F56" s="9">
        <f t="shared" si="15"/>
        <v>0.30195825297939405</v>
      </c>
      <c r="G56" s="9">
        <f t="shared" si="16"/>
        <v>1.0702389230426368</v>
      </c>
      <c r="H56" s="9">
        <f t="shared" si="17"/>
        <v>2.3699058214945752</v>
      </c>
      <c r="I56" s="9">
        <f t="shared" si="18"/>
        <v>3.6220853614544599</v>
      </c>
      <c r="J56" s="9">
        <f t="shared" si="19"/>
        <v>3.3117160737720956</v>
      </c>
      <c r="K56" s="11">
        <f t="shared" si="20"/>
        <v>0.43859649122807021</v>
      </c>
      <c r="L56" s="11">
        <f t="shared" si="21"/>
        <v>0.28985507246376813</v>
      </c>
      <c r="M56" s="11">
        <f t="shared" si="22"/>
        <v>0.31645569620253161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-0.27251397618978657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0.23695957928208894</v>
      </c>
      <c r="Q56" s="11">
        <f>2*'OddsRatio_working_3-way'!K56*'OddsRatio_working_3-way'!L56*'OddsRatio_working_3-way'!M56</f>
        <v>8.0461656802067544E-2</v>
      </c>
      <c r="R56" s="11">
        <f t="shared" si="23"/>
        <v>0</v>
      </c>
      <c r="S56" s="11">
        <f t="shared" si="24"/>
        <v>-0.86953184051398336</v>
      </c>
      <c r="T56" s="11">
        <f t="shared" si="25"/>
        <v>-0.29525699168556307</v>
      </c>
      <c r="U56" s="11">
        <f>'OddsRatio_working_3-way'!S56-'OddsRatio_working_3-way'!R56^2/3</f>
        <v>-0.86953184051398336</v>
      </c>
      <c r="V56" s="11">
        <f>'OddsRatio_working_3-way'!S56*'OddsRatio_working_3-way'!R56/3-2*'OddsRatio_working_3-way'!R56^3/27-'OddsRatio_working_3-way'!T56</f>
        <v>0.29525699168556307</v>
      </c>
      <c r="W56" s="11">
        <f>'OddsRatio_working_3-way'!V56^2+4*'OddsRatio_working_3-way'!U56^3/27</f>
        <v>-1.0221904741505167E-2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0.15604374056711937</v>
      </c>
      <c r="Y56" s="11">
        <f>IF('OddsRatio_working_3-way'!W56&gt;=0,IF('OddsRatio_working_3-way'!V56+SQRT('OddsRatio_working_3-way'!W56)&gt;0,0,PI()),ACOS('OddsRatio_working_3-way'!V56/(2*'OddsRatio_working_3-way'!X56)))</f>
        <v>0.32991079954154356</v>
      </c>
      <c r="Z56" s="11">
        <f>'OddsRatio_working_3-way'!X56^(1/3)*COS('OddsRatio_working_3-way'!Y56/3)</f>
        <v>0.53511946152131828</v>
      </c>
      <c r="AA56" s="11">
        <f>'OddsRatio_working_3-way'!X56^(1/3)*COS(('OddsRatio_working_3-way'!Y56+2*PI())/3)</f>
        <v>-0.31872936584189193</v>
      </c>
      <c r="AB56" s="11">
        <f>'OddsRatio_working_3-way'!X56^(1/3)*COS(('OddsRatio_working_3-way'!Y56+4*PI())/3)</f>
        <v>-0.21639009567942658</v>
      </c>
      <c r="AC56" s="11">
        <f>'OddsRatio_working_3-way'!X56^(1/3)*SIN('OddsRatio_working_3-way'!Y56/3)</f>
        <v>5.90856051769693E-2</v>
      </c>
      <c r="AD56" s="11">
        <f>'OddsRatio_working_3-way'!X56^(1/3)*SIN(('OddsRatio_working_3-way'!Y56+2*PI())/3)</f>
        <v>0.4338842451484265</v>
      </c>
      <c r="AE56" s="11">
        <f>'OddsRatio_working_3-way'!X56^(1/3)*SIN(('OddsRatio_working_3-way'!Y56+4*PI())/3)</f>
        <v>-0.4929698503253957</v>
      </c>
      <c r="AF56" s="11">
        <f>-'OddsRatio_working_3-way'!U56/(3*'OddsRatio_working_3-way'!X56^(1/3))*COS(('OddsRatio_working_3-way'!Y56)/3)</f>
        <v>0.5351194615213184</v>
      </c>
      <c r="AG56" s="11">
        <f>-'OddsRatio_working_3-way'!U56/(3*'OddsRatio_working_3-way'!X56^(1/3))*COS(('OddsRatio_working_3-way'!Y56+2*PI())/3)</f>
        <v>-0.31872936584189199</v>
      </c>
      <c r="AH56" s="11">
        <f>-'OddsRatio_working_3-way'!U56/(3*'OddsRatio_working_3-way'!X56^(1/3))*COS(('OddsRatio_working_3-way'!Y56+4*PI())/3)</f>
        <v>-0.21639009567942663</v>
      </c>
      <c r="AI56" s="11">
        <f>'OddsRatio_working_3-way'!U56/(3*'OddsRatio_working_3-way'!X56^(1/3))*SIN(('OddsRatio_working_3-way'!Y56)/3)</f>
        <v>-5.9085605176969307E-2</v>
      </c>
      <c r="AJ56" s="11">
        <f>'OddsRatio_working_3-way'!U56/(3*'OddsRatio_working_3-way'!X56^(1/3))*SIN(('OddsRatio_working_3-way'!Y56+2*PI())/3)</f>
        <v>-0.43388424514842655</v>
      </c>
      <c r="AK56" s="11">
        <f>'OddsRatio_working_3-way'!U56/(3*'OddsRatio_working_3-way'!X56^(1/3))*SIN(('OddsRatio_working_3-way'!Y56+4*PI())/3)</f>
        <v>0.49296985032539581</v>
      </c>
      <c r="AL56" s="11">
        <f>'OddsRatio_working_3-way'!Z56+'OddsRatio_working_3-way'!AF56</f>
        <v>1.0702389230426368</v>
      </c>
      <c r="AM56" s="11">
        <f>'OddsRatio_working_3-way'!AA56+'OddsRatio_working_3-way'!AG56</f>
        <v>-0.63745873168378386</v>
      </c>
      <c r="AN56" s="11">
        <f>'OddsRatio_working_3-way'!AB56+'OddsRatio_working_3-way'!AH56</f>
        <v>-0.43278019135885321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1.0702389230426368</v>
      </c>
      <c r="AS56" s="11">
        <f>IF(('OddsRatio_working_3-way'!X56=0),IF(Q56&gt;0,-Q56^(1/3),(-Q56)^(1/3)),'OddsRatio_working_3-way'!AM56-'OddsRatio_working_3-way'!R56/3)</f>
        <v>-0.63745873168378386</v>
      </c>
      <c r="AT56" s="11">
        <f>IF(('OddsRatio_working_3-way'!X56=0),IF(Q56&gt;0,-Q56^(1/3),(-Q56)^(1/3)),'OddsRatio_working_3-way'!AN56-'OddsRatio_working_3-way'!R56/3)</f>
        <v>-0.43278019135885321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3.02</v>
      </c>
      <c r="B57" s="4">
        <f>IF('True_Odds_Calculator_3-way'!B58="","",'True_Odds_Calculator_3-way'!B58)</f>
        <v>3.38</v>
      </c>
      <c r="C57" s="4">
        <f>IF('True_Odds_Calculator_3-way'!C58="","",'True_Odds_Calculator_3-way'!C58)</f>
        <v>2.4</v>
      </c>
      <c r="D57" s="9">
        <f t="shared" si="13"/>
        <v>0.31677647033382256</v>
      </c>
      <c r="E57" s="9">
        <f t="shared" si="14"/>
        <v>0.28239171792892964</v>
      </c>
      <c r="F57" s="9">
        <f t="shared" si="15"/>
        <v>0.40083181173724769</v>
      </c>
      <c r="G57" s="9">
        <f t="shared" si="16"/>
        <v>1.0677228323661199</v>
      </c>
      <c r="H57" s="9">
        <f t="shared" si="17"/>
        <v>3.1568001213795611</v>
      </c>
      <c r="I57" s="9">
        <f t="shared" si="18"/>
        <v>3.5411803410313647</v>
      </c>
      <c r="J57" s="9">
        <f t="shared" si="19"/>
        <v>2.4948119653125675</v>
      </c>
      <c r="K57" s="11">
        <f t="shared" si="20"/>
        <v>0.33112582781456956</v>
      </c>
      <c r="L57" s="11">
        <f t="shared" si="21"/>
        <v>0.29585798816568049</v>
      </c>
      <c r="M57" s="11">
        <f t="shared" si="22"/>
        <v>0.41666666666666669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-0.27473973640555394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0.23675170134670903</v>
      </c>
      <c r="Q57" s="11">
        <f>2*'OddsRatio_working_3-way'!K57*'OddsRatio_working_3-way'!L57*'OddsRatio_working_3-way'!M57</f>
        <v>8.1638517705761734E-2</v>
      </c>
      <c r="R57" s="11">
        <f t="shared" si="23"/>
        <v>0</v>
      </c>
      <c r="S57" s="11">
        <f t="shared" si="24"/>
        <v>-0.86173083094624037</v>
      </c>
      <c r="T57" s="11">
        <f t="shared" si="25"/>
        <v>-0.29714856239525528</v>
      </c>
      <c r="U57" s="11">
        <f>'OddsRatio_working_3-way'!S57-'OddsRatio_working_3-way'!R57^2/3</f>
        <v>-0.86173083094624037</v>
      </c>
      <c r="V57" s="11">
        <f>'OddsRatio_working_3-way'!S57*'OddsRatio_working_3-way'!R57/3-2*'OddsRatio_working_3-way'!R57^3/27-'OddsRatio_working_3-way'!T57</f>
        <v>0.29714856239525528</v>
      </c>
      <c r="W57" s="11">
        <f>'OddsRatio_working_3-way'!V57^2+4*'OddsRatio_working_3-way'!U57^3/27</f>
        <v>-6.503339568680766E-3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0.15394853661390198</v>
      </c>
      <c r="Y57" s="11">
        <f>IF('OddsRatio_working_3-way'!W57&gt;=0,IF('OddsRatio_working_3-way'!V57+SQRT('OddsRatio_working_3-way'!W57)&gt;0,0,PI()),ACOS('OddsRatio_working_3-way'!V57/(2*'OddsRatio_working_3-way'!X57)))</f>
        <v>0.26500736612183817</v>
      </c>
      <c r="Z57" s="11">
        <f>'OddsRatio_working_3-way'!X57^(1/3)*COS('OddsRatio_working_3-way'!Y57/3)</f>
        <v>0.53386141618305982</v>
      </c>
      <c r="AA57" s="11">
        <f>'OddsRatio_working_3-way'!X57^(1/3)*COS(('OddsRatio_working_3-way'!Y57+2*PI())/3)</f>
        <v>-0.30787822291017841</v>
      </c>
      <c r="AB57" s="11">
        <f>'OddsRatio_working_3-way'!X57^(1/3)*COS(('OddsRatio_working_3-way'!Y57+4*PI())/3)</f>
        <v>-0.22598319327288149</v>
      </c>
      <c r="AC57" s="11">
        <f>'OddsRatio_working_3-way'!X57^(1/3)*SIN('OddsRatio_working_3-way'!Y57/3)</f>
        <v>4.7282117406385729E-2</v>
      </c>
      <c r="AD57" s="11">
        <f>'OddsRatio_working_3-way'!X57^(1/3)*SIN(('OddsRatio_working_3-way'!Y57+2*PI())/3)</f>
        <v>0.4386964898116737</v>
      </c>
      <c r="AE57" s="11">
        <f>'OddsRatio_working_3-way'!X57^(1/3)*SIN(('OddsRatio_working_3-way'!Y57+4*PI())/3)</f>
        <v>-0.48597860721805947</v>
      </c>
      <c r="AF57" s="11">
        <f>-'OddsRatio_working_3-way'!U57/(3*'OddsRatio_working_3-way'!X57^(1/3))*COS(('OddsRatio_working_3-way'!Y57)/3)</f>
        <v>0.53386141618305993</v>
      </c>
      <c r="AG57" s="11">
        <f>-'OddsRatio_working_3-way'!U57/(3*'OddsRatio_working_3-way'!X57^(1/3))*COS(('OddsRatio_working_3-way'!Y57+2*PI())/3)</f>
        <v>-0.30787822291017847</v>
      </c>
      <c r="AH57" s="11">
        <f>-'OddsRatio_working_3-way'!U57/(3*'OddsRatio_working_3-way'!X57^(1/3))*COS(('OddsRatio_working_3-way'!Y57+4*PI())/3)</f>
        <v>-0.22598319327288155</v>
      </c>
      <c r="AI57" s="11">
        <f>'OddsRatio_working_3-way'!U57/(3*'OddsRatio_working_3-way'!X57^(1/3))*SIN(('OddsRatio_working_3-way'!Y57)/3)</f>
        <v>-4.7282117406385736E-2</v>
      </c>
      <c r="AJ57" s="11">
        <f>'OddsRatio_working_3-way'!U57/(3*'OddsRatio_working_3-way'!X57^(1/3))*SIN(('OddsRatio_working_3-way'!Y57+2*PI())/3)</f>
        <v>-0.43869648981167381</v>
      </c>
      <c r="AK57" s="11">
        <f>'OddsRatio_working_3-way'!U57/(3*'OddsRatio_working_3-way'!X57^(1/3))*SIN(('OddsRatio_working_3-way'!Y57+4*PI())/3)</f>
        <v>0.48597860721805952</v>
      </c>
      <c r="AL57" s="11">
        <f>'OddsRatio_working_3-way'!Z57+'OddsRatio_working_3-way'!AF57</f>
        <v>1.0677228323661199</v>
      </c>
      <c r="AM57" s="11">
        <f>'OddsRatio_working_3-way'!AA57+'OddsRatio_working_3-way'!AG57</f>
        <v>-0.61575644582035682</v>
      </c>
      <c r="AN57" s="11">
        <f>'OddsRatio_working_3-way'!AB57+'OddsRatio_working_3-way'!AH57</f>
        <v>-0.45196638654576304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1.0677228323661199</v>
      </c>
      <c r="AS57" s="11">
        <f>IF(('OddsRatio_working_3-way'!X57=0),IF(Q57&gt;0,-Q57^(1/3),(-Q57)^(1/3)),'OddsRatio_working_3-way'!AM57-'OddsRatio_working_3-way'!R57/3)</f>
        <v>-0.61575644582035682</v>
      </c>
      <c r="AT57" s="11">
        <f>IF(('OddsRatio_working_3-way'!X57=0),IF(Q57&gt;0,-Q57^(1/3),(-Q57)^(1/3)),'OddsRatio_working_3-way'!AN57-'OddsRatio_working_3-way'!R57/3)</f>
        <v>-0.45196638654576304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2.52</v>
      </c>
      <c r="B58" s="4">
        <f>IF('True_Odds_Calculator_3-way'!B59="","",'True_Odds_Calculator_3-way'!B59)</f>
        <v>3.43</v>
      </c>
      <c r="C58" s="4">
        <f>IF('True_Odds_Calculator_3-way'!C59="","",'True_Odds_Calculator_3-way'!C59)</f>
        <v>2.81</v>
      </c>
      <c r="D58" s="9">
        <f t="shared" si="13"/>
        <v>0.38109258636444371</v>
      </c>
      <c r="E58" s="9">
        <f t="shared" si="14"/>
        <v>0.27806218001877864</v>
      </c>
      <c r="F58" s="9">
        <f t="shared" si="15"/>
        <v>0.34084523361677765</v>
      </c>
      <c r="G58" s="9">
        <f t="shared" si="16"/>
        <v>1.0684435871812126</v>
      </c>
      <c r="H58" s="9">
        <f t="shared" si="17"/>
        <v>2.6240342525154432</v>
      </c>
      <c r="I58" s="9">
        <f t="shared" si="18"/>
        <v>3.5963179168503463</v>
      </c>
      <c r="J58" s="9">
        <f t="shared" si="19"/>
        <v>2.9338828927979947</v>
      </c>
      <c r="K58" s="11">
        <f t="shared" si="20"/>
        <v>0.3968253968253968</v>
      </c>
      <c r="L58" s="11">
        <f t="shared" si="21"/>
        <v>0.29154518950437314</v>
      </c>
      <c r="M58" s="11">
        <f t="shared" si="22"/>
        <v>0.35587188612099646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-0.2752500811494617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0.2371491119506848</v>
      </c>
      <c r="Q58" s="11">
        <f>2*'OddsRatio_working_3-way'!K58*'OddsRatio_working_3-way'!L58*'OddsRatio_working_3-way'!M58</f>
        <v>8.2343441649543339E-2</v>
      </c>
      <c r="R58" s="11">
        <f t="shared" si="23"/>
        <v>0</v>
      </c>
      <c r="S58" s="11">
        <f t="shared" si="24"/>
        <v>-0.86157690112328089</v>
      </c>
      <c r="T58" s="11">
        <f t="shared" si="25"/>
        <v>-0.29915864622336141</v>
      </c>
      <c r="U58" s="11">
        <f>'OddsRatio_working_3-way'!S58-'OddsRatio_working_3-way'!R58^2/3</f>
        <v>-0.86157690112328089</v>
      </c>
      <c r="V58" s="11">
        <f>'OddsRatio_working_3-way'!S58*'OddsRatio_working_3-way'!R58/3-2*'OddsRatio_working_3-way'!R58^3/27-'OddsRatio_working_3-way'!T58</f>
        <v>0.29915864622336141</v>
      </c>
      <c r="W58" s="11">
        <f>'OddsRatio_working_3-way'!V58^2+4*'OddsRatio_working_3-way'!U58^3/27</f>
        <v>-5.2539188499151207E-3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0.15390728902500803</v>
      </c>
      <c r="Y58" s="11">
        <f>IF('OddsRatio_working_3-way'!W58&gt;=0,IF('OddsRatio_working_3-way'!V58+SQRT('OddsRatio_working_3-way'!W58)&gt;0,0,PI()),ACOS('OddsRatio_working_3-way'!V58/(2*'OddsRatio_working_3-way'!X58)))</f>
        <v>0.23771157298423162</v>
      </c>
      <c r="Z58" s="11">
        <f>'OddsRatio_working_3-way'!X58^(1/3)*COS('OddsRatio_working_3-way'!Y58/3)</f>
        <v>0.53422179359060629</v>
      </c>
      <c r="AA58" s="11">
        <f>'OddsRatio_working_3-way'!X58^(1/3)*COS(('OddsRatio_working_3-way'!Y58+2*PI())/3)</f>
        <v>-0.30384686990677728</v>
      </c>
      <c r="AB58" s="11">
        <f>'OddsRatio_working_3-way'!X58^(1/3)*COS(('OddsRatio_working_3-way'!Y58+4*PI())/3)</f>
        <v>-0.23037492368382889</v>
      </c>
      <c r="AC58" s="11">
        <f>'OddsRatio_working_3-way'!X58^(1/3)*SIN('OddsRatio_working_3-way'!Y58/3)</f>
        <v>4.2419047929704946E-2</v>
      </c>
      <c r="AD58" s="11">
        <f>'OddsRatio_working_3-way'!X58^(1/3)*SIN(('OddsRatio_working_3-way'!Y58+2*PI())/3)</f>
        <v>0.44144012053989939</v>
      </c>
      <c r="AE58" s="11">
        <f>'OddsRatio_working_3-way'!X58^(1/3)*SIN(('OddsRatio_working_3-way'!Y58+4*PI())/3)</f>
        <v>-0.48385916846960436</v>
      </c>
      <c r="AF58" s="11">
        <f>-'OddsRatio_working_3-way'!U58/(3*'OddsRatio_working_3-way'!X58^(1/3))*COS(('OddsRatio_working_3-way'!Y58)/3)</f>
        <v>0.53422179359060629</v>
      </c>
      <c r="AG58" s="11">
        <f>-'OddsRatio_working_3-way'!U58/(3*'OddsRatio_working_3-way'!X58^(1/3))*COS(('OddsRatio_working_3-way'!Y58+2*PI())/3)</f>
        <v>-0.30384686990677728</v>
      </c>
      <c r="AH58" s="11">
        <f>-'OddsRatio_working_3-way'!U58/(3*'OddsRatio_working_3-way'!X58^(1/3))*COS(('OddsRatio_working_3-way'!Y58+4*PI())/3)</f>
        <v>-0.23037492368382889</v>
      </c>
      <c r="AI58" s="11">
        <f>'OddsRatio_working_3-way'!U58/(3*'OddsRatio_working_3-way'!X58^(1/3))*SIN(('OddsRatio_working_3-way'!Y58)/3)</f>
        <v>-4.2419047929704946E-2</v>
      </c>
      <c r="AJ58" s="11">
        <f>'OddsRatio_working_3-way'!U58/(3*'OddsRatio_working_3-way'!X58^(1/3))*SIN(('OddsRatio_working_3-way'!Y58+2*PI())/3)</f>
        <v>-0.44144012053989939</v>
      </c>
      <c r="AK58" s="11">
        <f>'OddsRatio_working_3-way'!U58/(3*'OddsRatio_working_3-way'!X58^(1/3))*SIN(('OddsRatio_working_3-way'!Y58+4*PI())/3)</f>
        <v>0.48385916846960436</v>
      </c>
      <c r="AL58" s="11">
        <f>'OddsRatio_working_3-way'!Z58+'OddsRatio_working_3-way'!AF58</f>
        <v>1.0684435871812126</v>
      </c>
      <c r="AM58" s="11">
        <f>'OddsRatio_working_3-way'!AA58+'OddsRatio_working_3-way'!AG58</f>
        <v>-0.60769373981355457</v>
      </c>
      <c r="AN58" s="11">
        <f>'OddsRatio_working_3-way'!AB58+'OddsRatio_working_3-way'!AH58</f>
        <v>-0.46074984736765778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1.0684435871812126</v>
      </c>
      <c r="AS58" s="11">
        <f>IF(('OddsRatio_working_3-way'!X58=0),IF(Q58&gt;0,-Q58^(1/3),(-Q58)^(1/3)),'OddsRatio_working_3-way'!AM58-'OddsRatio_working_3-way'!R58/3)</f>
        <v>-0.60769373981355457</v>
      </c>
      <c r="AT58" s="11">
        <f>IF(('OddsRatio_working_3-way'!X58=0),IF(Q58&gt;0,-Q58^(1/3),(-Q58)^(1/3)),'OddsRatio_working_3-way'!AN58-'OddsRatio_working_3-way'!R58/3)</f>
        <v>-0.46074984736765778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2.73</v>
      </c>
      <c r="D59" s="9">
        <f t="shared" si="13"/>
        <v>0.37035697212581808</v>
      </c>
      <c r="E59" s="9">
        <f t="shared" si="14"/>
        <v>0.27874020196908628</v>
      </c>
      <c r="F59" s="9">
        <f t="shared" si="15"/>
        <v>0.35090282590509547</v>
      </c>
      <c r="G59" s="9">
        <f t="shared" si="16"/>
        <v>1.0692438218467093</v>
      </c>
      <c r="H59" s="9">
        <f t="shared" si="17"/>
        <v>2.7000976767362674</v>
      </c>
      <c r="I59" s="9">
        <f t="shared" si="18"/>
        <v>3.5875700488690367</v>
      </c>
      <c r="J59" s="9">
        <f t="shared" si="19"/>
        <v>2.8497918117948076</v>
      </c>
      <c r="K59" s="11">
        <f t="shared" si="20"/>
        <v>0.38610038610038611</v>
      </c>
      <c r="L59" s="11">
        <f t="shared" si="21"/>
        <v>0.29239766081871343</v>
      </c>
      <c r="M59" s="11">
        <f t="shared" si="22"/>
        <v>0.36630036630036628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-0.27527709482596696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0.23736865842129001</v>
      </c>
      <c r="Q59" s="11">
        <f>2*'OddsRatio_working_3-way'!K59*'OddsRatio_working_3-way'!L59*'OddsRatio_working_3-way'!M59</f>
        <v>8.2706849624142847E-2</v>
      </c>
      <c r="R59" s="11">
        <f t="shared" si="23"/>
        <v>0</v>
      </c>
      <c r="S59" s="11">
        <f t="shared" si="24"/>
        <v>-0.8622898994606033</v>
      </c>
      <c r="T59" s="11">
        <f t="shared" si="25"/>
        <v>-0.30044944232076765</v>
      </c>
      <c r="U59" s="11">
        <f>'OddsRatio_working_3-way'!S59-'OddsRatio_working_3-way'!R59^2/3</f>
        <v>-0.8622898994606033</v>
      </c>
      <c r="V59" s="11">
        <f>'OddsRatio_working_3-way'!S59*'OddsRatio_working_3-way'!R59/3-2*'OddsRatio_working_3-way'!R59^3/27-'OddsRatio_working_3-way'!T59</f>
        <v>0.30044944232076765</v>
      </c>
      <c r="W59" s="11">
        <f>'OddsRatio_working_3-way'!V59^2+4*'OddsRatio_working_3-way'!U59^3/27</f>
        <v>-4.7153725381184203E-3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0.1540983776106831</v>
      </c>
      <c r="Y59" s="11">
        <f>IF('OddsRatio_working_3-way'!W59&gt;=0,IF('OddsRatio_working_3-way'!V59+SQRT('OddsRatio_working_3-way'!W59)&gt;0,0,PI()),ACOS('OddsRatio_working_3-way'!V59/(2*'OddsRatio_working_3-way'!X59)))</f>
        <v>0.22469349295651564</v>
      </c>
      <c r="Z59" s="11">
        <f>'OddsRatio_working_3-way'!X59^(1/3)*COS('OddsRatio_working_3-way'!Y59/3)</f>
        <v>0.53462191092335465</v>
      </c>
      <c r="AA59" s="11">
        <f>'OddsRatio_working_3-way'!X59^(1/3)*COS(('OddsRatio_working_3-way'!Y59+2*PI())/3)</f>
        <v>-0.30205335226509816</v>
      </c>
      <c r="AB59" s="11">
        <f>'OddsRatio_working_3-way'!X59^(1/3)*COS(('OddsRatio_working_3-way'!Y59+4*PI())/3)</f>
        <v>-0.23256855865825654</v>
      </c>
      <c r="AC59" s="11">
        <f>'OddsRatio_working_3-way'!X59^(1/3)*SIN('OddsRatio_working_3-way'!Y59/3)</f>
        <v>4.011706429349577E-2</v>
      </c>
      <c r="AD59" s="11">
        <f>'OddsRatio_working_3-way'!X59^(1/3)*SIN(('OddsRatio_working_3-way'!Y59+2*PI())/3)</f>
        <v>0.44293762413265853</v>
      </c>
      <c r="AE59" s="11">
        <f>'OddsRatio_working_3-way'!X59^(1/3)*SIN(('OddsRatio_working_3-way'!Y59+4*PI())/3)</f>
        <v>-0.48305468842615418</v>
      </c>
      <c r="AF59" s="11">
        <f>-'OddsRatio_working_3-way'!U59/(3*'OddsRatio_working_3-way'!X59^(1/3))*COS(('OddsRatio_working_3-way'!Y59)/3)</f>
        <v>0.53462191092335465</v>
      </c>
      <c r="AG59" s="11">
        <f>-'OddsRatio_working_3-way'!U59/(3*'OddsRatio_working_3-way'!X59^(1/3))*COS(('OddsRatio_working_3-way'!Y59+2*PI())/3)</f>
        <v>-0.30205335226509816</v>
      </c>
      <c r="AH59" s="11">
        <f>-'OddsRatio_working_3-way'!U59/(3*'OddsRatio_working_3-way'!X59^(1/3))*COS(('OddsRatio_working_3-way'!Y59+4*PI())/3)</f>
        <v>-0.23256855865825654</v>
      </c>
      <c r="AI59" s="11">
        <f>'OddsRatio_working_3-way'!U59/(3*'OddsRatio_working_3-way'!X59^(1/3))*SIN(('OddsRatio_working_3-way'!Y59)/3)</f>
        <v>-4.011706429349577E-2</v>
      </c>
      <c r="AJ59" s="11">
        <f>'OddsRatio_working_3-way'!U59/(3*'OddsRatio_working_3-way'!X59^(1/3))*SIN(('OddsRatio_working_3-way'!Y59+2*PI())/3)</f>
        <v>-0.44293762413265853</v>
      </c>
      <c r="AK59" s="11">
        <f>'OddsRatio_working_3-way'!U59/(3*'OddsRatio_working_3-way'!X59^(1/3))*SIN(('OddsRatio_working_3-way'!Y59+4*PI())/3)</f>
        <v>0.48305468842615418</v>
      </c>
      <c r="AL59" s="11">
        <f>'OddsRatio_working_3-way'!Z59+'OddsRatio_working_3-way'!AF59</f>
        <v>1.0692438218467093</v>
      </c>
      <c r="AM59" s="11">
        <f>'OddsRatio_working_3-way'!AA59+'OddsRatio_working_3-way'!AG59</f>
        <v>-0.60410670453019633</v>
      </c>
      <c r="AN59" s="11">
        <f>'OddsRatio_working_3-way'!AB59+'OddsRatio_working_3-way'!AH59</f>
        <v>-0.46513711731651308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1.0692438218467093</v>
      </c>
      <c r="AS59" s="11">
        <f>IF(('OddsRatio_working_3-way'!X59=0),IF(Q59&gt;0,-Q59^(1/3),(-Q59)^(1/3)),'OddsRatio_working_3-way'!AM59-'OddsRatio_working_3-way'!R59/3)</f>
        <v>-0.60410670453019633</v>
      </c>
      <c r="AT59" s="11">
        <f>IF(('OddsRatio_working_3-way'!X59=0),IF(Q59&gt;0,-Q59^(1/3),(-Q59)^(1/3)),'OddsRatio_working_3-way'!AN59-'OddsRatio_working_3-way'!R59/3)</f>
        <v>-0.46513711731651308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3.9</v>
      </c>
      <c r="C60" s="4">
        <f>IF('True_Odds_Calculator_3-way'!C61="","",'True_Odds_Calculator_3-way'!C61)</f>
        <v>4.6100000000000003</v>
      </c>
      <c r="D60" s="9">
        <f t="shared" si="13"/>
        <v>0.55499086019585619</v>
      </c>
      <c r="E60" s="9">
        <f t="shared" si="14"/>
        <v>0.2414110455053125</v>
      </c>
      <c r="F60" s="9">
        <f t="shared" si="15"/>
        <v>0.20359809429883127</v>
      </c>
      <c r="G60" s="9">
        <f t="shared" si="16"/>
        <v>1.0835560467172576</v>
      </c>
      <c r="H60" s="9">
        <f t="shared" si="17"/>
        <v>1.8018314745707706</v>
      </c>
      <c r="I60" s="9">
        <f t="shared" si="18"/>
        <v>4.1423125354800465</v>
      </c>
      <c r="J60" s="9">
        <f t="shared" si="19"/>
        <v>4.9116373286493005</v>
      </c>
      <c r="K60" s="11">
        <f t="shared" si="20"/>
        <v>0.57471264367816088</v>
      </c>
      <c r="L60" s="11">
        <f t="shared" si="21"/>
        <v>0.25641025641025644</v>
      </c>
      <c r="M60" s="11">
        <f t="shared" si="22"/>
        <v>0.21691973969631234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-0.24764076607894403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0.23175185864990644</v>
      </c>
      <c r="Q60" s="11">
        <f>2*'OddsRatio_working_3-way'!K60*'OddsRatio_working_3-way'!L60*'OddsRatio_working_3-way'!M60</f>
        <v>6.3931547213767273E-2</v>
      </c>
      <c r="R60" s="11">
        <f t="shared" si="23"/>
        <v>0</v>
      </c>
      <c r="S60" s="11">
        <f t="shared" si="24"/>
        <v>-0.93583888597739007</v>
      </c>
      <c r="T60" s="11">
        <f t="shared" si="25"/>
        <v>-0.25816245130410753</v>
      </c>
      <c r="U60" s="11">
        <f>'OddsRatio_working_3-way'!S60-'OddsRatio_working_3-way'!R60^2/3</f>
        <v>-0.93583888597739007</v>
      </c>
      <c r="V60" s="11">
        <f>'OddsRatio_working_3-way'!S60*'OddsRatio_working_3-way'!R60/3-2*'OddsRatio_working_3-way'!R60^3/27-'OddsRatio_working_3-way'!T60</f>
        <v>0.25816245130410753</v>
      </c>
      <c r="W60" s="11">
        <f>'OddsRatio_working_3-way'!V60^2+4*'OddsRatio_working_3-way'!U60^3/27</f>
        <v>-5.4774737600781942E-2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0.17422872098489361</v>
      </c>
      <c r="Y60" s="11">
        <f>IF('OddsRatio_working_3-way'!W60&gt;=0,IF('OddsRatio_working_3-way'!V60+SQRT('OddsRatio_working_3-way'!W60)&gt;0,0,PI()),ACOS('OddsRatio_working_3-way'!V60/(2*'OddsRatio_working_3-way'!X60)))</f>
        <v>0.73642821211900666</v>
      </c>
      <c r="Z60" s="11">
        <f>'OddsRatio_working_3-way'!X60^(1/3)*COS('OddsRatio_working_3-way'!Y60/3)</f>
        <v>0.54177802335862879</v>
      </c>
      <c r="AA60" s="11">
        <f>'OddsRatio_working_3-way'!X60^(1/3)*COS(('OddsRatio_working_3-way'!Y60+2*PI())/3)</f>
        <v>-0.38843539209385697</v>
      </c>
      <c r="AB60" s="11">
        <f>'OddsRatio_working_3-way'!X60^(1/3)*COS(('OddsRatio_working_3-way'!Y60+4*PI())/3)</f>
        <v>-0.15334263126477191</v>
      </c>
      <c r="AC60" s="11">
        <f>'OddsRatio_working_3-way'!X60^(1/3)*SIN('OddsRatio_working_3-way'!Y60/3)</f>
        <v>0.13573086874920459</v>
      </c>
      <c r="AD60" s="11">
        <f>'OddsRatio_working_3-way'!X60^(1/3)*SIN(('OddsRatio_working_3-way'!Y60+2*PI())/3)</f>
        <v>0.40132809706608918</v>
      </c>
      <c r="AE60" s="11">
        <f>'OddsRatio_working_3-way'!X60^(1/3)*SIN(('OddsRatio_working_3-way'!Y60+4*PI())/3)</f>
        <v>-0.53705896581529378</v>
      </c>
      <c r="AF60" s="11">
        <f>-'OddsRatio_working_3-way'!U60/(3*'OddsRatio_working_3-way'!X60^(1/3))*COS(('OddsRatio_working_3-way'!Y60)/3)</f>
        <v>0.54177802335862879</v>
      </c>
      <c r="AG60" s="11">
        <f>-'OddsRatio_working_3-way'!U60/(3*'OddsRatio_working_3-way'!X60^(1/3))*COS(('OddsRatio_working_3-way'!Y60+2*PI())/3)</f>
        <v>-0.38843539209385697</v>
      </c>
      <c r="AH60" s="11">
        <f>-'OddsRatio_working_3-way'!U60/(3*'OddsRatio_working_3-way'!X60^(1/3))*COS(('OddsRatio_working_3-way'!Y60+4*PI())/3)</f>
        <v>-0.15334263126477191</v>
      </c>
      <c r="AI60" s="11">
        <f>'OddsRatio_working_3-way'!U60/(3*'OddsRatio_working_3-way'!X60^(1/3))*SIN(('OddsRatio_working_3-way'!Y60)/3)</f>
        <v>-0.13573086874920459</v>
      </c>
      <c r="AJ60" s="11">
        <f>'OddsRatio_working_3-way'!U60/(3*'OddsRatio_working_3-way'!X60^(1/3))*SIN(('OddsRatio_working_3-way'!Y60+2*PI())/3)</f>
        <v>-0.40132809706608918</v>
      </c>
      <c r="AK60" s="11">
        <f>'OddsRatio_working_3-way'!U60/(3*'OddsRatio_working_3-way'!X60^(1/3))*SIN(('OddsRatio_working_3-way'!Y60+4*PI())/3)</f>
        <v>0.53705896581529378</v>
      </c>
      <c r="AL60" s="11">
        <f>'OddsRatio_working_3-way'!Z60+'OddsRatio_working_3-way'!AF60</f>
        <v>1.0835560467172576</v>
      </c>
      <c r="AM60" s="11">
        <f>'OddsRatio_working_3-way'!AA60+'OddsRatio_working_3-way'!AG60</f>
        <v>-0.77687078418771394</v>
      </c>
      <c r="AN60" s="11">
        <f>'OddsRatio_working_3-way'!AB60+'OddsRatio_working_3-way'!AH60</f>
        <v>-0.30668526252954381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1.0835560467172576</v>
      </c>
      <c r="AS60" s="11">
        <f>IF(('OddsRatio_working_3-way'!X60=0),IF(Q60&gt;0,-Q60^(1/3),(-Q60)^(1/3)),'OddsRatio_working_3-way'!AM60-'OddsRatio_working_3-way'!R60/3)</f>
        <v>-0.77687078418771394</v>
      </c>
      <c r="AT60" s="11">
        <f>IF(('OddsRatio_working_3-way'!X60=0),IF(Q60&gt;0,-Q60^(1/3),(-Q60)^(1/3)),'OddsRatio_working_3-way'!AN60-'OddsRatio_working_3-way'!R60/3)</f>
        <v>-0.30668526252954381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2.65</v>
      </c>
      <c r="B61" s="4">
        <f>IF('True_Odds_Calculator_3-way'!B62="","",'True_Odds_Calculator_3-way'!B62)</f>
        <v>3.18</v>
      </c>
      <c r="C61" s="4">
        <f>IF('True_Odds_Calculator_3-way'!C62="","",'True_Odds_Calculator_3-way'!C62)</f>
        <v>2.85</v>
      </c>
      <c r="D61" s="9">
        <f t="shared" si="13"/>
        <v>0.36254014899243142</v>
      </c>
      <c r="E61" s="9">
        <f t="shared" si="14"/>
        <v>0.30092317131179741</v>
      </c>
      <c r="F61" s="9">
        <f t="shared" si="15"/>
        <v>0.336536679695771</v>
      </c>
      <c r="G61" s="9">
        <f t="shared" si="16"/>
        <v>1.0656455697794072</v>
      </c>
      <c r="H61" s="9">
        <f t="shared" si="17"/>
        <v>2.7583151901360212</v>
      </c>
      <c r="I61" s="9">
        <f t="shared" si="18"/>
        <v>3.3231073421191075</v>
      </c>
      <c r="J61" s="9">
        <f t="shared" si="19"/>
        <v>2.9714443040919032</v>
      </c>
      <c r="K61" s="11">
        <f t="shared" si="20"/>
        <v>0.37735849056603776</v>
      </c>
      <c r="L61" s="11">
        <f t="shared" si="21"/>
        <v>0.31446540880503143</v>
      </c>
      <c r="M61" s="11">
        <f t="shared" si="22"/>
        <v>0.35087719298245612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-0.27707306714632784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0.23649963879676644</v>
      </c>
      <c r="Q61" s="11">
        <f>2*'OddsRatio_working_3-way'!K61*'OddsRatio_working_3-way'!L61*'OddsRatio_working_3-way'!M61</f>
        <v>8.3274520703086774E-2</v>
      </c>
      <c r="R61" s="11">
        <f t="shared" si="23"/>
        <v>0</v>
      </c>
      <c r="S61" s="11">
        <f t="shared" si="24"/>
        <v>-0.85356415631645011</v>
      </c>
      <c r="T61" s="11">
        <f t="shared" si="25"/>
        <v>-0.30055075926635566</v>
      </c>
      <c r="U61" s="11">
        <f>'OddsRatio_working_3-way'!S61-'OddsRatio_working_3-way'!R61^2/3</f>
        <v>-0.85356415631645011</v>
      </c>
      <c r="V61" s="11">
        <f>'OddsRatio_working_3-way'!S61*'OddsRatio_working_3-way'!R61/3-2*'OddsRatio_working_3-way'!R61^3/27-'OddsRatio_working_3-way'!T61</f>
        <v>0.30055075926635566</v>
      </c>
      <c r="W61" s="11">
        <f>'OddsRatio_working_3-way'!V61^2+4*'OddsRatio_working_3-way'!U61^3/27</f>
        <v>-1.8000184789749574E-3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0.15176526066145524</v>
      </c>
      <c r="Y61" s="11">
        <f>IF('OddsRatio_working_3-way'!W61&gt;=0,IF('OddsRatio_working_3-way'!V61+SQRT('OddsRatio_working_3-way'!W61)&gt;0,0,PI()),ACOS('OddsRatio_working_3-way'!V61/(2*'OddsRatio_working_3-way'!X61)))</f>
        <v>0.14023632989145218</v>
      </c>
      <c r="Z61" s="11">
        <f>'OddsRatio_working_3-way'!X61^(1/3)*COS('OddsRatio_working_3-way'!Y61/3)</f>
        <v>0.53282278488970358</v>
      </c>
      <c r="AA61" s="11">
        <f>'OddsRatio_working_3-way'!X61^(1/3)*COS(('OddsRatio_working_3-way'!Y61+2*PI())/3)</f>
        <v>-0.28799724442938368</v>
      </c>
      <c r="AB61" s="11">
        <f>'OddsRatio_working_3-way'!X61^(1/3)*COS(('OddsRatio_working_3-way'!Y61+4*PI())/3)</f>
        <v>-0.24482554046031982</v>
      </c>
      <c r="AC61" s="11">
        <f>'OddsRatio_working_3-way'!X61^(1/3)*SIN('OddsRatio_working_3-way'!Y61/3)</f>
        <v>2.4925194907913745E-2</v>
      </c>
      <c r="AD61" s="11">
        <f>'OddsRatio_working_3-way'!X61^(1/3)*SIN(('OddsRatio_working_3-way'!Y61+2*PI())/3)</f>
        <v>0.44897546997569771</v>
      </c>
      <c r="AE61" s="11">
        <f>'OddsRatio_working_3-way'!X61^(1/3)*SIN(('OddsRatio_working_3-way'!Y61+4*PI())/3)</f>
        <v>-0.47390066488361154</v>
      </c>
      <c r="AF61" s="11">
        <f>-'OddsRatio_working_3-way'!U61/(3*'OddsRatio_working_3-way'!X61^(1/3))*COS(('OddsRatio_working_3-way'!Y61)/3)</f>
        <v>0.53282278488970347</v>
      </c>
      <c r="AG61" s="11">
        <f>-'OddsRatio_working_3-way'!U61/(3*'OddsRatio_working_3-way'!X61^(1/3))*COS(('OddsRatio_working_3-way'!Y61+2*PI())/3)</f>
        <v>-0.28799724442938357</v>
      </c>
      <c r="AH61" s="11">
        <f>-'OddsRatio_working_3-way'!U61/(3*'OddsRatio_working_3-way'!X61^(1/3))*COS(('OddsRatio_working_3-way'!Y61+4*PI())/3)</f>
        <v>-0.24482554046031976</v>
      </c>
      <c r="AI61" s="11">
        <f>'OddsRatio_working_3-way'!U61/(3*'OddsRatio_working_3-way'!X61^(1/3))*SIN(('OddsRatio_working_3-way'!Y61)/3)</f>
        <v>-2.4925194907913742E-2</v>
      </c>
      <c r="AJ61" s="11">
        <f>'OddsRatio_working_3-way'!U61/(3*'OddsRatio_working_3-way'!X61^(1/3))*SIN(('OddsRatio_working_3-way'!Y61+2*PI())/3)</f>
        <v>-0.44897546997569759</v>
      </c>
      <c r="AK61" s="11">
        <f>'OddsRatio_working_3-way'!U61/(3*'OddsRatio_working_3-way'!X61^(1/3))*SIN(('OddsRatio_working_3-way'!Y61+4*PI())/3)</f>
        <v>0.47390066488361143</v>
      </c>
      <c r="AL61" s="11">
        <f>'OddsRatio_working_3-way'!Z61+'OddsRatio_working_3-way'!AF61</f>
        <v>1.0656455697794072</v>
      </c>
      <c r="AM61" s="11">
        <f>'OddsRatio_working_3-way'!AA61+'OddsRatio_working_3-way'!AG61</f>
        <v>-0.57599448885876725</v>
      </c>
      <c r="AN61" s="11">
        <f>'OddsRatio_working_3-way'!AB61+'OddsRatio_working_3-way'!AH61</f>
        <v>-0.48965108092063958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1.0656455697794072</v>
      </c>
      <c r="AS61" s="11">
        <f>IF(('OddsRatio_working_3-way'!X61=0),IF(Q61&gt;0,-Q61^(1/3),(-Q61)^(1/3)),'OddsRatio_working_3-way'!AM61-'OddsRatio_working_3-way'!R61/3)</f>
        <v>-0.57599448885876725</v>
      </c>
      <c r="AT61" s="11">
        <f>IF(('OddsRatio_working_3-way'!X61=0),IF(Q61&gt;0,-Q61^(1/3),(-Q61)^(1/3)),'OddsRatio_working_3-way'!AN61-'OddsRatio_working_3-way'!R61/3)</f>
        <v>-0.48965108092063958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1.81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4.46</v>
      </c>
      <c r="D62" s="9">
        <f t="shared" si="13"/>
        <v>0.53402151640333395</v>
      </c>
      <c r="E62" s="9">
        <f t="shared" si="14"/>
        <v>0.2544427166974374</v>
      </c>
      <c r="F62" s="9">
        <f t="shared" si="15"/>
        <v>0.21153576689922871</v>
      </c>
      <c r="G62" s="9">
        <f t="shared" si="16"/>
        <v>1.0772638570613431</v>
      </c>
      <c r="H62" s="9">
        <f t="shared" si="17"/>
        <v>1.8725837242196874</v>
      </c>
      <c r="I62" s="9">
        <f t="shared" si="18"/>
        <v>3.930157691206853</v>
      </c>
      <c r="J62" s="9">
        <f t="shared" si="19"/>
        <v>4.7273329454322468</v>
      </c>
      <c r="K62" s="11">
        <f t="shared" si="20"/>
        <v>0.5524861878453039</v>
      </c>
      <c r="L62" s="11">
        <f t="shared" si="21"/>
        <v>0.26881720430107525</v>
      </c>
      <c r="M62" s="11">
        <f t="shared" si="22"/>
        <v>0.22421524663677131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-0.25384794282211509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0.23276667468529549</v>
      </c>
      <c r="Q62" s="11">
        <f>2*'OddsRatio_working_3-way'!K62*'OddsRatio_working_3-way'!L62*'OddsRatio_working_3-way'!M62</f>
        <v>6.6599906919970087E-2</v>
      </c>
      <c r="R62" s="11">
        <f t="shared" si="23"/>
        <v>0</v>
      </c>
      <c r="S62" s="11">
        <f t="shared" si="24"/>
        <v>-0.91695316533806859</v>
      </c>
      <c r="T62" s="11">
        <f t="shared" si="25"/>
        <v>-0.26236142069758756</v>
      </c>
      <c r="U62" s="11">
        <f>'OddsRatio_working_3-way'!S62-'OddsRatio_working_3-way'!R62^2/3</f>
        <v>-0.91695316533806859</v>
      </c>
      <c r="V62" s="11">
        <f>'OddsRatio_working_3-way'!S62*'OddsRatio_working_3-way'!R62/3-2*'OddsRatio_working_3-way'!R62^3/27-'OddsRatio_working_3-way'!T62</f>
        <v>0.26236142069758756</v>
      </c>
      <c r="W62" s="11">
        <f>'OddsRatio_working_3-way'!V62^2+4*'OddsRatio_working_3-way'!U62^3/27</f>
        <v>-4.538531022999763E-2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0.16898137863419607</v>
      </c>
      <c r="Y62" s="11">
        <f>IF('OddsRatio_working_3-way'!W62&gt;=0,IF('OddsRatio_working_3-way'!V62+SQRT('OddsRatio_working_3-way'!W62)&gt;0,0,PI()),ACOS('OddsRatio_working_3-way'!V62/(2*'OddsRatio_working_3-way'!X62)))</f>
        <v>0.68201716499368203</v>
      </c>
      <c r="Z62" s="11">
        <f>'OddsRatio_working_3-way'!X62^(1/3)*COS('OddsRatio_working_3-way'!Y62/3)</f>
        <v>0.53863192853067154</v>
      </c>
      <c r="AA62" s="11">
        <f>'OddsRatio_working_3-way'!X62^(1/3)*COS(('OddsRatio_working_3-way'!Y62+2*PI())/3)</f>
        <v>-0.37722808364964916</v>
      </c>
      <c r="AB62" s="11">
        <f>'OddsRatio_working_3-way'!X62^(1/3)*COS(('OddsRatio_working_3-way'!Y62+4*PI())/3)</f>
        <v>-0.16140384488102202</v>
      </c>
      <c r="AC62" s="11">
        <f>'OddsRatio_working_3-way'!X62^(1/3)*SIN('OddsRatio_working_3-way'!Y62/3)</f>
        <v>0.12460618235071289</v>
      </c>
      <c r="AD62" s="11">
        <f>'OddsRatio_working_3-way'!X62^(1/3)*SIN(('OddsRatio_working_3-way'!Y62+2*PI())/3)</f>
        <v>0.40416584222160934</v>
      </c>
      <c r="AE62" s="11">
        <f>'OddsRatio_working_3-way'!X62^(1/3)*SIN(('OddsRatio_working_3-way'!Y62+4*PI())/3)</f>
        <v>-0.5287720245723222</v>
      </c>
      <c r="AF62" s="11">
        <f>-'OddsRatio_working_3-way'!U62/(3*'OddsRatio_working_3-way'!X62^(1/3))*COS(('OddsRatio_working_3-way'!Y62)/3)</f>
        <v>0.53863192853067154</v>
      </c>
      <c r="AG62" s="11">
        <f>-'OddsRatio_working_3-way'!U62/(3*'OddsRatio_working_3-way'!X62^(1/3))*COS(('OddsRatio_working_3-way'!Y62+2*PI())/3)</f>
        <v>-0.37722808364964916</v>
      </c>
      <c r="AH62" s="11">
        <f>-'OddsRatio_working_3-way'!U62/(3*'OddsRatio_working_3-way'!X62^(1/3))*COS(('OddsRatio_working_3-way'!Y62+4*PI())/3)</f>
        <v>-0.16140384488102202</v>
      </c>
      <c r="AI62" s="11">
        <f>'OddsRatio_working_3-way'!U62/(3*'OddsRatio_working_3-way'!X62^(1/3))*SIN(('OddsRatio_working_3-way'!Y62)/3)</f>
        <v>-0.12460618235071289</v>
      </c>
      <c r="AJ62" s="11">
        <f>'OddsRatio_working_3-way'!U62/(3*'OddsRatio_working_3-way'!X62^(1/3))*SIN(('OddsRatio_working_3-way'!Y62+2*PI())/3)</f>
        <v>-0.40416584222160934</v>
      </c>
      <c r="AK62" s="11">
        <f>'OddsRatio_working_3-way'!U62/(3*'OddsRatio_working_3-way'!X62^(1/3))*SIN(('OddsRatio_working_3-way'!Y62+4*PI())/3)</f>
        <v>0.5287720245723222</v>
      </c>
      <c r="AL62" s="11">
        <f>'OddsRatio_working_3-way'!Z62+'OddsRatio_working_3-way'!AF62</f>
        <v>1.0772638570613431</v>
      </c>
      <c r="AM62" s="11">
        <f>'OddsRatio_working_3-way'!AA62+'OddsRatio_working_3-way'!AG62</f>
        <v>-0.75445616729929832</v>
      </c>
      <c r="AN62" s="11">
        <f>'OddsRatio_working_3-way'!AB62+'OddsRatio_working_3-way'!AH62</f>
        <v>-0.32280768976204405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1.0772638570613431</v>
      </c>
      <c r="AS62" s="11">
        <f>IF(('OddsRatio_working_3-way'!X62=0),IF(Q62&gt;0,-Q62^(1/3),(-Q62)^(1/3)),'OddsRatio_working_3-way'!AM62-'OddsRatio_working_3-way'!R62/3)</f>
        <v>-0.75445616729929832</v>
      </c>
      <c r="AT62" s="11">
        <f>IF(('OddsRatio_working_3-way'!X62=0),IF(Q62&gt;0,-Q62^(1/3),(-Q62)^(1/3)),'OddsRatio_working_3-way'!AN62-'OddsRatio_working_3-way'!R62/3)</f>
        <v>-0.32280768976204405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</v>
      </c>
      <c r="D63" s="9">
        <f t="shared" si="13"/>
        <v>0.37649680536543229</v>
      </c>
      <c r="E63" s="9">
        <f t="shared" si="14"/>
        <v>0.28140909330826314</v>
      </c>
      <c r="F63" s="9">
        <f t="shared" si="15"/>
        <v>0.34209410132630441</v>
      </c>
      <c r="G63" s="9">
        <f t="shared" si="16"/>
        <v>1.068429053947086</v>
      </c>
      <c r="H63" s="9">
        <f t="shared" si="17"/>
        <v>2.6560650336179825</v>
      </c>
      <c r="I63" s="9">
        <f t="shared" si="18"/>
        <v>3.553545438933535</v>
      </c>
      <c r="J63" s="9">
        <f t="shared" si="19"/>
        <v>2.9231722971047547</v>
      </c>
      <c r="K63" s="11">
        <f t="shared" si="20"/>
        <v>0.39215686274509809</v>
      </c>
      <c r="L63" s="11">
        <f t="shared" si="21"/>
        <v>0.29498525073746312</v>
      </c>
      <c r="M63" s="11">
        <f t="shared" si="22"/>
        <v>0.35714285714285715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-0.2754889566446046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0.23714500549482331</v>
      </c>
      <c r="Q63" s="11">
        <f>2*'OddsRatio_working_3-way'!K63*'OddsRatio_working_3-way'!L63*'OddsRatio_working_3-way'!M63</f>
        <v>8.2628921775199773E-2</v>
      </c>
      <c r="R63" s="11">
        <f t="shared" si="23"/>
        <v>0</v>
      </c>
      <c r="S63" s="11">
        <f t="shared" si="24"/>
        <v>-0.86081492479117039</v>
      </c>
      <c r="T63" s="11">
        <f t="shared" si="25"/>
        <v>-0.29993551386451933</v>
      </c>
      <c r="U63" s="11">
        <f>'OddsRatio_working_3-way'!S63-'OddsRatio_working_3-way'!R63^2/3</f>
        <v>-0.86081492479117039</v>
      </c>
      <c r="V63" s="11">
        <f>'OddsRatio_working_3-way'!S63*'OddsRatio_working_3-way'!R63/3-2*'OddsRatio_working_3-way'!R63^3/27-'OddsRatio_working_3-way'!T63</f>
        <v>0.29993551386451933</v>
      </c>
      <c r="W63" s="11">
        <f>'OddsRatio_working_3-way'!V63^2+4*'OddsRatio_working_3-way'!U63^3/27</f>
        <v>-4.5373347898006178E-3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0.15370316137524132</v>
      </c>
      <c r="Y63" s="11">
        <f>IF('OddsRatio_working_3-way'!W63&gt;=0,IF('OddsRatio_working_3-way'!V63+SQRT('OddsRatio_working_3-way'!W63)&gt;0,0,PI()),ACOS('OddsRatio_working_3-way'!V63/(2*'OddsRatio_working_3-way'!X63)))</f>
        <v>0.22091535503425708</v>
      </c>
      <c r="Z63" s="11">
        <f>'OddsRatio_working_3-way'!X63^(1/3)*COS('OddsRatio_working_3-way'!Y63/3)</f>
        <v>0.53421452697354288</v>
      </c>
      <c r="AA63" s="11">
        <f>'OddsRatio_working_3-way'!X63^(1/3)*COS(('OddsRatio_working_3-way'!Y63+2*PI())/3)</f>
        <v>-0.30123731733404729</v>
      </c>
      <c r="AB63" s="11">
        <f>'OddsRatio_working_3-way'!X63^(1/3)*COS(('OddsRatio_working_3-way'!Y63+4*PI())/3)</f>
        <v>-0.23297720963949564</v>
      </c>
      <c r="AC63" s="11">
        <f>'OddsRatio_working_3-way'!X63^(1/3)*SIN('OddsRatio_working_3-way'!Y63/3)</f>
        <v>3.9409991552362335E-2</v>
      </c>
      <c r="AD63" s="11">
        <f>'OddsRatio_working_3-way'!X63^(1/3)*SIN(('OddsRatio_working_3-way'!Y63+2*PI())/3)</f>
        <v>0.44293835565359418</v>
      </c>
      <c r="AE63" s="11">
        <f>'OddsRatio_working_3-way'!X63^(1/3)*SIN(('OddsRatio_working_3-way'!Y63+4*PI())/3)</f>
        <v>-0.48234834720595643</v>
      </c>
      <c r="AF63" s="11">
        <f>-'OddsRatio_working_3-way'!U63/(3*'OddsRatio_working_3-way'!X63^(1/3))*COS(('OddsRatio_working_3-way'!Y63)/3)</f>
        <v>0.53421452697354299</v>
      </c>
      <c r="AG63" s="11">
        <f>-'OddsRatio_working_3-way'!U63/(3*'OddsRatio_working_3-way'!X63^(1/3))*COS(('OddsRatio_working_3-way'!Y63+2*PI())/3)</f>
        <v>-0.30123731733404741</v>
      </c>
      <c r="AH63" s="11">
        <f>-'OddsRatio_working_3-way'!U63/(3*'OddsRatio_working_3-way'!X63^(1/3))*COS(('OddsRatio_working_3-way'!Y63+4*PI())/3)</f>
        <v>-0.2329772096394957</v>
      </c>
      <c r="AI63" s="11">
        <f>'OddsRatio_working_3-way'!U63/(3*'OddsRatio_working_3-way'!X63^(1/3))*SIN(('OddsRatio_working_3-way'!Y63)/3)</f>
        <v>-3.9409991552362342E-2</v>
      </c>
      <c r="AJ63" s="11">
        <f>'OddsRatio_working_3-way'!U63/(3*'OddsRatio_working_3-way'!X63^(1/3))*SIN(('OddsRatio_working_3-way'!Y63+2*PI())/3)</f>
        <v>-0.4429383556535943</v>
      </c>
      <c r="AK63" s="11">
        <f>'OddsRatio_working_3-way'!U63/(3*'OddsRatio_working_3-way'!X63^(1/3))*SIN(('OddsRatio_working_3-way'!Y63+4*PI())/3)</f>
        <v>0.48234834720595654</v>
      </c>
      <c r="AL63" s="11">
        <f>'OddsRatio_working_3-way'!Z63+'OddsRatio_working_3-way'!AF63</f>
        <v>1.068429053947086</v>
      </c>
      <c r="AM63" s="11">
        <f>'OddsRatio_working_3-way'!AA63+'OddsRatio_working_3-way'!AG63</f>
        <v>-0.6024746346680947</v>
      </c>
      <c r="AN63" s="11">
        <f>'OddsRatio_working_3-way'!AB63+'OddsRatio_working_3-way'!AH63</f>
        <v>-0.46595441927899134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1.068429053947086</v>
      </c>
      <c r="AS63" s="11">
        <f>IF(('OddsRatio_working_3-way'!X63=0),IF(Q63&gt;0,-Q63^(1/3),(-Q63)^(1/3)),'OddsRatio_working_3-way'!AM63-'OddsRatio_working_3-way'!R63/3)</f>
        <v>-0.6024746346680947</v>
      </c>
      <c r="AT63" s="11">
        <f>IF(('OddsRatio_working_3-way'!X63=0),IF(Q63&gt;0,-Q63^(1/3),(-Q63)^(1/3)),'OddsRatio_working_3-way'!AN63-'OddsRatio_working_3-way'!R63/3)</f>
        <v>-0.46595441927899134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3.68</v>
      </c>
      <c r="C64" s="4">
        <f>IF('True_Odds_Calculator_3-way'!C65="","",'True_Odds_Calculator_3-way'!C65)</f>
        <v>4.9400000000000004</v>
      </c>
      <c r="D64" s="9">
        <f t="shared" si="13"/>
        <v>0.5546044905646037</v>
      </c>
      <c r="E64" s="9">
        <f t="shared" si="14"/>
        <v>0.25585418143621913</v>
      </c>
      <c r="F64" s="9">
        <f t="shared" si="15"/>
        <v>0.18954132799917697</v>
      </c>
      <c r="G64" s="9">
        <f t="shared" si="16"/>
        <v>1.0852523443302968</v>
      </c>
      <c r="H64" s="9">
        <f t="shared" si="17"/>
        <v>1.8030867348044199</v>
      </c>
      <c r="I64" s="9">
        <f t="shared" si="18"/>
        <v>3.9084762828051964</v>
      </c>
      <c r="J64" s="9">
        <f t="shared" si="19"/>
        <v>5.2758942366613688</v>
      </c>
      <c r="K64" s="11">
        <f t="shared" si="20"/>
        <v>0.57471264367816088</v>
      </c>
      <c r="L64" s="11">
        <f t="shared" si="21"/>
        <v>0.27173913043478259</v>
      </c>
      <c r="M64" s="11">
        <f t="shared" si="22"/>
        <v>0.20242914979757085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-0.24702375532881327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0.23267718367536877</v>
      </c>
      <c r="Q64" s="11">
        <f>2*'OddsRatio_working_3-way'!K64*'OddsRatio_working_3-way'!L64*'OddsRatio_working_3-way'!M64</f>
        <v>6.3227495563958902E-2</v>
      </c>
      <c r="R64" s="11">
        <f t="shared" si="23"/>
        <v>0</v>
      </c>
      <c r="S64" s="11">
        <f t="shared" si="24"/>
        <v>-0.94192229960091178</v>
      </c>
      <c r="T64" s="11">
        <f t="shared" si="25"/>
        <v>-0.25595714663068253</v>
      </c>
      <c r="U64" s="11">
        <f>'OddsRatio_working_3-way'!S64-'OddsRatio_working_3-way'!R64^2/3</f>
        <v>-0.94192229960091178</v>
      </c>
      <c r="V64" s="11">
        <f>'OddsRatio_working_3-way'!S64*'OddsRatio_working_3-way'!R64/3-2*'OddsRatio_working_3-way'!R64^3/27-'OddsRatio_working_3-way'!T64</f>
        <v>0.25595714663068253</v>
      </c>
      <c r="W64" s="11">
        <f>'OddsRatio_working_3-way'!V64^2+4*'OddsRatio_working_3-way'!U64^3/27</f>
        <v>-5.8291873822053836E-2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0.17593033758662444</v>
      </c>
      <c r="Y64" s="11">
        <f>IF('OddsRatio_working_3-way'!W64&gt;=0,IF('OddsRatio_working_3-way'!V64+SQRT('OddsRatio_working_3-way'!W64)&gt;0,0,PI()),ACOS('OddsRatio_working_3-way'!V64/(2*'OddsRatio_working_3-way'!X64)))</f>
        <v>0.75621422522857507</v>
      </c>
      <c r="Z64" s="11">
        <f>'OddsRatio_working_3-way'!X64^(1/3)*COS('OddsRatio_working_3-way'!Y64/3)</f>
        <v>0.5426261721651483</v>
      </c>
      <c r="AA64" s="11">
        <f>'OddsRatio_working_3-way'!X64^(1/3)*COS(('OddsRatio_working_3-way'!Y64+2*PI())/3)</f>
        <v>-0.39234284631234989</v>
      </c>
      <c r="AB64" s="11">
        <f>'OddsRatio_working_3-way'!X64^(1/3)*COS(('OddsRatio_working_3-way'!Y64+4*PI())/3)</f>
        <v>-0.15028332585279833</v>
      </c>
      <c r="AC64" s="11">
        <f>'OddsRatio_working_3-way'!X64^(1/3)*SIN('OddsRatio_working_3-way'!Y64/3)</f>
        <v>0.13975312929723377</v>
      </c>
      <c r="AD64" s="11">
        <f>'OddsRatio_working_3-way'!X64^(1/3)*SIN(('OddsRatio_working_3-way'!Y64+2*PI())/3)</f>
        <v>0.40005148520471001</v>
      </c>
      <c r="AE64" s="11">
        <f>'OddsRatio_working_3-way'!X64^(1/3)*SIN(('OddsRatio_working_3-way'!Y64+4*PI())/3)</f>
        <v>-0.53980461450194384</v>
      </c>
      <c r="AF64" s="11">
        <f>-'OddsRatio_working_3-way'!U64/(3*'OddsRatio_working_3-way'!X64^(1/3))*COS(('OddsRatio_working_3-way'!Y64)/3)</f>
        <v>0.54262617216514841</v>
      </c>
      <c r="AG64" s="11">
        <f>-'OddsRatio_working_3-way'!U64/(3*'OddsRatio_working_3-way'!X64^(1/3))*COS(('OddsRatio_working_3-way'!Y64+2*PI())/3)</f>
        <v>-0.39234284631234995</v>
      </c>
      <c r="AH64" s="11">
        <f>-'OddsRatio_working_3-way'!U64/(3*'OddsRatio_working_3-way'!X64^(1/3))*COS(('OddsRatio_working_3-way'!Y64+4*PI())/3)</f>
        <v>-0.15028332585279836</v>
      </c>
      <c r="AI64" s="11">
        <f>'OddsRatio_working_3-way'!U64/(3*'OddsRatio_working_3-way'!X64^(1/3))*SIN(('OddsRatio_working_3-way'!Y64)/3)</f>
        <v>-0.1397531292972338</v>
      </c>
      <c r="AJ64" s="11">
        <f>'OddsRatio_working_3-way'!U64/(3*'OddsRatio_working_3-way'!X64^(1/3))*SIN(('OddsRatio_working_3-way'!Y64+2*PI())/3)</f>
        <v>-0.40005148520471012</v>
      </c>
      <c r="AK64" s="11">
        <f>'OddsRatio_working_3-way'!U64/(3*'OddsRatio_working_3-way'!X64^(1/3))*SIN(('OddsRatio_working_3-way'!Y64+4*PI())/3)</f>
        <v>0.53980461450194395</v>
      </c>
      <c r="AL64" s="11">
        <f>'OddsRatio_working_3-way'!Z64+'OddsRatio_working_3-way'!AF64</f>
        <v>1.0852523443302968</v>
      </c>
      <c r="AM64" s="11">
        <f>'OddsRatio_working_3-way'!AA64+'OddsRatio_working_3-way'!AG64</f>
        <v>-0.78468569262469989</v>
      </c>
      <c r="AN64" s="11">
        <f>'OddsRatio_working_3-way'!AB64+'OddsRatio_working_3-way'!AH64</f>
        <v>-0.30056665170559671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1.0852523443302968</v>
      </c>
      <c r="AS64" s="11">
        <f>IF(('OddsRatio_working_3-way'!X64=0),IF(Q64&gt;0,-Q64^(1/3),(-Q64)^(1/3)),'OddsRatio_working_3-way'!AM64-'OddsRatio_working_3-way'!R64/3)</f>
        <v>-0.78468569262469989</v>
      </c>
      <c r="AT64" s="11">
        <f>IF(('OddsRatio_working_3-way'!X64=0),IF(Q64&gt;0,-Q64^(1/3),(-Q64)^(1/3)),'OddsRatio_working_3-way'!AN64-'OddsRatio_working_3-way'!R64/3)</f>
        <v>-0.30056665170559671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4.01</v>
      </c>
      <c r="B65" s="4">
        <f>IF('True_Odds_Calculator_3-way'!B66="","",'True_Odds_Calculator_3-way'!B66)</f>
        <v>3.27</v>
      </c>
      <c r="C65" s="4">
        <f>IF('True_Odds_Calculator_3-way'!C66="","",'True_Odds_Calculator_3-way'!C66)</f>
        <v>2.04</v>
      </c>
      <c r="D65" s="9">
        <f t="shared" si="13"/>
        <v>0.23639616227713597</v>
      </c>
      <c r="E65" s="9">
        <f t="shared" si="14"/>
        <v>0.29103145234016042</v>
      </c>
      <c r="F65" s="9">
        <f t="shared" si="15"/>
        <v>0.4725723853827038</v>
      </c>
      <c r="G65" s="9">
        <f t="shared" si="16"/>
        <v>1.073151865869852</v>
      </c>
      <c r="H65" s="9">
        <f t="shared" si="17"/>
        <v>4.2301871162682536</v>
      </c>
      <c r="I65" s="9">
        <f t="shared" si="18"/>
        <v>3.4360547355245652</v>
      </c>
      <c r="J65" s="9">
        <f t="shared" si="19"/>
        <v>2.1160779405046464</v>
      </c>
      <c r="K65" s="11">
        <f t="shared" si="20"/>
        <v>0.24937655860349128</v>
      </c>
      <c r="L65" s="11">
        <f t="shared" si="21"/>
        <v>0.3058103975535168</v>
      </c>
      <c r="M65" s="11">
        <f t="shared" si="22"/>
        <v>0.49019607843137253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-0.26564607250238037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0.23626249480932793</v>
      </c>
      <c r="Q65" s="11">
        <f>2*'OddsRatio_working_3-way'!K65*'OddsRatio_working_3-way'!L65*'OddsRatio_working_3-way'!M65</f>
        <v>7.4766612281432887E-2</v>
      </c>
      <c r="R65" s="11">
        <f t="shared" si="23"/>
        <v>0</v>
      </c>
      <c r="S65" s="11">
        <f t="shared" si="24"/>
        <v>-0.88938824724092558</v>
      </c>
      <c r="T65" s="11">
        <f t="shared" si="25"/>
        <v>-0.28145197697497648</v>
      </c>
      <c r="U65" s="11">
        <f>'OddsRatio_working_3-way'!S65-'OddsRatio_working_3-way'!R65^2/3</f>
        <v>-0.88938824724092558</v>
      </c>
      <c r="V65" s="11">
        <f>'OddsRatio_working_3-way'!S65*'OddsRatio_working_3-way'!R65/3-2*'OddsRatio_working_3-way'!R65^3/27-'OddsRatio_working_3-way'!T65</f>
        <v>0.28145197697497648</v>
      </c>
      <c r="W65" s="11">
        <f>'OddsRatio_working_3-way'!V65^2+4*'OddsRatio_working_3-way'!U65^3/27</f>
        <v>-2.5009420347885961E-2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0.16141920245978222</v>
      </c>
      <c r="Y65" s="11">
        <f>IF('OddsRatio_working_3-way'!W65&gt;=0,IF('OddsRatio_working_3-way'!V65+SQRT('OddsRatio_working_3-way'!W65)&gt;0,0,PI()),ACOS('OddsRatio_working_3-way'!V65/(2*'OddsRatio_working_3-way'!X65)))</f>
        <v>0.5119222264091754</v>
      </c>
      <c r="Z65" s="11">
        <f>'OddsRatio_working_3-way'!X65^(1/3)*COS('OddsRatio_working_3-way'!Y65/3)</f>
        <v>0.53657593293492611</v>
      </c>
      <c r="AA65" s="11">
        <f>'OddsRatio_working_3-way'!X65^(1/3)*COS(('OddsRatio_working_3-way'!Y65+2*PI())/3)</f>
        <v>-0.34836145119550305</v>
      </c>
      <c r="AB65" s="11">
        <f>'OddsRatio_working_3-way'!X65^(1/3)*COS(('OddsRatio_working_3-way'!Y65+4*PI())/3)</f>
        <v>-0.18821448173942326</v>
      </c>
      <c r="AC65" s="11">
        <f>'OddsRatio_working_3-way'!X65^(1/3)*SIN('OddsRatio_working_3-way'!Y65/3)</f>
        <v>9.2460895925370518E-2</v>
      </c>
      <c r="AD65" s="11">
        <f>'OddsRatio_working_3-way'!X65^(1/3)*SIN(('OddsRatio_working_3-way'!Y65+2*PI())/3)</f>
        <v>0.41845794101829603</v>
      </c>
      <c r="AE65" s="11">
        <f>'OddsRatio_working_3-way'!X65^(1/3)*SIN(('OddsRatio_working_3-way'!Y65+4*PI())/3)</f>
        <v>-0.51091883694366647</v>
      </c>
      <c r="AF65" s="11">
        <f>-'OddsRatio_working_3-way'!U65/(3*'OddsRatio_working_3-way'!X65^(1/3))*COS(('OddsRatio_working_3-way'!Y65)/3)</f>
        <v>0.536575932934926</v>
      </c>
      <c r="AG65" s="11">
        <f>-'OddsRatio_working_3-way'!U65/(3*'OddsRatio_working_3-way'!X65^(1/3))*COS(('OddsRatio_working_3-way'!Y65+2*PI())/3)</f>
        <v>-0.34836145119550299</v>
      </c>
      <c r="AH65" s="11">
        <f>-'OddsRatio_working_3-way'!U65/(3*'OddsRatio_working_3-way'!X65^(1/3))*COS(('OddsRatio_working_3-way'!Y65+4*PI())/3)</f>
        <v>-0.18821448173942321</v>
      </c>
      <c r="AI65" s="11">
        <f>'OddsRatio_working_3-way'!U65/(3*'OddsRatio_working_3-way'!X65^(1/3))*SIN(('OddsRatio_working_3-way'!Y65)/3)</f>
        <v>-9.246089592537049E-2</v>
      </c>
      <c r="AJ65" s="11">
        <f>'OddsRatio_working_3-way'!U65/(3*'OddsRatio_working_3-way'!X65^(1/3))*SIN(('OddsRatio_working_3-way'!Y65+2*PI())/3)</f>
        <v>-0.41845794101829598</v>
      </c>
      <c r="AK65" s="11">
        <f>'OddsRatio_working_3-way'!U65/(3*'OddsRatio_working_3-way'!X65^(1/3))*SIN(('OddsRatio_working_3-way'!Y65+4*PI())/3)</f>
        <v>0.51091883694366635</v>
      </c>
      <c r="AL65" s="11">
        <f>'OddsRatio_working_3-way'!Z65+'OddsRatio_working_3-way'!AF65</f>
        <v>1.073151865869852</v>
      </c>
      <c r="AM65" s="11">
        <f>'OddsRatio_working_3-way'!AA65+'OddsRatio_working_3-way'!AG65</f>
        <v>-0.69672290239100598</v>
      </c>
      <c r="AN65" s="11">
        <f>'OddsRatio_working_3-way'!AB65+'OddsRatio_working_3-way'!AH65</f>
        <v>-0.37642896347884647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1.073151865869852</v>
      </c>
      <c r="AS65" s="11">
        <f>IF(('OddsRatio_working_3-way'!X65=0),IF(Q65&gt;0,-Q65^(1/3),(-Q65)^(1/3)),'OddsRatio_working_3-way'!AM65-'OddsRatio_working_3-way'!R65/3)</f>
        <v>-0.69672290239100598</v>
      </c>
      <c r="AT65" s="11">
        <f>IF(('OddsRatio_working_3-way'!X65=0),IF(Q65&gt;0,-Q65^(1/3),(-Q65)^(1/3)),'OddsRatio_working_3-way'!AN65-'OddsRatio_working_3-way'!R65/3)</f>
        <v>-0.37642896347884647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</v>
      </c>
      <c r="B66" s="4">
        <f>IF('True_Odds_Calculator_3-way'!B67="","",'True_Odds_Calculator_3-way'!B67)</f>
        <v>3.36</v>
      </c>
      <c r="C66" s="4">
        <f>IF('True_Odds_Calculator_3-way'!C67="","",'True_Odds_Calculator_3-way'!C67)</f>
        <v>3.69</v>
      </c>
      <c r="D66" s="9">
        <f t="shared" si="13"/>
        <v>0.4590137274092066</v>
      </c>
      <c r="E66" s="9">
        <f t="shared" si="14"/>
        <v>0.28339862934825333</v>
      </c>
      <c r="F66" s="9">
        <f t="shared" si="15"/>
        <v>0.25758764324253985</v>
      </c>
      <c r="G66" s="9">
        <f t="shared" si="16"/>
        <v>1.0714400746381734</v>
      </c>
      <c r="H66" s="9">
        <f t="shared" si="17"/>
        <v>2.1785840821019913</v>
      </c>
      <c r="I66" s="9">
        <f t="shared" si="18"/>
        <v>3.5285985761460892</v>
      </c>
      <c r="J66" s="9">
        <f t="shared" si="19"/>
        <v>3.8821738007766862</v>
      </c>
      <c r="K66" s="11">
        <f t="shared" si="20"/>
        <v>0.47619047619047616</v>
      </c>
      <c r="L66" s="11">
        <f t="shared" si="21"/>
        <v>0.29761904761904762</v>
      </c>
      <c r="M66" s="11">
        <f t="shared" si="22"/>
        <v>0.2710027100271003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-0.26820818661701351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0.23620559334845051</v>
      </c>
      <c r="Q66" s="11">
        <f>2*'OddsRatio_working_3-way'!K66*'OddsRatio_working_3-way'!L66*'OddsRatio_working_3-way'!M66</f>
        <v>7.6814827105187167E-2</v>
      </c>
      <c r="R66" s="11">
        <f t="shared" si="23"/>
        <v>0</v>
      </c>
      <c r="S66" s="11">
        <f t="shared" si="24"/>
        <v>-0.88068002818176117</v>
      </c>
      <c r="T66" s="11">
        <f t="shared" si="25"/>
        <v>-0.28640000916480041</v>
      </c>
      <c r="U66" s="11">
        <f>'OddsRatio_working_3-way'!S66-'OddsRatio_working_3-way'!R66^2/3</f>
        <v>-0.88068002818176117</v>
      </c>
      <c r="V66" s="11">
        <f>'OddsRatio_working_3-way'!S66*'OddsRatio_working_3-way'!R66/3-2*'OddsRatio_working_3-way'!R66^3/27-'OddsRatio_working_3-way'!T66</f>
        <v>0.28640000916480041</v>
      </c>
      <c r="W66" s="11">
        <f>'OddsRatio_working_3-way'!V66^2+4*'OddsRatio_working_3-way'!U66^3/27</f>
        <v>-1.9168081064998482E-2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0.15905427243129641</v>
      </c>
      <c r="Y66" s="11">
        <f>IF('OddsRatio_working_3-way'!W66&gt;=0,IF('OddsRatio_working_3-way'!V66+SQRT('OddsRatio_working_3-way'!W66)&gt;0,0,PI()),ACOS('OddsRatio_working_3-way'!V66/(2*'OddsRatio_working_3-way'!X66)))</f>
        <v>0.45028833897561227</v>
      </c>
      <c r="Z66" s="11">
        <f>'OddsRatio_working_3-way'!X66^(1/3)*COS('OddsRatio_working_3-way'!Y66/3)</f>
        <v>0.53572003731908668</v>
      </c>
      <c r="AA66" s="11">
        <f>'OddsRatio_working_3-way'!X66^(1/3)*COS(('OddsRatio_working_3-way'!Y66+2*PI())/3)</f>
        <v>-0.33802438466229134</v>
      </c>
      <c r="AB66" s="11">
        <f>'OddsRatio_working_3-way'!X66^(1/3)*COS(('OddsRatio_working_3-way'!Y66+4*PI())/3)</f>
        <v>-0.1976956526567952</v>
      </c>
      <c r="AC66" s="11">
        <f>'OddsRatio_working_3-way'!X66^(1/3)*SIN('OddsRatio_working_3-way'!Y66/3)</f>
        <v>8.1018831198411995E-2</v>
      </c>
      <c r="AD66" s="11">
        <f>'OddsRatio_working_3-way'!X66^(1/3)*SIN(('OddsRatio_working_3-way'!Y66+2*PI())/3)</f>
        <v>0.42343774603547057</v>
      </c>
      <c r="AE66" s="11">
        <f>'OddsRatio_working_3-way'!X66^(1/3)*SIN(('OddsRatio_working_3-way'!Y66+4*PI())/3)</f>
        <v>-0.5044565772338826</v>
      </c>
      <c r="AF66" s="11">
        <f>-'OddsRatio_working_3-way'!U66/(3*'OddsRatio_working_3-way'!X66^(1/3))*COS(('OddsRatio_working_3-way'!Y66)/3)</f>
        <v>0.53572003731908668</v>
      </c>
      <c r="AG66" s="11">
        <f>-'OddsRatio_working_3-way'!U66/(3*'OddsRatio_working_3-way'!X66^(1/3))*COS(('OddsRatio_working_3-way'!Y66+2*PI())/3)</f>
        <v>-0.33802438466229134</v>
      </c>
      <c r="AH66" s="11">
        <f>-'OddsRatio_working_3-way'!U66/(3*'OddsRatio_working_3-way'!X66^(1/3))*COS(('OddsRatio_working_3-way'!Y66+4*PI())/3)</f>
        <v>-0.1976956526567952</v>
      </c>
      <c r="AI66" s="11">
        <f>'OddsRatio_working_3-way'!U66/(3*'OddsRatio_working_3-way'!X66^(1/3))*SIN(('OddsRatio_working_3-way'!Y66)/3)</f>
        <v>-8.1018831198411995E-2</v>
      </c>
      <c r="AJ66" s="11">
        <f>'OddsRatio_working_3-way'!U66/(3*'OddsRatio_working_3-way'!X66^(1/3))*SIN(('OddsRatio_working_3-way'!Y66+2*PI())/3)</f>
        <v>-0.42343774603547057</v>
      </c>
      <c r="AK66" s="11">
        <f>'OddsRatio_working_3-way'!U66/(3*'OddsRatio_working_3-way'!X66^(1/3))*SIN(('OddsRatio_working_3-way'!Y66+4*PI())/3)</f>
        <v>0.5044565772338826</v>
      </c>
      <c r="AL66" s="11">
        <f>'OddsRatio_working_3-way'!Z66+'OddsRatio_working_3-way'!AF66</f>
        <v>1.0714400746381734</v>
      </c>
      <c r="AM66" s="11">
        <f>'OddsRatio_working_3-way'!AA66+'OddsRatio_working_3-way'!AG66</f>
        <v>-0.67604876932458269</v>
      </c>
      <c r="AN66" s="11">
        <f>'OddsRatio_working_3-way'!AB66+'OddsRatio_working_3-way'!AH66</f>
        <v>-0.3953913053135904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1.0714400746381734</v>
      </c>
      <c r="AS66" s="11">
        <f>IF(('OddsRatio_working_3-way'!X66=0),IF(Q66&gt;0,-Q66^(1/3),(-Q66)^(1/3)),'OddsRatio_working_3-way'!AM66-'OddsRatio_working_3-way'!R66/3)</f>
        <v>-0.67604876932458269</v>
      </c>
      <c r="AT66" s="11">
        <f>IF(('OddsRatio_working_3-way'!X66=0),IF(Q66&gt;0,-Q66^(1/3),(-Q66)^(1/3)),'OddsRatio_working_3-way'!AN66-'OddsRatio_working_3-way'!R66/3)</f>
        <v>-0.3953913053135904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2.1</v>
      </c>
      <c r="B67" s="4">
        <f>IF('True_Odds_Calculator_3-way'!B68="","",'True_Odds_Calculator_3-way'!B68)</f>
        <v>3.75</v>
      </c>
      <c r="C67" s="4">
        <f>IF('True_Odds_Calculator_3-way'!C68="","",'True_Odds_Calculator_3-way'!C68)</f>
        <v>3.3</v>
      </c>
      <c r="D67" s="9">
        <f t="shared" si="13"/>
        <v>0.45860304558967413</v>
      </c>
      <c r="E67" s="9">
        <f t="shared" si="14"/>
        <v>0.25307885974902994</v>
      </c>
      <c r="F67" s="9">
        <f t="shared" si="15"/>
        <v>0.28831809466129577</v>
      </c>
      <c r="G67" s="9">
        <f t="shared" si="16"/>
        <v>1.0732136521925759</v>
      </c>
      <c r="H67" s="9">
        <f t="shared" si="17"/>
        <v>2.1805350174118336</v>
      </c>
      <c r="I67" s="9">
        <f t="shared" si="18"/>
        <v>3.9513375435295837</v>
      </c>
      <c r="J67" s="9">
        <f t="shared" si="19"/>
        <v>3.4683914000429241</v>
      </c>
      <c r="K67" s="11">
        <f t="shared" si="20"/>
        <v>0.47619047619047616</v>
      </c>
      <c r="L67" s="11">
        <f t="shared" si="21"/>
        <v>0.26666666666666666</v>
      </c>
      <c r="M67" s="11">
        <f t="shared" si="22"/>
        <v>0.30303030303030304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-0.2677248677248677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0.23665223665223664</v>
      </c>
      <c r="Q67" s="11">
        <f>2*'OddsRatio_working_3-way'!K67*'OddsRatio_working_3-way'!L67*'OddsRatio_working_3-way'!M67</f>
        <v>7.6960076960076965E-2</v>
      </c>
      <c r="R67" s="11">
        <f t="shared" si="23"/>
        <v>0</v>
      </c>
      <c r="S67" s="11">
        <f t="shared" si="24"/>
        <v>-0.88393819619116065</v>
      </c>
      <c r="T67" s="11">
        <f t="shared" si="25"/>
        <v>-0.28745957599712546</v>
      </c>
      <c r="U67" s="11">
        <f>'OddsRatio_working_3-way'!S67-'OddsRatio_working_3-way'!R67^2/3</f>
        <v>-0.88393819619116065</v>
      </c>
      <c r="V67" s="11">
        <f>'OddsRatio_working_3-way'!S67*'OddsRatio_working_3-way'!R67/3-2*'OddsRatio_working_3-way'!R67^3/27-'OddsRatio_working_3-way'!T67</f>
        <v>0.28745957599712546</v>
      </c>
      <c r="W67" s="11">
        <f>'OddsRatio_working_3-way'!V67^2+4*'OddsRatio_working_3-way'!U67^3/27</f>
        <v>-1.9687321539095942E-2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0.15993774521008408</v>
      </c>
      <c r="Y67" s="11">
        <f>IF('OddsRatio_working_3-way'!W67&gt;=0,IF('OddsRatio_working_3-way'!V67+SQRT('OddsRatio_working_3-way'!W67)&gt;0,0,PI()),ACOS('OddsRatio_working_3-way'!V67/(2*'OddsRatio_working_3-way'!X67)))</f>
        <v>0.45408938396079424</v>
      </c>
      <c r="Z67" s="11">
        <f>'OddsRatio_working_3-way'!X67^(1/3)*COS('OddsRatio_working_3-way'!Y67/3)</f>
        <v>0.53660682609628796</v>
      </c>
      <c r="AA67" s="11">
        <f>'OddsRatio_working_3-way'!X67^(1/3)*COS(('OddsRatio_working_3-way'!Y67+2*PI())/3)</f>
        <v>-0.33918630723243498</v>
      </c>
      <c r="AB67" s="11">
        <f>'OddsRatio_working_3-way'!X67^(1/3)*COS(('OddsRatio_working_3-way'!Y67+4*PI())/3)</f>
        <v>-0.19742051886385328</v>
      </c>
      <c r="AC67" s="11">
        <f>'OddsRatio_working_3-way'!X67^(1/3)*SIN('OddsRatio_working_3-way'!Y67/3)</f>
        <v>8.1848516076480346E-2</v>
      </c>
      <c r="AD67" s="11">
        <f>'OddsRatio_working_3-way'!X67^(1/3)*SIN(('OddsRatio_working_3-way'!Y67+2*PI())/3)</f>
        <v>0.42379088520528363</v>
      </c>
      <c r="AE67" s="11">
        <f>'OddsRatio_working_3-way'!X67^(1/3)*SIN(('OddsRatio_working_3-way'!Y67+4*PI())/3)</f>
        <v>-0.50563940128176388</v>
      </c>
      <c r="AF67" s="11">
        <f>-'OddsRatio_working_3-way'!U67/(3*'OddsRatio_working_3-way'!X67^(1/3))*COS(('OddsRatio_working_3-way'!Y67)/3)</f>
        <v>0.53660682609628785</v>
      </c>
      <c r="AG67" s="11">
        <f>-'OddsRatio_working_3-way'!U67/(3*'OddsRatio_working_3-way'!X67^(1/3))*COS(('OddsRatio_working_3-way'!Y67+2*PI())/3)</f>
        <v>-0.33918630723243492</v>
      </c>
      <c r="AH67" s="11">
        <f>-'OddsRatio_working_3-way'!U67/(3*'OddsRatio_working_3-way'!X67^(1/3))*COS(('OddsRatio_working_3-way'!Y67+4*PI())/3)</f>
        <v>-0.19742051886385323</v>
      </c>
      <c r="AI67" s="11">
        <f>'OddsRatio_working_3-way'!U67/(3*'OddsRatio_working_3-way'!X67^(1/3))*SIN(('OddsRatio_working_3-way'!Y67)/3)</f>
        <v>-8.1848516076480332E-2</v>
      </c>
      <c r="AJ67" s="11">
        <f>'OddsRatio_working_3-way'!U67/(3*'OddsRatio_working_3-way'!X67^(1/3))*SIN(('OddsRatio_working_3-way'!Y67+2*PI())/3)</f>
        <v>-0.42379088520528352</v>
      </c>
      <c r="AK67" s="11">
        <f>'OddsRatio_working_3-way'!U67/(3*'OddsRatio_working_3-way'!X67^(1/3))*SIN(('OddsRatio_working_3-way'!Y67+4*PI())/3)</f>
        <v>0.50563940128176377</v>
      </c>
      <c r="AL67" s="11">
        <f>'OddsRatio_working_3-way'!Z67+'OddsRatio_working_3-way'!AF67</f>
        <v>1.0732136521925759</v>
      </c>
      <c r="AM67" s="11">
        <f>'OddsRatio_working_3-way'!AA67+'OddsRatio_working_3-way'!AG67</f>
        <v>-0.67837261446486985</v>
      </c>
      <c r="AN67" s="11">
        <f>'OddsRatio_working_3-way'!AB67+'OddsRatio_working_3-way'!AH67</f>
        <v>-0.39484103772770651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1.0732136521925759</v>
      </c>
      <c r="AS67" s="11">
        <f>IF(('OddsRatio_working_3-way'!X67=0),IF(Q67&gt;0,-Q67^(1/3),(-Q67)^(1/3)),'OddsRatio_working_3-way'!AM67-'OddsRatio_working_3-way'!R67/3)</f>
        <v>-0.67837261446486985</v>
      </c>
      <c r="AT67" s="11">
        <f>IF(('OddsRatio_working_3-way'!X67=0),IF(Q67&gt;0,-Q67^(1/3),(-Q67)^(1/3)),'OddsRatio_working_3-way'!AN67-'OddsRatio_working_3-way'!R67/3)</f>
        <v>-0.39484103772770651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2.0499999999999998</v>
      </c>
      <c r="B68" s="4">
        <f>IF('True_Odds_Calculator_3-way'!B69="","",'True_Odds_Calculator_3-way'!B69)</f>
        <v>3.31</v>
      </c>
      <c r="C68" s="4">
        <f>IF('True_Odds_Calculator_3-way'!C69="","",'True_Odds_Calculator_3-way'!C69)</f>
        <v>3.92</v>
      </c>
      <c r="D68" s="9">
        <f t="shared" ref="D68:D131" si="26">(K68/(AR68+K68-(AR68*K68)))</f>
        <v>0.47036450598210905</v>
      </c>
      <c r="E68" s="9">
        <f t="shared" ref="E68:E131" si="27">(L68/(AR68+L68-(AR68*L68)))</f>
        <v>0.28758575675828746</v>
      </c>
      <c r="F68" s="9">
        <f t="shared" ref="F68:F131" si="28">(M68/(AR68+M68-(AR68*M68)))</f>
        <v>0.24204973725960346</v>
      </c>
      <c r="G68" s="9">
        <f t="shared" ref="G68:G131" si="29">AR68</f>
        <v>1.0723911982990941</v>
      </c>
      <c r="H68" s="9">
        <f t="shared" ref="H68:H131" si="30">IF(A68="","",1/D68)</f>
        <v>2.1260107582140484</v>
      </c>
      <c r="I68" s="9">
        <f t="shared" ref="I68:I131" si="31">IF(B68="","",1/E68)</f>
        <v>3.477223668070907</v>
      </c>
      <c r="J68" s="9">
        <f t="shared" ref="J68:J131" si="32">IF(C68="","",1/F68)</f>
        <v>4.1313822990333549</v>
      </c>
      <c r="K68" s="11">
        <f t="shared" ref="K68:K131" si="33">1/A68</f>
        <v>0.48780487804878053</v>
      </c>
      <c r="L68" s="11">
        <f t="shared" ref="L68:L131" si="34">1/B68</f>
        <v>0.30211480362537763</v>
      </c>
      <c r="M68" s="11">
        <f t="shared" ref="M68:M131" si="35">1/C68</f>
        <v>0.25510204081632654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-0.26626630314641508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0.23609768128016068</v>
      </c>
      <c r="Q68" s="11">
        <f>2*'OddsRatio_working_3-way'!K68*'OddsRatio_working_3-way'!L68*'OddsRatio_working_3-way'!M68</f>
        <v>7.5190344356739089E-2</v>
      </c>
      <c r="R68" s="11">
        <f t="shared" ref="R68:R131" si="36">O68/N68</f>
        <v>0</v>
      </c>
      <c r="S68" s="11">
        <f t="shared" ref="S68:S131" si="37">P68/N68</f>
        <v>-0.88669755988738375</v>
      </c>
      <c r="T68" s="11">
        <f t="shared" ref="T68:T131" si="38">Q68/N68</f>
        <v>-0.28238775792591847</v>
      </c>
      <c r="U68" s="11">
        <f>'OddsRatio_working_3-way'!S68-'OddsRatio_working_3-way'!R68^2/3</f>
        <v>-0.88669755988738375</v>
      </c>
      <c r="V68" s="11">
        <f>'OddsRatio_working_3-way'!S68*'OddsRatio_working_3-way'!R68/3-2*'OddsRatio_working_3-way'!R68^3/27-'OddsRatio_working_3-way'!T68</f>
        <v>0.28238775792591847</v>
      </c>
      <c r="W68" s="11">
        <f>'OddsRatio_working_3-way'!V68^2+4*'OddsRatio_working_3-way'!U68^3/27</f>
        <v>-2.3538708967524663E-2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0.16068723875432034</v>
      </c>
      <c r="Y68" s="11">
        <f>IF('OddsRatio_working_3-way'!W68&gt;=0,IF('OddsRatio_working_3-way'!V68+SQRT('OddsRatio_working_3-way'!W68)&gt;0,0,PI()),ACOS('OddsRatio_working_3-way'!V68/(2*'OddsRatio_working_3-way'!X68)))</f>
        <v>0.49769026158860652</v>
      </c>
      <c r="Z68" s="11">
        <f>'OddsRatio_working_3-way'!X68^(1/3)*COS('OddsRatio_working_3-way'!Y68/3)</f>
        <v>0.53619559914954706</v>
      </c>
      <c r="AA68" s="11">
        <f>'OddsRatio_working_3-way'!X68^(1/3)*COS(('OddsRatio_working_3-way'!Y68+2*PI())/3)</f>
        <v>-0.345848037910998</v>
      </c>
      <c r="AB68" s="11">
        <f>'OddsRatio_working_3-way'!X68^(1/3)*COS(('OddsRatio_working_3-way'!Y68+4*PI())/3)</f>
        <v>-0.19034756123854918</v>
      </c>
      <c r="AC68" s="11">
        <f>'OddsRatio_working_3-way'!X68^(1/3)*SIN('OddsRatio_working_3-way'!Y68/3)</f>
        <v>8.9778242065953515E-2</v>
      </c>
      <c r="AD68" s="11">
        <f>'OddsRatio_working_3-way'!X68^(1/3)*SIN(('OddsRatio_working_3-way'!Y68+2*PI())/3)</f>
        <v>0.4194698892279487</v>
      </c>
      <c r="AE68" s="11">
        <f>'OddsRatio_working_3-way'!X68^(1/3)*SIN(('OddsRatio_working_3-way'!Y68+4*PI())/3)</f>
        <v>-0.50924813129390223</v>
      </c>
      <c r="AF68" s="11">
        <f>-'OddsRatio_working_3-way'!U68/(3*'OddsRatio_working_3-way'!X68^(1/3))*COS(('OddsRatio_working_3-way'!Y68)/3)</f>
        <v>0.53619559914954695</v>
      </c>
      <c r="AG68" s="11">
        <f>-'OddsRatio_working_3-way'!U68/(3*'OddsRatio_working_3-way'!X68^(1/3))*COS(('OddsRatio_working_3-way'!Y68+2*PI())/3)</f>
        <v>-0.34584803791099794</v>
      </c>
      <c r="AH68" s="11">
        <f>-'OddsRatio_working_3-way'!U68/(3*'OddsRatio_working_3-way'!X68^(1/3))*COS(('OddsRatio_working_3-way'!Y68+4*PI())/3)</f>
        <v>-0.19034756123854912</v>
      </c>
      <c r="AI68" s="11">
        <f>'OddsRatio_working_3-way'!U68/(3*'OddsRatio_working_3-way'!X68^(1/3))*SIN(('OddsRatio_working_3-way'!Y68)/3)</f>
        <v>-8.9778242065953501E-2</v>
      </c>
      <c r="AJ68" s="11">
        <f>'OddsRatio_working_3-way'!U68/(3*'OddsRatio_working_3-way'!X68^(1/3))*SIN(('OddsRatio_working_3-way'!Y68+2*PI())/3)</f>
        <v>-0.41946988922794864</v>
      </c>
      <c r="AK68" s="11">
        <f>'OddsRatio_working_3-way'!U68/(3*'OddsRatio_working_3-way'!X68^(1/3))*SIN(('OddsRatio_working_3-way'!Y68+4*PI())/3)</f>
        <v>0.50924813129390212</v>
      </c>
      <c r="AL68" s="11">
        <f>'OddsRatio_working_3-way'!Z68+'OddsRatio_working_3-way'!AF68</f>
        <v>1.0723911982990941</v>
      </c>
      <c r="AM68" s="11">
        <f>'OddsRatio_working_3-way'!AA68+'OddsRatio_working_3-way'!AG68</f>
        <v>-0.69169607582199588</v>
      </c>
      <c r="AN68" s="11">
        <f>'OddsRatio_working_3-way'!AB68+'OddsRatio_working_3-way'!AH68</f>
        <v>-0.3806951224770983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1.0723911982990941</v>
      </c>
      <c r="AS68" s="11">
        <f>IF(('OddsRatio_working_3-way'!X68=0),IF(Q68&gt;0,-Q68^(1/3),(-Q68)^(1/3)),'OddsRatio_working_3-way'!AM68-'OddsRatio_working_3-way'!R68/3)</f>
        <v>-0.69169607582199588</v>
      </c>
      <c r="AT68" s="11">
        <f>IF(('OddsRatio_working_3-way'!X68=0),IF(Q68&gt;0,-Q68^(1/3),(-Q68)^(1/3)),'OddsRatio_working_3-way'!AN68-'OddsRatio_working_3-way'!R68/3)</f>
        <v>-0.3806951224770983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1.85</v>
      </c>
      <c r="B69" s="4">
        <f>IF('True_Odds_Calculator_3-way'!B70="","",'True_Odds_Calculator_3-way'!B70)</f>
        <v>3.66</v>
      </c>
      <c r="C69" s="4">
        <f>IF('True_Odds_Calculator_3-way'!C70="","",'True_Odds_Calculator_3-way'!C70)</f>
        <v>4.05</v>
      </c>
      <c r="D69" s="9">
        <f t="shared" si="26"/>
        <v>0.51633831258846019</v>
      </c>
      <c r="E69" s="9">
        <f t="shared" si="27"/>
        <v>0.25436451341675986</v>
      </c>
      <c r="F69" s="9">
        <f t="shared" si="28"/>
        <v>0.22929717399478011</v>
      </c>
      <c r="G69" s="9">
        <f t="shared" si="29"/>
        <v>1.1020172937456476</v>
      </c>
      <c r="H69" s="9">
        <f t="shared" si="30"/>
        <v>1.9367146996838005</v>
      </c>
      <c r="I69" s="9">
        <f t="shared" si="31"/>
        <v>3.9313660013634228</v>
      </c>
      <c r="J69" s="9">
        <f t="shared" si="32"/>
        <v>4.3611527459242243</v>
      </c>
      <c r="K69" s="11">
        <f t="shared" si="33"/>
        <v>0.54054054054054046</v>
      </c>
      <c r="L69" s="11">
        <f t="shared" si="34"/>
        <v>0.27322404371584696</v>
      </c>
      <c r="M69" s="11">
        <f t="shared" si="35"/>
        <v>0.24691358024691359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-0.25147369591814051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0.2392191827528804</v>
      </c>
      <c r="Q69" s="11">
        <f>2*'OddsRatio_working_3-way'!K69*'OddsRatio_working_3-way'!L69*'OddsRatio_working_3-way'!M69</f>
        <v>7.2932677668561069E-2</v>
      </c>
      <c r="R69" s="11">
        <f t="shared" si="36"/>
        <v>0</v>
      </c>
      <c r="S69" s="11">
        <f t="shared" si="37"/>
        <v>-0.95126920483465127</v>
      </c>
      <c r="T69" s="11">
        <f t="shared" si="38"/>
        <v>-0.29002109903495454</v>
      </c>
      <c r="U69" s="11">
        <f>'OddsRatio_working_3-way'!S69-'OddsRatio_working_3-way'!R69^2/3</f>
        <v>-0.95126920483465127</v>
      </c>
      <c r="V69" s="11">
        <f>'OddsRatio_working_3-way'!S69*'OddsRatio_working_3-way'!R69/3-2*'OddsRatio_working_3-way'!R69^3/27-'OddsRatio_working_3-way'!T69</f>
        <v>0.29002109903495454</v>
      </c>
      <c r="W69" s="11">
        <f>'OddsRatio_working_3-way'!V69^2+4*'OddsRatio_working_3-way'!U69^3/27</f>
        <v>-4.3416053247143219E-2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0.17855551736965883</v>
      </c>
      <c r="Y69" s="11">
        <f>IF('OddsRatio_working_3-way'!W69&gt;=0,IF('OddsRatio_working_3-way'!V69+SQRT('OddsRatio_working_3-way'!W69)&gt;0,0,PI()),ACOS('OddsRatio_working_3-way'!V69/(2*'OddsRatio_working_3-way'!X69)))</f>
        <v>0.62300043004291272</v>
      </c>
      <c r="Z69" s="11">
        <f>'OddsRatio_working_3-way'!X69^(1/3)*COS('OddsRatio_working_3-way'!Y69/3)</f>
        <v>0.5510086468728238</v>
      </c>
      <c r="AA69" s="11">
        <f>'OddsRatio_working_3-way'!X69^(1/3)*COS(('OddsRatio_working_3-way'!Y69+2*PI())/3)</f>
        <v>-0.37604985795782958</v>
      </c>
      <c r="AB69" s="11">
        <f>'OddsRatio_working_3-way'!X69^(1/3)*COS(('OddsRatio_working_3-way'!Y69+4*PI())/3)</f>
        <v>-0.17495878891499436</v>
      </c>
      <c r="AC69" s="11">
        <f>'OddsRatio_working_3-way'!X69^(1/3)*SIN('OddsRatio_working_3-way'!Y69/3)</f>
        <v>0.11609998284351074</v>
      </c>
      <c r="AD69" s="11">
        <f>'OddsRatio_working_3-way'!X69^(1/3)*SIN(('OddsRatio_working_3-way'!Y69+2*PI())/3)</f>
        <v>0.41913749447499915</v>
      </c>
      <c r="AE69" s="11">
        <f>'OddsRatio_working_3-way'!X69^(1/3)*SIN(('OddsRatio_working_3-way'!Y69+4*PI())/3)</f>
        <v>-0.53523747731850968</v>
      </c>
      <c r="AF69" s="11">
        <f>-'OddsRatio_working_3-way'!U69/(3*'OddsRatio_working_3-way'!X69^(1/3))*COS(('OddsRatio_working_3-way'!Y69)/3)</f>
        <v>0.5510086468728238</v>
      </c>
      <c r="AG69" s="11">
        <f>-'OddsRatio_working_3-way'!U69/(3*'OddsRatio_working_3-way'!X69^(1/3))*COS(('OddsRatio_working_3-way'!Y69+2*PI())/3)</f>
        <v>-0.37604985795782958</v>
      </c>
      <c r="AH69" s="11">
        <f>-'OddsRatio_working_3-way'!U69/(3*'OddsRatio_working_3-way'!X69^(1/3))*COS(('OddsRatio_working_3-way'!Y69+4*PI())/3)</f>
        <v>-0.17495878891499436</v>
      </c>
      <c r="AI69" s="11">
        <f>'OddsRatio_working_3-way'!U69/(3*'OddsRatio_working_3-way'!X69^(1/3))*SIN(('OddsRatio_working_3-way'!Y69)/3)</f>
        <v>-0.11609998284351074</v>
      </c>
      <c r="AJ69" s="11">
        <f>'OddsRatio_working_3-way'!U69/(3*'OddsRatio_working_3-way'!X69^(1/3))*SIN(('OddsRatio_working_3-way'!Y69+2*PI())/3)</f>
        <v>-0.41913749447499915</v>
      </c>
      <c r="AK69" s="11">
        <f>'OddsRatio_working_3-way'!U69/(3*'OddsRatio_working_3-way'!X69^(1/3))*SIN(('OddsRatio_working_3-way'!Y69+4*PI())/3)</f>
        <v>0.53523747731850968</v>
      </c>
      <c r="AL69" s="11">
        <f>'OddsRatio_working_3-way'!Z69+'OddsRatio_working_3-way'!AF69</f>
        <v>1.1020172937456476</v>
      </c>
      <c r="AM69" s="11">
        <f>'OddsRatio_working_3-way'!AA69+'OddsRatio_working_3-way'!AG69</f>
        <v>-0.75209971591565916</v>
      </c>
      <c r="AN69" s="11">
        <f>'OddsRatio_working_3-way'!AB69+'OddsRatio_working_3-way'!AH69</f>
        <v>-0.34991757782998872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1.1020172937456476</v>
      </c>
      <c r="AS69" s="11">
        <f>IF(('OddsRatio_working_3-way'!X69=0),IF(Q69&gt;0,-Q69^(1/3),(-Q69)^(1/3)),'OddsRatio_working_3-way'!AM69-'OddsRatio_working_3-way'!R69/3)</f>
        <v>-0.75209971591565916</v>
      </c>
      <c r="AT69" s="11">
        <f>IF(('OddsRatio_working_3-way'!X69=0),IF(Q69&gt;0,-Q69^(1/3),(-Q69)^(1/3)),'OddsRatio_working_3-way'!AN69-'OddsRatio_working_3-way'!R69/3)</f>
        <v>-0.34991757782998872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2.66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2.65</v>
      </c>
      <c r="D70" s="9">
        <f t="shared" si="26"/>
        <v>0.35679833586803211</v>
      </c>
      <c r="E70" s="9">
        <f t="shared" si="27"/>
        <v>0.28501546102352288</v>
      </c>
      <c r="F70" s="9">
        <f t="shared" si="28"/>
        <v>0.35818620310844473</v>
      </c>
      <c r="G70" s="9">
        <f t="shared" si="29"/>
        <v>1.0859660571693981</v>
      </c>
      <c r="H70" s="9">
        <f t="shared" si="30"/>
        <v>2.8027036549012014</v>
      </c>
      <c r="I70" s="9">
        <f t="shared" si="31"/>
        <v>3.5085815920613097</v>
      </c>
      <c r="J70" s="9">
        <f t="shared" si="32"/>
        <v>2.7918439943295059</v>
      </c>
      <c r="K70" s="11">
        <f t="shared" si="33"/>
        <v>0.37593984962406013</v>
      </c>
      <c r="L70" s="11">
        <f t="shared" si="34"/>
        <v>0.30211480362537763</v>
      </c>
      <c r="M70" s="11">
        <f t="shared" si="35"/>
        <v>0.37735849056603776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-0.27117428754008921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0.24086894543546922</v>
      </c>
      <c r="Q70" s="11">
        <f>2*'OddsRatio_working_3-way'!K70*'OddsRatio_working_3-way'!L70*'OddsRatio_working_3-way'!M70</f>
        <v>8.5718485920095802E-2</v>
      </c>
      <c r="R70" s="11">
        <f t="shared" si="36"/>
        <v>0</v>
      </c>
      <c r="S70" s="11">
        <f t="shared" si="37"/>
        <v>-0.88824404267996915</v>
      </c>
      <c r="T70" s="11">
        <f t="shared" si="38"/>
        <v>-0.31610108280425947</v>
      </c>
      <c r="U70" s="11">
        <f>'OddsRatio_working_3-way'!S70-'OddsRatio_working_3-way'!R70^2/3</f>
        <v>-0.88824404267996915</v>
      </c>
      <c r="V70" s="11">
        <f>'OddsRatio_working_3-way'!S70*'OddsRatio_working_3-way'!R70/3-2*'OddsRatio_working_3-way'!R70^3/27-'OddsRatio_working_3-way'!T70</f>
        <v>0.31610108280425947</v>
      </c>
      <c r="W70" s="11">
        <f>'OddsRatio_working_3-way'!V70^2+4*'OddsRatio_working_3-way'!U70^3/27</f>
        <v>-3.9030011310161039E-3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0.16110780217065948</v>
      </c>
      <c r="Y70" s="11">
        <f>IF('OddsRatio_working_3-way'!W70&gt;=0,IF('OddsRatio_working_3-way'!V70+SQRT('OddsRatio_working_3-way'!W70)&gt;0,0,PI()),ACOS('OddsRatio_working_3-way'!V70/(2*'OddsRatio_working_3-way'!X70)))</f>
        <v>0.19512464997591095</v>
      </c>
      <c r="Z70" s="11">
        <f>'OddsRatio_working_3-way'!X70^(1/3)*COS('OddsRatio_working_3-way'!Y70/3)</f>
        <v>0.54298302858469905</v>
      </c>
      <c r="AA70" s="11">
        <f>'OddsRatio_working_3-way'!X70^(1/3)*COS(('OddsRatio_working_3-way'!Y70+2*PI())/3)</f>
        <v>-0.30211966591358258</v>
      </c>
      <c r="AB70" s="11">
        <f>'OddsRatio_working_3-way'!X70^(1/3)*COS(('OddsRatio_working_3-way'!Y70+4*PI())/3)</f>
        <v>-0.24086336267111638</v>
      </c>
      <c r="AC70" s="11">
        <f>'OddsRatio_working_3-way'!X70^(1/3)*SIN('OddsRatio_working_3-way'!Y70/3)</f>
        <v>3.5366343166599153E-2</v>
      </c>
      <c r="AD70" s="11">
        <f>'OddsRatio_working_3-way'!X70^(1/3)*SIN(('OddsRatio_working_3-way'!Y70+2*PI())/3)</f>
        <v>0.4525539249948618</v>
      </c>
      <c r="AE70" s="11">
        <f>'OddsRatio_working_3-way'!X70^(1/3)*SIN(('OddsRatio_working_3-way'!Y70+4*PI())/3)</f>
        <v>-0.487920268161461</v>
      </c>
      <c r="AF70" s="11">
        <f>-'OddsRatio_working_3-way'!U70/(3*'OddsRatio_working_3-way'!X70^(1/3))*COS(('OddsRatio_working_3-way'!Y70)/3)</f>
        <v>0.54298302858469905</v>
      </c>
      <c r="AG70" s="11">
        <f>-'OddsRatio_working_3-way'!U70/(3*'OddsRatio_working_3-way'!X70^(1/3))*COS(('OddsRatio_working_3-way'!Y70+2*PI())/3)</f>
        <v>-0.30211966591358258</v>
      </c>
      <c r="AH70" s="11">
        <f>-'OddsRatio_working_3-way'!U70/(3*'OddsRatio_working_3-way'!X70^(1/3))*COS(('OddsRatio_working_3-way'!Y70+4*PI())/3)</f>
        <v>-0.24086336267111638</v>
      </c>
      <c r="AI70" s="11">
        <f>'OddsRatio_working_3-way'!U70/(3*'OddsRatio_working_3-way'!X70^(1/3))*SIN(('OddsRatio_working_3-way'!Y70)/3)</f>
        <v>-3.5366343166599153E-2</v>
      </c>
      <c r="AJ70" s="11">
        <f>'OddsRatio_working_3-way'!U70/(3*'OddsRatio_working_3-way'!X70^(1/3))*SIN(('OddsRatio_working_3-way'!Y70+2*PI())/3)</f>
        <v>-0.4525539249948618</v>
      </c>
      <c r="AK70" s="11">
        <f>'OddsRatio_working_3-way'!U70/(3*'OddsRatio_working_3-way'!X70^(1/3))*SIN(('OddsRatio_working_3-way'!Y70+4*PI())/3)</f>
        <v>0.487920268161461</v>
      </c>
      <c r="AL70" s="11">
        <f>'OddsRatio_working_3-way'!Z70+'OddsRatio_working_3-way'!AF70</f>
        <v>1.0859660571693981</v>
      </c>
      <c r="AM70" s="11">
        <f>'OddsRatio_working_3-way'!AA70+'OddsRatio_working_3-way'!AG70</f>
        <v>-0.60423933182716516</v>
      </c>
      <c r="AN70" s="11">
        <f>'OddsRatio_working_3-way'!AB70+'OddsRatio_working_3-way'!AH70</f>
        <v>-0.48172672534223276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1.0859660571693981</v>
      </c>
      <c r="AS70" s="11">
        <f>IF(('OddsRatio_working_3-way'!X70=0),IF(Q70&gt;0,-Q70^(1/3),(-Q70)^(1/3)),'OddsRatio_working_3-way'!AM70-'OddsRatio_working_3-way'!R70/3)</f>
        <v>-0.60423933182716516</v>
      </c>
      <c r="AT70" s="11">
        <f>IF(('OddsRatio_working_3-way'!X70=0),IF(Q70&gt;0,-Q70^(1/3),(-Q70)^(1/3)),'OddsRatio_working_3-way'!AN70-'OddsRatio_working_3-way'!R70/3)</f>
        <v>-0.48172672534223276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2.15</v>
      </c>
      <c r="B71" s="4">
        <f>IF('True_Odds_Calculator_3-way'!B72="","",'True_Odds_Calculator_3-way'!B72)</f>
        <v>3.38</v>
      </c>
      <c r="C71" s="4">
        <f>IF('True_Odds_Calculator_3-way'!C72="","",'True_Odds_Calculator_3-way'!C72)</f>
        <v>3.39</v>
      </c>
      <c r="D71" s="9">
        <f t="shared" si="26"/>
        <v>0.44399598210523955</v>
      </c>
      <c r="E71" s="9">
        <f t="shared" si="27"/>
        <v>0.27842279944849813</v>
      </c>
      <c r="F71" s="9">
        <f t="shared" si="28"/>
        <v>0.27758121844626232</v>
      </c>
      <c r="G71" s="9">
        <f t="shared" si="29"/>
        <v>1.088932725018438</v>
      </c>
      <c r="H71" s="9">
        <f t="shared" si="30"/>
        <v>2.2522726337712036</v>
      </c>
      <c r="I71" s="9">
        <f t="shared" si="31"/>
        <v>3.5916598855438822</v>
      </c>
      <c r="J71" s="9">
        <f t="shared" si="32"/>
        <v>3.6025492127940661</v>
      </c>
      <c r="K71" s="11">
        <f t="shared" si="33"/>
        <v>0.46511627906976744</v>
      </c>
      <c r="L71" s="11">
        <f t="shared" si="34"/>
        <v>0.29585798816568049</v>
      </c>
      <c r="M71" s="11">
        <f t="shared" si="35"/>
        <v>0.29498525073746312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-0.26553259511924621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0.24030723604868331</v>
      </c>
      <c r="Q71" s="11">
        <f>2*'OddsRatio_working_3-way'!K71*'OddsRatio_working_3-way'!L71*'OddsRatio_working_3-way'!M71</f>
        <v>8.1184877043474102E-2</v>
      </c>
      <c r="R71" s="11">
        <f t="shared" si="36"/>
        <v>0</v>
      </c>
      <c r="S71" s="11">
        <f t="shared" si="37"/>
        <v>-0.90500089429987074</v>
      </c>
      <c r="T71" s="11">
        <f t="shared" si="38"/>
        <v>-0.305743545371578</v>
      </c>
      <c r="U71" s="11">
        <f>'OddsRatio_working_3-way'!S71-'OddsRatio_working_3-way'!R71^2/3</f>
        <v>-0.90500089429987074</v>
      </c>
      <c r="V71" s="11">
        <f>'OddsRatio_working_3-way'!S71*'OddsRatio_working_3-way'!R71/3-2*'OddsRatio_working_3-way'!R71^3/27-'OddsRatio_working_3-way'!T71</f>
        <v>0.305743545371578</v>
      </c>
      <c r="W71" s="11">
        <f>'OddsRatio_working_3-way'!V71^2+4*'OddsRatio_working_3-way'!U71^3/27</f>
        <v>-1.6331228517547647E-2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0.16568821929600927</v>
      </c>
      <c r="Y71" s="11">
        <f>IF('OddsRatio_working_3-way'!W71&gt;=0,IF('OddsRatio_working_3-way'!V71+SQRT('OddsRatio_working_3-way'!W71)&gt;0,0,PI()),ACOS('OddsRatio_working_3-way'!V71/(2*'OddsRatio_working_3-way'!X71)))</f>
        <v>0.39590688906475879</v>
      </c>
      <c r="Z71" s="11">
        <f>'OddsRatio_working_3-way'!X71^(1/3)*COS('OddsRatio_working_3-way'!Y71/3)</f>
        <v>0.54446636250921909</v>
      </c>
      <c r="AA71" s="11">
        <f>'OddsRatio_working_3-way'!X71^(1/3)*COS(('OddsRatio_working_3-way'!Y71+2*PI())/3)</f>
        <v>-0.33482318562393726</v>
      </c>
      <c r="AB71" s="11">
        <f>'OddsRatio_working_3-way'!X71^(1/3)*COS(('OddsRatio_working_3-way'!Y71+4*PI())/3)</f>
        <v>-0.20964317688528197</v>
      </c>
      <c r="AC71" s="11">
        <f>'OddsRatio_working_3-way'!X71^(1/3)*SIN('OddsRatio_working_3-way'!Y71/3)</f>
        <v>7.2272711742422335E-2</v>
      </c>
      <c r="AD71" s="11">
        <f>'OddsRatio_working_3-way'!X71^(1/3)*SIN(('OddsRatio_working_3-way'!Y71+2*PI())/3)</f>
        <v>0.43538534556787978</v>
      </c>
      <c r="AE71" s="11">
        <f>'OddsRatio_working_3-way'!X71^(1/3)*SIN(('OddsRatio_working_3-way'!Y71+4*PI())/3)</f>
        <v>-0.50765805731030211</v>
      </c>
      <c r="AF71" s="11">
        <f>-'OddsRatio_working_3-way'!U71/(3*'OddsRatio_working_3-way'!X71^(1/3))*COS(('OddsRatio_working_3-way'!Y71)/3)</f>
        <v>0.54446636250921898</v>
      </c>
      <c r="AG71" s="11">
        <f>-'OddsRatio_working_3-way'!U71/(3*'OddsRatio_working_3-way'!X71^(1/3))*COS(('OddsRatio_working_3-way'!Y71+2*PI())/3)</f>
        <v>-0.33482318562393715</v>
      </c>
      <c r="AH71" s="11">
        <f>-'OddsRatio_working_3-way'!U71/(3*'OddsRatio_working_3-way'!X71^(1/3))*COS(('OddsRatio_working_3-way'!Y71+4*PI())/3)</f>
        <v>-0.20964317688528192</v>
      </c>
      <c r="AI71" s="11">
        <f>'OddsRatio_working_3-way'!U71/(3*'OddsRatio_working_3-way'!X71^(1/3))*SIN(('OddsRatio_working_3-way'!Y71)/3)</f>
        <v>-7.2272711742422321E-2</v>
      </c>
      <c r="AJ71" s="11">
        <f>'OddsRatio_working_3-way'!U71/(3*'OddsRatio_working_3-way'!X71^(1/3))*SIN(('OddsRatio_working_3-way'!Y71+2*PI())/3)</f>
        <v>-0.43538534556787967</v>
      </c>
      <c r="AK71" s="11">
        <f>'OddsRatio_working_3-way'!U71/(3*'OddsRatio_working_3-way'!X71^(1/3))*SIN(('OddsRatio_working_3-way'!Y71+4*PI())/3)</f>
        <v>0.507658057310302</v>
      </c>
      <c r="AL71" s="11">
        <f>'OddsRatio_working_3-way'!Z71+'OddsRatio_working_3-way'!AF71</f>
        <v>1.088932725018438</v>
      </c>
      <c r="AM71" s="11">
        <f>'OddsRatio_working_3-way'!AA71+'OddsRatio_working_3-way'!AG71</f>
        <v>-0.66964637124787441</v>
      </c>
      <c r="AN71" s="11">
        <f>'OddsRatio_working_3-way'!AB71+'OddsRatio_working_3-way'!AH71</f>
        <v>-0.41928635377056389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1.088932725018438</v>
      </c>
      <c r="AS71" s="11">
        <f>IF(('OddsRatio_working_3-way'!X71=0),IF(Q71&gt;0,-Q71^(1/3),(-Q71)^(1/3)),'OddsRatio_working_3-way'!AM71-'OddsRatio_working_3-way'!R71/3)</f>
        <v>-0.66964637124787441</v>
      </c>
      <c r="AT71" s="11">
        <f>IF(('OddsRatio_working_3-way'!X71=0),IF(Q71&gt;0,-Q71^(1/3),(-Q71)^(1/3)),'OddsRatio_working_3-way'!AN71-'OddsRatio_working_3-way'!R71/3)</f>
        <v>-0.41928635377056389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2.81</v>
      </c>
      <c r="B72" s="4">
        <f>IF('True_Odds_Calculator_3-way'!B73="","",'True_Odds_Calculator_3-way'!B73)</f>
        <v>3.76</v>
      </c>
      <c r="C72" s="4">
        <f>IF('True_Odds_Calculator_3-way'!C73="","",'True_Odds_Calculator_3-way'!C73)</f>
        <v>2.31</v>
      </c>
      <c r="D72" s="9">
        <f t="shared" si="26"/>
        <v>0.33714942438579293</v>
      </c>
      <c r="E72" s="9">
        <f t="shared" si="27"/>
        <v>0.25012847702425617</v>
      </c>
      <c r="F72" s="9">
        <f t="shared" si="28"/>
        <v>0.41272209858995107</v>
      </c>
      <c r="G72" s="9">
        <f t="shared" si="29"/>
        <v>1.0862121099548601</v>
      </c>
      <c r="H72" s="9">
        <f t="shared" si="30"/>
        <v>2.9660439190182961</v>
      </c>
      <c r="I72" s="9">
        <f t="shared" si="31"/>
        <v>3.997945423475413</v>
      </c>
      <c r="J72" s="9">
        <f t="shared" si="32"/>
        <v>2.4229378640408665</v>
      </c>
      <c r="K72" s="11">
        <f t="shared" si="33"/>
        <v>0.35587188612099646</v>
      </c>
      <c r="L72" s="11">
        <f t="shared" si="34"/>
        <v>0.26595744680851063</v>
      </c>
      <c r="M72" s="11">
        <f t="shared" si="35"/>
        <v>0.4329004329004329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-0.26813456854344275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0.24091907184206723</v>
      </c>
      <c r="Q72" s="11">
        <f>2*'OddsRatio_working_3-way'!K72*'OddsRatio_working_3-way'!L72*'OddsRatio_working_3-way'!M72</f>
        <v>8.1945262531315385E-2</v>
      </c>
      <c r="R72" s="11">
        <f t="shared" si="36"/>
        <v>0</v>
      </c>
      <c r="S72" s="11">
        <f t="shared" si="37"/>
        <v>-0.89850060419581401</v>
      </c>
      <c r="T72" s="11">
        <f t="shared" si="38"/>
        <v>-0.30561245040673946</v>
      </c>
      <c r="U72" s="11">
        <f>'OddsRatio_working_3-way'!S72-'OddsRatio_working_3-way'!R72^2/3</f>
        <v>-0.89850060419581401</v>
      </c>
      <c r="V72" s="11">
        <f>'OddsRatio_working_3-way'!S72*'OddsRatio_working_3-way'!R72/3-2*'OddsRatio_working_3-way'!R72^3/27-'OddsRatio_working_3-way'!T72</f>
        <v>0.30561245040673946</v>
      </c>
      <c r="W72" s="11">
        <f>'OddsRatio_working_3-way'!V72^2+4*'OddsRatio_working_3-way'!U72^3/27</f>
        <v>-1.4062146442596249E-2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0.1639063118722156</v>
      </c>
      <c r="Y72" s="11">
        <f>IF('OddsRatio_working_3-way'!W72&gt;=0,IF('OddsRatio_working_3-way'!V72+SQRT('OddsRatio_working_3-way'!W72)&gt;0,0,PI()),ACOS('OddsRatio_working_3-way'!V72/(2*'OddsRatio_working_3-way'!X72)))</f>
        <v>0.37013682973032247</v>
      </c>
      <c r="Z72" s="11">
        <f>'OddsRatio_working_3-way'!X72^(1/3)*COS('OddsRatio_working_3-way'!Y72/3)</f>
        <v>0.54310605497743003</v>
      </c>
      <c r="AA72" s="11">
        <f>'OddsRatio_working_3-way'!X72^(1/3)*COS(('OddsRatio_working_3-way'!Y72+2*PI())/3)</f>
        <v>-0.32987978664858186</v>
      </c>
      <c r="AB72" s="11">
        <f>'OddsRatio_working_3-way'!X72^(1/3)*COS(('OddsRatio_working_3-way'!Y72+4*PI())/3)</f>
        <v>-0.21322626832884806</v>
      </c>
      <c r="AC72" s="11">
        <f>'OddsRatio_working_3-way'!X72^(1/3)*SIN('OddsRatio_working_3-way'!Y72/3)</f>
        <v>6.7349940203815239E-2</v>
      </c>
      <c r="AD72" s="11">
        <f>'OddsRatio_working_3-way'!X72^(1/3)*SIN(('OddsRatio_working_3-way'!Y72+2*PI())/3)</f>
        <v>0.43666867045769475</v>
      </c>
      <c r="AE72" s="11">
        <f>'OddsRatio_working_3-way'!X72^(1/3)*SIN(('OddsRatio_working_3-way'!Y72+4*PI())/3)</f>
        <v>-0.50401861066150999</v>
      </c>
      <c r="AF72" s="11">
        <f>-'OddsRatio_working_3-way'!U72/(3*'OddsRatio_working_3-way'!X72^(1/3))*COS(('OddsRatio_working_3-way'!Y72)/3)</f>
        <v>0.54310605497742992</v>
      </c>
      <c r="AG72" s="11">
        <f>-'OddsRatio_working_3-way'!U72/(3*'OddsRatio_working_3-way'!X72^(1/3))*COS(('OddsRatio_working_3-way'!Y72+2*PI())/3)</f>
        <v>-0.32987978664858175</v>
      </c>
      <c r="AH72" s="11">
        <f>-'OddsRatio_working_3-way'!U72/(3*'OddsRatio_working_3-way'!X72^(1/3))*COS(('OddsRatio_working_3-way'!Y72+4*PI())/3)</f>
        <v>-0.21322626832884803</v>
      </c>
      <c r="AI72" s="11">
        <f>'OddsRatio_working_3-way'!U72/(3*'OddsRatio_working_3-way'!X72^(1/3))*SIN(('OddsRatio_working_3-way'!Y72)/3)</f>
        <v>-6.7349940203815226E-2</v>
      </c>
      <c r="AJ72" s="11">
        <f>'OddsRatio_working_3-way'!U72/(3*'OddsRatio_working_3-way'!X72^(1/3))*SIN(('OddsRatio_working_3-way'!Y72+2*PI())/3)</f>
        <v>-0.4366686704576947</v>
      </c>
      <c r="AK72" s="11">
        <f>'OddsRatio_working_3-way'!U72/(3*'OddsRatio_working_3-way'!X72^(1/3))*SIN(('OddsRatio_working_3-way'!Y72+4*PI())/3)</f>
        <v>0.50401861066150988</v>
      </c>
      <c r="AL72" s="11">
        <f>'OddsRatio_working_3-way'!Z72+'OddsRatio_working_3-way'!AF72</f>
        <v>1.0862121099548601</v>
      </c>
      <c r="AM72" s="11">
        <f>'OddsRatio_working_3-way'!AA72+'OddsRatio_working_3-way'!AG72</f>
        <v>-0.65975957329716362</v>
      </c>
      <c r="AN72" s="11">
        <f>'OddsRatio_working_3-way'!AB72+'OddsRatio_working_3-way'!AH72</f>
        <v>-0.42645253665769611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1.0862121099548601</v>
      </c>
      <c r="AS72" s="11">
        <f>IF(('OddsRatio_working_3-way'!X72=0),IF(Q72&gt;0,-Q72^(1/3),(-Q72)^(1/3)),'OddsRatio_working_3-way'!AM72-'OddsRatio_working_3-way'!R72/3)</f>
        <v>-0.65975957329716362</v>
      </c>
      <c r="AT72" s="11">
        <f>IF(('OddsRatio_working_3-way'!X72=0),IF(Q72&gt;0,-Q72^(1/3),(-Q72)^(1/3)),'OddsRatio_working_3-way'!AN72-'OddsRatio_working_3-way'!R72/3)</f>
        <v>-0.42645253665769611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2.33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2.76</v>
      </c>
      <c r="D73" s="9">
        <f t="shared" si="26"/>
        <v>0.40907967406204865</v>
      </c>
      <c r="E73" s="9">
        <f t="shared" si="27"/>
        <v>0.24745878336107041</v>
      </c>
      <c r="F73" s="9">
        <f t="shared" si="28"/>
        <v>0.34346154257688083</v>
      </c>
      <c r="G73" s="9">
        <f t="shared" si="29"/>
        <v>1.0860989316189715</v>
      </c>
      <c r="H73" s="9">
        <f t="shared" si="30"/>
        <v>2.4445115790532319</v>
      </c>
      <c r="I73" s="9">
        <f t="shared" si="31"/>
        <v>4.0410770085331205</v>
      </c>
      <c r="J73" s="9">
        <f t="shared" si="32"/>
        <v>2.9115341196493896</v>
      </c>
      <c r="K73" s="11">
        <f t="shared" si="33"/>
        <v>0.42918454935622319</v>
      </c>
      <c r="L73" s="11">
        <f t="shared" si="34"/>
        <v>0.26315789473684209</v>
      </c>
      <c r="M73" s="11">
        <f t="shared" si="35"/>
        <v>0.3623188405797102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-0.268209243017976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0.24102755489208183</v>
      </c>
      <c r="Q73" s="11">
        <f>2*'OddsRatio_working_3-way'!K73*'OddsRatio_working_3-way'!L73*'OddsRatio_working_3-way'!M73</f>
        <v>8.1842972798669575E-2</v>
      </c>
      <c r="R73" s="11">
        <f t="shared" si="36"/>
        <v>0</v>
      </c>
      <c r="S73" s="11">
        <f t="shared" si="37"/>
        <v>-0.89865491651205931</v>
      </c>
      <c r="T73" s="11">
        <f t="shared" si="38"/>
        <v>-0.30514598183771119</v>
      </c>
      <c r="U73" s="11">
        <f>'OddsRatio_working_3-way'!S73-'OddsRatio_working_3-way'!R73^2/3</f>
        <v>-0.89865491651205931</v>
      </c>
      <c r="V73" s="11">
        <f>'OddsRatio_working_3-way'!S73*'OddsRatio_working_3-way'!R73/3-2*'OddsRatio_working_3-way'!R73^3/27-'OddsRatio_working_3-way'!T73</f>
        <v>0.30514598183771119</v>
      </c>
      <c r="W73" s="11">
        <f>'OddsRatio_working_3-way'!V73^2+4*'OddsRatio_working_3-way'!U73^3/27</f>
        <v>-1.4402423051944294E-2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0.1639485386360954</v>
      </c>
      <c r="Y73" s="11">
        <f>IF('OddsRatio_working_3-way'!W73&gt;=0,IF('OddsRatio_working_3-way'!V73+SQRT('OddsRatio_working_3-way'!W73)&gt;0,0,PI()),ACOS('OddsRatio_working_3-way'!V73/(2*'OddsRatio_working_3-way'!X73)))</f>
        <v>0.3747063657146561</v>
      </c>
      <c r="Z73" s="11">
        <f>'OddsRatio_working_3-way'!X73^(1/3)*COS('OddsRatio_working_3-way'!Y73/3)</f>
        <v>0.54304946580948565</v>
      </c>
      <c r="AA73" s="11">
        <f>'OddsRatio_working_3-way'!X73^(1/3)*COS(('OddsRatio_working_3-way'!Y73+2*PI())/3)</f>
        <v>-0.33057291146292594</v>
      </c>
      <c r="AB73" s="11">
        <f>'OddsRatio_working_3-way'!X73^(1/3)*COS(('OddsRatio_working_3-way'!Y73+4*PI())/3)</f>
        <v>-0.21247655434655977</v>
      </c>
      <c r="AC73" s="11">
        <f>'OddsRatio_working_3-way'!X73^(1/3)*SIN('OddsRatio_working_3-way'!Y73/3)</f>
        <v>6.8182963571448124E-2</v>
      </c>
      <c r="AD73" s="11">
        <f>'OddsRatio_working_3-way'!X73^(1/3)*SIN(('OddsRatio_working_3-way'!Y73+2*PI())/3)</f>
        <v>0.43620315111685931</v>
      </c>
      <c r="AE73" s="11">
        <f>'OddsRatio_working_3-way'!X73^(1/3)*SIN(('OddsRatio_working_3-way'!Y73+4*PI())/3)</f>
        <v>-0.50438611468830752</v>
      </c>
      <c r="AF73" s="11">
        <f>-'OddsRatio_working_3-way'!U73/(3*'OddsRatio_working_3-way'!X73^(1/3))*COS(('OddsRatio_working_3-way'!Y73)/3)</f>
        <v>0.54304946580948577</v>
      </c>
      <c r="AG73" s="11">
        <f>-'OddsRatio_working_3-way'!U73/(3*'OddsRatio_working_3-way'!X73^(1/3))*COS(('OddsRatio_working_3-way'!Y73+2*PI())/3)</f>
        <v>-0.330572911462926</v>
      </c>
      <c r="AH73" s="11">
        <f>-'OddsRatio_working_3-way'!U73/(3*'OddsRatio_working_3-way'!X73^(1/3))*COS(('OddsRatio_working_3-way'!Y73+4*PI())/3)</f>
        <v>-0.21247655434655982</v>
      </c>
      <c r="AI73" s="11">
        <f>'OddsRatio_working_3-way'!U73/(3*'OddsRatio_working_3-way'!X73^(1/3))*SIN(('OddsRatio_working_3-way'!Y73)/3)</f>
        <v>-6.8182963571448138E-2</v>
      </c>
      <c r="AJ73" s="11">
        <f>'OddsRatio_working_3-way'!U73/(3*'OddsRatio_working_3-way'!X73^(1/3))*SIN(('OddsRatio_working_3-way'!Y73+2*PI())/3)</f>
        <v>-0.43620315111685942</v>
      </c>
      <c r="AK73" s="11">
        <f>'OddsRatio_working_3-way'!U73/(3*'OddsRatio_working_3-way'!X73^(1/3))*SIN(('OddsRatio_working_3-way'!Y73+4*PI())/3)</f>
        <v>0.50438611468830763</v>
      </c>
      <c r="AL73" s="11">
        <f>'OddsRatio_working_3-way'!Z73+'OddsRatio_working_3-way'!AF73</f>
        <v>1.0860989316189715</v>
      </c>
      <c r="AM73" s="11">
        <f>'OddsRatio_working_3-way'!AA73+'OddsRatio_working_3-way'!AG73</f>
        <v>-0.661145822925852</v>
      </c>
      <c r="AN73" s="11">
        <f>'OddsRatio_working_3-way'!AB73+'OddsRatio_working_3-way'!AH73</f>
        <v>-0.42495310869311959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1.0860989316189715</v>
      </c>
      <c r="AS73" s="11">
        <f>IF(('OddsRatio_working_3-way'!X73=0),IF(Q73&gt;0,-Q73^(1/3),(-Q73)^(1/3)),'OddsRatio_working_3-way'!AM73-'OddsRatio_working_3-way'!R73/3)</f>
        <v>-0.661145822925852</v>
      </c>
      <c r="AT73" s="11">
        <f>IF(('OddsRatio_working_3-way'!X73=0),IF(Q73&gt;0,-Q73^(1/3),(-Q73)^(1/3)),'OddsRatio_working_3-way'!AN73-'OddsRatio_working_3-way'!R73/3)</f>
        <v>-0.42495310869311959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5.24</v>
      </c>
      <c r="B74" s="4">
        <f>IF('True_Odds_Calculator_3-way'!B75="","",'True_Odds_Calculator_3-way'!B75)</f>
        <v>3.7</v>
      </c>
      <c r="C74" s="4">
        <f>IF('True_Odds_Calculator_3-way'!C75="","",'True_Odds_Calculator_3-way'!C75)</f>
        <v>1.67</v>
      </c>
      <c r="D74" s="9">
        <f t="shared" si="26"/>
        <v>0.17551193155722822</v>
      </c>
      <c r="E74" s="9">
        <f t="shared" si="27"/>
        <v>0.25053816193969081</v>
      </c>
      <c r="F74" s="9">
        <f t="shared" si="28"/>
        <v>0.5739499065030812</v>
      </c>
      <c r="G74" s="9">
        <f t="shared" si="29"/>
        <v>1.1079288535998502</v>
      </c>
      <c r="H74" s="9">
        <f t="shared" si="30"/>
        <v>5.6976183392633653</v>
      </c>
      <c r="I74" s="9">
        <f t="shared" si="31"/>
        <v>3.9914079047195954</v>
      </c>
      <c r="J74" s="9">
        <f t="shared" si="32"/>
        <v>1.7423123319118994</v>
      </c>
      <c r="K74" s="11">
        <f t="shared" si="33"/>
        <v>0.19083969465648853</v>
      </c>
      <c r="L74" s="11">
        <f t="shared" si="34"/>
        <v>0.27027027027027023</v>
      </c>
      <c r="M74" s="11">
        <f t="shared" si="35"/>
        <v>0.5988023952095809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-0.23689448007224678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0.235036426013251</v>
      </c>
      <c r="Q74" s="11">
        <f>2*'OddsRatio_working_3-way'!K74*'OddsRatio_working_3-way'!L74*'OddsRatio_working_3-way'!M74</f>
        <v>6.1770414195335334E-2</v>
      </c>
      <c r="R74" s="11">
        <f t="shared" si="36"/>
        <v>0</v>
      </c>
      <c r="S74" s="11">
        <f t="shared" si="37"/>
        <v>-0.99215661733262372</v>
      </c>
      <c r="T74" s="11">
        <f t="shared" si="38"/>
        <v>-0.26075075356967764</v>
      </c>
      <c r="U74" s="11">
        <f>'OddsRatio_working_3-way'!S74-'OddsRatio_working_3-way'!R74^2/3</f>
        <v>-0.99215661733262372</v>
      </c>
      <c r="V74" s="11">
        <f>'OddsRatio_working_3-way'!S74*'OddsRatio_working_3-way'!R74/3-2*'OddsRatio_working_3-way'!R74^3/27-'OddsRatio_working_3-way'!T74</f>
        <v>0.26075075356967764</v>
      </c>
      <c r="W74" s="11">
        <f>'OddsRatio_working_3-way'!V74^2+4*'OddsRatio_working_3-way'!U74^3/27</f>
        <v>-7.6698514948185359E-2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0.19019034572983726</v>
      </c>
      <c r="Y74" s="11">
        <f>IF('OddsRatio_working_3-way'!W74&gt;=0,IF('OddsRatio_working_3-way'!V74+SQRT('OddsRatio_working_3-way'!W74)&gt;0,0,PI()),ACOS('OddsRatio_working_3-way'!V74/(2*'OddsRatio_working_3-way'!X74)))</f>
        <v>0.81550686490562119</v>
      </c>
      <c r="Z74" s="11">
        <f>'OddsRatio_working_3-way'!X74^(1/3)*COS('OddsRatio_working_3-way'!Y74/3)</f>
        <v>0.55396442679992508</v>
      </c>
      <c r="AA74" s="11">
        <f>'OddsRatio_working_3-way'!X74^(1/3)*COS(('OddsRatio_working_3-way'!Y74+2*PI())/3)</f>
        <v>-0.41070474221739378</v>
      </c>
      <c r="AB74" s="11">
        <f>'OddsRatio_working_3-way'!X74^(1/3)*COS(('OddsRatio_working_3-way'!Y74+4*PI())/3)</f>
        <v>-0.14325968458253124</v>
      </c>
      <c r="AC74" s="11">
        <f>'OddsRatio_working_3-way'!X74^(1/3)*SIN('OddsRatio_working_3-way'!Y74/3)</f>
        <v>0.15440947601892288</v>
      </c>
      <c r="AD74" s="11">
        <f>'OddsRatio_working_3-way'!X74^(1/3)*SIN(('OddsRatio_working_3-way'!Y74+2*PI())/3)</f>
        <v>0.40254252839215887</v>
      </c>
      <c r="AE74" s="11">
        <f>'OddsRatio_working_3-way'!X74^(1/3)*SIN(('OddsRatio_working_3-way'!Y74+4*PI())/3)</f>
        <v>-0.55695200441108172</v>
      </c>
      <c r="AF74" s="11">
        <f>-'OddsRatio_working_3-way'!U74/(3*'OddsRatio_working_3-way'!X74^(1/3))*COS(('OddsRatio_working_3-way'!Y74)/3)</f>
        <v>0.55396442679992508</v>
      </c>
      <c r="AG74" s="11">
        <f>-'OddsRatio_working_3-way'!U74/(3*'OddsRatio_working_3-way'!X74^(1/3))*COS(('OddsRatio_working_3-way'!Y74+2*PI())/3)</f>
        <v>-0.41070474221739378</v>
      </c>
      <c r="AH74" s="11">
        <f>-'OddsRatio_working_3-way'!U74/(3*'OddsRatio_working_3-way'!X74^(1/3))*COS(('OddsRatio_working_3-way'!Y74+4*PI())/3)</f>
        <v>-0.14325968458253124</v>
      </c>
      <c r="AI74" s="11">
        <f>'OddsRatio_working_3-way'!U74/(3*'OddsRatio_working_3-way'!X74^(1/3))*SIN(('OddsRatio_working_3-way'!Y74)/3)</f>
        <v>-0.15440947601892288</v>
      </c>
      <c r="AJ74" s="11">
        <f>'OddsRatio_working_3-way'!U74/(3*'OddsRatio_working_3-way'!X74^(1/3))*SIN(('OddsRatio_working_3-way'!Y74+2*PI())/3)</f>
        <v>-0.40254252839215887</v>
      </c>
      <c r="AK74" s="11">
        <f>'OddsRatio_working_3-way'!U74/(3*'OddsRatio_working_3-way'!X74^(1/3))*SIN(('OddsRatio_working_3-way'!Y74+4*PI())/3)</f>
        <v>0.55695200441108172</v>
      </c>
      <c r="AL74" s="11">
        <f>'OddsRatio_working_3-way'!Z74+'OddsRatio_working_3-way'!AF74</f>
        <v>1.1079288535998502</v>
      </c>
      <c r="AM74" s="11">
        <f>'OddsRatio_working_3-way'!AA74+'OddsRatio_working_3-way'!AG74</f>
        <v>-0.82140948443478756</v>
      </c>
      <c r="AN74" s="11">
        <f>'OddsRatio_working_3-way'!AB74+'OddsRatio_working_3-way'!AH74</f>
        <v>-0.28651936916506249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1.1079288535998502</v>
      </c>
      <c r="AS74" s="11">
        <f>IF(('OddsRatio_working_3-way'!X74=0),IF(Q74&gt;0,-Q74^(1/3),(-Q74)^(1/3)),'OddsRatio_working_3-way'!AM74-'OddsRatio_working_3-way'!R74/3)</f>
        <v>-0.82140948443478756</v>
      </c>
      <c r="AT74" s="11">
        <f>IF(('OddsRatio_working_3-way'!X74=0),IF(Q74&gt;0,-Q74^(1/3),(-Q74)^(1/3)),'OddsRatio_working_3-way'!AN74-'OddsRatio_working_3-way'!R74/3)</f>
        <v>-0.28651936916506249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1.77</v>
      </c>
      <c r="B75" s="4">
        <f>IF('True_Odds_Calculator_3-way'!B76="","",'True_Odds_Calculator_3-way'!B76)</f>
        <v>3.59</v>
      </c>
      <c r="C75" s="4">
        <f>IF('True_Odds_Calculator_3-way'!C76="","",'True_Odds_Calculator_3-way'!C76)</f>
        <v>4.6399999999999997</v>
      </c>
      <c r="D75" s="9">
        <f t="shared" si="26"/>
        <v>0.54097746051154094</v>
      </c>
      <c r="E75" s="9">
        <f t="shared" si="27"/>
        <v>0.25946629508373148</v>
      </c>
      <c r="F75" s="9">
        <f t="shared" si="28"/>
        <v>0.19955624440472766</v>
      </c>
      <c r="G75" s="9">
        <f t="shared" si="29"/>
        <v>1.1019556482133925</v>
      </c>
      <c r="H75" s="9">
        <f t="shared" si="30"/>
        <v>1.848505849124312</v>
      </c>
      <c r="I75" s="9">
        <f t="shared" si="31"/>
        <v>3.8540651288726862</v>
      </c>
      <c r="J75" s="9">
        <f t="shared" si="32"/>
        <v>5.0111185594967491</v>
      </c>
      <c r="K75" s="11">
        <f t="shared" si="33"/>
        <v>0.56497175141242939</v>
      </c>
      <c r="L75" s="11">
        <f t="shared" si="34"/>
        <v>0.2785515320334262</v>
      </c>
      <c r="M75" s="11">
        <f t="shared" si="35"/>
        <v>0.21551724137931036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-0.2462102773739423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0.23741729059930644</v>
      </c>
      <c r="Q75" s="11">
        <f>2*'OddsRatio_working_3-way'!K75*'OddsRatio_working_3-way'!L75*'OddsRatio_working_3-way'!M75</f>
        <v>6.7833511599801832E-2</v>
      </c>
      <c r="R75" s="11">
        <f t="shared" si="36"/>
        <v>0</v>
      </c>
      <c r="S75" s="11">
        <f t="shared" si="37"/>
        <v>-0.96428667857239303</v>
      </c>
      <c r="T75" s="11">
        <f t="shared" si="38"/>
        <v>-0.27551047959211228</v>
      </c>
      <c r="U75" s="11">
        <f>'OddsRatio_working_3-way'!S75-'OddsRatio_working_3-way'!R75^2/3</f>
        <v>-0.96428667857239303</v>
      </c>
      <c r="V75" s="11">
        <f>'OddsRatio_working_3-way'!S75*'OddsRatio_working_3-way'!R75/3-2*'OddsRatio_working_3-way'!R75^3/27-'OddsRatio_working_3-way'!T75</f>
        <v>0.27551047959211228</v>
      </c>
      <c r="W75" s="11">
        <f>'OddsRatio_working_3-way'!V75^2+4*'OddsRatio_working_3-way'!U75^3/27</f>
        <v>-5.6929651109482296E-2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0.18223314426481124</v>
      </c>
      <c r="Y75" s="11">
        <f>IF('OddsRatio_working_3-way'!W75&gt;=0,IF('OddsRatio_working_3-way'!V75+SQRT('OddsRatio_working_3-way'!W75)&gt;0,0,PI()),ACOS('OddsRatio_working_3-way'!V75/(2*'OddsRatio_working_3-way'!X75)))</f>
        <v>0.71372495629498678</v>
      </c>
      <c r="Z75" s="11">
        <f>'OddsRatio_working_3-way'!X75^(1/3)*COS('OddsRatio_working_3-way'!Y75/3)</f>
        <v>0.55097782410669627</v>
      </c>
      <c r="AA75" s="11">
        <f>'OddsRatio_working_3-way'!X75^(1/3)*COS(('OddsRatio_working_3-way'!Y75+2*PI())/3)</f>
        <v>-0.3912008286829074</v>
      </c>
      <c r="AB75" s="11">
        <f>'OddsRatio_working_3-way'!X75^(1/3)*COS(('OddsRatio_working_3-way'!Y75+4*PI())/3)</f>
        <v>-0.15977699542378906</v>
      </c>
      <c r="AC75" s="11">
        <f>'OddsRatio_working_3-way'!X75^(1/3)*SIN('OddsRatio_working_3-way'!Y75/3)</f>
        <v>0.13361261242904712</v>
      </c>
      <c r="AD75" s="11">
        <f>'OddsRatio_working_3-way'!X75^(1/3)*SIN(('OddsRatio_working_3-way'!Y75+2*PI())/3)</f>
        <v>0.41035448638374955</v>
      </c>
      <c r="AE75" s="11">
        <f>'OddsRatio_working_3-way'!X75^(1/3)*SIN(('OddsRatio_working_3-way'!Y75+4*PI())/3)</f>
        <v>-0.54396709881279659</v>
      </c>
      <c r="AF75" s="11">
        <f>-'OddsRatio_working_3-way'!U75/(3*'OddsRatio_working_3-way'!X75^(1/3))*COS(('OddsRatio_working_3-way'!Y75)/3)</f>
        <v>0.55097782410669627</v>
      </c>
      <c r="AG75" s="11">
        <f>-'OddsRatio_working_3-way'!U75/(3*'OddsRatio_working_3-way'!X75^(1/3))*COS(('OddsRatio_working_3-way'!Y75+2*PI())/3)</f>
        <v>-0.3912008286829074</v>
      </c>
      <c r="AH75" s="11">
        <f>-'OddsRatio_working_3-way'!U75/(3*'OddsRatio_working_3-way'!X75^(1/3))*COS(('OddsRatio_working_3-way'!Y75+4*PI())/3)</f>
        <v>-0.15977699542378906</v>
      </c>
      <c r="AI75" s="11">
        <f>'OddsRatio_working_3-way'!U75/(3*'OddsRatio_working_3-way'!X75^(1/3))*SIN(('OddsRatio_working_3-way'!Y75)/3)</f>
        <v>-0.13361261242904712</v>
      </c>
      <c r="AJ75" s="11">
        <f>'OddsRatio_working_3-way'!U75/(3*'OddsRatio_working_3-way'!X75^(1/3))*SIN(('OddsRatio_working_3-way'!Y75+2*PI())/3)</f>
        <v>-0.41035448638374955</v>
      </c>
      <c r="AK75" s="11">
        <f>'OddsRatio_working_3-way'!U75/(3*'OddsRatio_working_3-way'!X75^(1/3))*SIN(('OddsRatio_working_3-way'!Y75+4*PI())/3)</f>
        <v>0.54396709881279659</v>
      </c>
      <c r="AL75" s="11">
        <f>'OddsRatio_working_3-way'!Z75+'OddsRatio_working_3-way'!AF75</f>
        <v>1.1019556482133925</v>
      </c>
      <c r="AM75" s="11">
        <f>'OddsRatio_working_3-way'!AA75+'OddsRatio_working_3-way'!AG75</f>
        <v>-0.7824016573658148</v>
      </c>
      <c r="AN75" s="11">
        <f>'OddsRatio_working_3-way'!AB75+'OddsRatio_working_3-way'!AH75</f>
        <v>-0.31955399084757813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1.1019556482133925</v>
      </c>
      <c r="AS75" s="11">
        <f>IF(('OddsRatio_working_3-way'!X75=0),IF(Q75&gt;0,-Q75^(1/3),(-Q75)^(1/3)),'OddsRatio_working_3-way'!AM75-'OddsRatio_working_3-way'!R75/3)</f>
        <v>-0.7824016573658148</v>
      </c>
      <c r="AT75" s="11">
        <f>IF(('OddsRatio_working_3-way'!X75=0),IF(Q75&gt;0,-Q75^(1/3),(-Q75)^(1/3)),'OddsRatio_working_3-way'!AN75-'OddsRatio_working_3-way'!R75/3)</f>
        <v>-0.31955399084757813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3.59</v>
      </c>
      <c r="C76" s="4">
        <f>IF('True_Odds_Calculator_3-way'!C77="","",'True_Odds_Calculator_3-way'!C77)</f>
        <v>3.82</v>
      </c>
      <c r="D76" s="9">
        <f t="shared" si="26"/>
        <v>0.49515002855933093</v>
      </c>
      <c r="E76" s="9">
        <f t="shared" si="27"/>
        <v>0.26045037100611712</v>
      </c>
      <c r="F76" s="9">
        <f t="shared" si="28"/>
        <v>0.24439960043455186</v>
      </c>
      <c r="G76" s="9">
        <f t="shared" si="29"/>
        <v>1.0963332330527917</v>
      </c>
      <c r="H76" s="9">
        <f t="shared" si="30"/>
        <v>2.0195899067390961</v>
      </c>
      <c r="I76" s="9">
        <f t="shared" si="31"/>
        <v>3.8395030736067306</v>
      </c>
      <c r="J76" s="9">
        <f t="shared" si="32"/>
        <v>4.0916597172088727</v>
      </c>
      <c r="K76" s="11">
        <f t="shared" si="33"/>
        <v>0.5181347150259068</v>
      </c>
      <c r="L76" s="11">
        <f t="shared" si="34"/>
        <v>0.2785515320334262</v>
      </c>
      <c r="M76" s="11">
        <f t="shared" si="35"/>
        <v>0.26178010471204188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-0.25663548166035544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0.23953784459918104</v>
      </c>
      <c r="Q76" s="11">
        <f>2*'OddsRatio_working_3-way'!K76*'OddsRatio_working_3-way'!L76*'OddsRatio_working_3-way'!M76</f>
        <v>7.5563988832549236E-2</v>
      </c>
      <c r="R76" s="11">
        <f t="shared" si="36"/>
        <v>0</v>
      </c>
      <c r="S76" s="11">
        <f t="shared" si="37"/>
        <v>-0.93337773502495536</v>
      </c>
      <c r="T76" s="11">
        <f t="shared" si="38"/>
        <v>-0.29444092587538029</v>
      </c>
      <c r="U76" s="11">
        <f>'OddsRatio_working_3-way'!S76-'OddsRatio_working_3-way'!R76^2/3</f>
        <v>-0.93337773502495536</v>
      </c>
      <c r="V76" s="11">
        <f>'OddsRatio_working_3-way'!S76*'OddsRatio_working_3-way'!R76/3-2*'OddsRatio_working_3-way'!R76^3/27-'OddsRatio_working_3-way'!T76</f>
        <v>0.29444092587538029</v>
      </c>
      <c r="W76" s="11">
        <f>'OddsRatio_working_3-way'!V76^2+4*'OddsRatio_working_3-way'!U76^3/27</f>
        <v>-3.3771663981222944E-2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0.17354187017228301</v>
      </c>
      <c r="Y76" s="11">
        <f>IF('OddsRatio_working_3-way'!W76&gt;=0,IF('OddsRatio_working_3-way'!V76+SQRT('OddsRatio_working_3-way'!W76)&gt;0,0,PI()),ACOS('OddsRatio_working_3-way'!V76/(2*'OddsRatio_working_3-way'!X76)))</f>
        <v>0.5579765521052571</v>
      </c>
      <c r="Z76" s="11">
        <f>'OddsRatio_working_3-way'!X76^(1/3)*COS('OddsRatio_working_3-way'!Y76/3)</f>
        <v>0.54816661652639587</v>
      </c>
      <c r="AA76" s="11">
        <f>'OddsRatio_working_3-way'!X76^(1/3)*COS(('OddsRatio_working_3-way'!Y76+2*PI())/3)</f>
        <v>-0.36341109873593563</v>
      </c>
      <c r="AB76" s="11">
        <f>'OddsRatio_working_3-way'!X76^(1/3)*COS(('OddsRatio_working_3-way'!Y76+4*PI())/3)</f>
        <v>-0.18475551779046004</v>
      </c>
      <c r="AC76" s="11">
        <f>'OddsRatio_working_3-way'!X76^(1/3)*SIN('OddsRatio_working_3-way'!Y76/3)</f>
        <v>0.10314684775109922</v>
      </c>
      <c r="AD76" s="11">
        <f>'OddsRatio_working_3-way'!X76^(1/3)*SIN(('OddsRatio_working_3-way'!Y76+2*PI())/3)</f>
        <v>0.42315279154287183</v>
      </c>
      <c r="AE76" s="11">
        <f>'OddsRatio_working_3-way'!X76^(1/3)*SIN(('OddsRatio_working_3-way'!Y76+4*PI())/3)</f>
        <v>-0.52629963929397117</v>
      </c>
      <c r="AF76" s="11">
        <f>-'OddsRatio_working_3-way'!U76/(3*'OddsRatio_working_3-way'!X76^(1/3))*COS(('OddsRatio_working_3-way'!Y76)/3)</f>
        <v>0.54816661652639587</v>
      </c>
      <c r="AG76" s="11">
        <f>-'OddsRatio_working_3-way'!U76/(3*'OddsRatio_working_3-way'!X76^(1/3))*COS(('OddsRatio_working_3-way'!Y76+2*PI())/3)</f>
        <v>-0.36341109873593563</v>
      </c>
      <c r="AH76" s="11">
        <f>-'OddsRatio_working_3-way'!U76/(3*'OddsRatio_working_3-way'!X76^(1/3))*COS(('OddsRatio_working_3-way'!Y76+4*PI())/3)</f>
        <v>-0.18475551779046004</v>
      </c>
      <c r="AI76" s="11">
        <f>'OddsRatio_working_3-way'!U76/(3*'OddsRatio_working_3-way'!X76^(1/3))*SIN(('OddsRatio_working_3-way'!Y76)/3)</f>
        <v>-0.10314684775109922</v>
      </c>
      <c r="AJ76" s="11">
        <f>'OddsRatio_working_3-way'!U76/(3*'OddsRatio_working_3-way'!X76^(1/3))*SIN(('OddsRatio_working_3-way'!Y76+2*PI())/3)</f>
        <v>-0.42315279154287183</v>
      </c>
      <c r="AK76" s="11">
        <f>'OddsRatio_working_3-way'!U76/(3*'OddsRatio_working_3-way'!X76^(1/3))*SIN(('OddsRatio_working_3-way'!Y76+4*PI())/3)</f>
        <v>0.52629963929397117</v>
      </c>
      <c r="AL76" s="11">
        <f>'OddsRatio_working_3-way'!Z76+'OddsRatio_working_3-way'!AF76</f>
        <v>1.0963332330527917</v>
      </c>
      <c r="AM76" s="11">
        <f>'OddsRatio_working_3-way'!AA76+'OddsRatio_working_3-way'!AG76</f>
        <v>-0.72682219747187127</v>
      </c>
      <c r="AN76" s="11">
        <f>'OddsRatio_working_3-way'!AB76+'OddsRatio_working_3-way'!AH76</f>
        <v>-0.36951103558092008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1.0963332330527917</v>
      </c>
      <c r="AS76" s="11">
        <f>IF(('OddsRatio_working_3-way'!X76=0),IF(Q76&gt;0,-Q76^(1/3),(-Q76)^(1/3)),'OddsRatio_working_3-way'!AM76-'OddsRatio_working_3-way'!R76/3)</f>
        <v>-0.72682219747187127</v>
      </c>
      <c r="AT76" s="11">
        <f>IF(('OddsRatio_working_3-way'!X76=0),IF(Q76&gt;0,-Q76^(1/3),(-Q76)^(1/3)),'OddsRatio_working_3-way'!AN76-'OddsRatio_working_3-way'!R76/3)</f>
        <v>-0.36951103558092008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1.44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7.14</v>
      </c>
      <c r="D77" s="9">
        <f t="shared" si="26"/>
        <v>0.66707788105418464</v>
      </c>
      <c r="E77" s="9">
        <f t="shared" si="27"/>
        <v>0.20736290156253323</v>
      </c>
      <c r="F77" s="9">
        <f t="shared" si="28"/>
        <v>0.12555921738328216</v>
      </c>
      <c r="G77" s="9">
        <f t="shared" si="29"/>
        <v>1.1342621317717592</v>
      </c>
      <c r="H77" s="9">
        <f t="shared" si="30"/>
        <v>1.499075337979574</v>
      </c>
      <c r="I77" s="9">
        <f t="shared" si="31"/>
        <v>4.8224633840708284</v>
      </c>
      <c r="J77" s="9">
        <f t="shared" si="32"/>
        <v>7.9643694890786021</v>
      </c>
      <c r="K77" s="11">
        <f t="shared" si="33"/>
        <v>0.69444444444444442</v>
      </c>
      <c r="L77" s="11">
        <f t="shared" si="34"/>
        <v>0.22883295194508008</v>
      </c>
      <c r="M77" s="11">
        <f t="shared" si="35"/>
        <v>0.14005602240896359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-0.20263236237795401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0.2214526797243179</v>
      </c>
      <c r="Q77" s="11">
        <f>2*'OddsRatio_working_3-way'!K77*'OddsRatio_working_3-way'!L77*'OddsRatio_working_3-way'!M77</f>
        <v>4.4513101452124199E-2</v>
      </c>
      <c r="R77" s="11">
        <f t="shared" si="36"/>
        <v>0</v>
      </c>
      <c r="S77" s="11">
        <f t="shared" si="37"/>
        <v>-1.09287912910604</v>
      </c>
      <c r="T77" s="11">
        <f t="shared" si="38"/>
        <v>-0.21967419680523417</v>
      </c>
      <c r="U77" s="11">
        <f>'OddsRatio_working_3-way'!S77-'OddsRatio_working_3-way'!R77^2/3</f>
        <v>-1.09287912910604</v>
      </c>
      <c r="V77" s="11">
        <f>'OddsRatio_working_3-way'!S77*'OddsRatio_working_3-way'!R77/3-2*'OddsRatio_working_3-way'!R77^3/27-'OddsRatio_working_3-way'!T77</f>
        <v>0.21967419680523417</v>
      </c>
      <c r="W77" s="11">
        <f>'OddsRatio_working_3-way'!V77^2+4*'OddsRatio_working_3-way'!U77^3/27</f>
        <v>-0.14512372281736555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0.21987523482613403</v>
      </c>
      <c r="Y77" s="11">
        <f>IF('OddsRatio_working_3-way'!W77&gt;=0,IF('OddsRatio_working_3-way'!V77+SQRT('OddsRatio_working_3-way'!W77)&gt;0,0,PI()),ACOS('OddsRatio_working_3-way'!V77/(2*'OddsRatio_working_3-way'!X77)))</f>
        <v>1.0477253581539387</v>
      </c>
      <c r="Z77" s="11">
        <f>'OddsRatio_working_3-way'!X77^(1/3)*COS('OddsRatio_working_3-way'!Y77/3)</f>
        <v>0.56713106588587958</v>
      </c>
      <c r="AA77" s="11">
        <f>'OddsRatio_working_3-way'!X77^(1/3)*COS(('OddsRatio_working_3-way'!Y77+2*PI())/3)</f>
        <v>-0.46242734512449402</v>
      </c>
      <c r="AB77" s="11">
        <f>'OddsRatio_working_3-way'!X77^(1/3)*COS(('OddsRatio_working_3-way'!Y77+4*PI())/3)</f>
        <v>-0.10470372076138577</v>
      </c>
      <c r="AC77" s="11">
        <f>'OddsRatio_working_3-way'!X77^(1/3)*SIN('OddsRatio_working_3-way'!Y77/3)</f>
        <v>0.20653183082152921</v>
      </c>
      <c r="AD77" s="11">
        <f>'OddsRatio_working_3-way'!X77^(1/3)*SIN(('OddsRatio_working_3-way'!Y77+2*PI())/3)</f>
        <v>0.38788399492175341</v>
      </c>
      <c r="AE77" s="11">
        <f>'OddsRatio_working_3-way'!X77^(1/3)*SIN(('OddsRatio_working_3-way'!Y77+4*PI())/3)</f>
        <v>-0.59441582574328256</v>
      </c>
      <c r="AF77" s="11">
        <f>-'OddsRatio_working_3-way'!U77/(3*'OddsRatio_working_3-way'!X77^(1/3))*COS(('OddsRatio_working_3-way'!Y77)/3)</f>
        <v>0.56713106588587958</v>
      </c>
      <c r="AG77" s="11">
        <f>-'OddsRatio_working_3-way'!U77/(3*'OddsRatio_working_3-way'!X77^(1/3))*COS(('OddsRatio_working_3-way'!Y77+2*PI())/3)</f>
        <v>-0.46242734512449402</v>
      </c>
      <c r="AH77" s="11">
        <f>-'OddsRatio_working_3-way'!U77/(3*'OddsRatio_working_3-way'!X77^(1/3))*COS(('OddsRatio_working_3-way'!Y77+4*PI())/3)</f>
        <v>-0.10470372076138577</v>
      </c>
      <c r="AI77" s="11">
        <f>'OddsRatio_working_3-way'!U77/(3*'OddsRatio_working_3-way'!X77^(1/3))*SIN(('OddsRatio_working_3-way'!Y77)/3)</f>
        <v>-0.20653183082152921</v>
      </c>
      <c r="AJ77" s="11">
        <f>'OddsRatio_working_3-way'!U77/(3*'OddsRatio_working_3-way'!X77^(1/3))*SIN(('OddsRatio_working_3-way'!Y77+2*PI())/3)</f>
        <v>-0.38788399492175341</v>
      </c>
      <c r="AK77" s="11">
        <f>'OddsRatio_working_3-way'!U77/(3*'OddsRatio_working_3-way'!X77^(1/3))*SIN(('OddsRatio_working_3-way'!Y77+4*PI())/3)</f>
        <v>0.59441582574328256</v>
      </c>
      <c r="AL77" s="11">
        <f>'OddsRatio_working_3-way'!Z77+'OddsRatio_working_3-way'!AF77</f>
        <v>1.1342621317717592</v>
      </c>
      <c r="AM77" s="11">
        <f>'OddsRatio_working_3-way'!AA77+'OddsRatio_working_3-way'!AG77</f>
        <v>-0.92485469024898803</v>
      </c>
      <c r="AN77" s="11">
        <f>'OddsRatio_working_3-way'!AB77+'OddsRatio_working_3-way'!AH77</f>
        <v>-0.20940744152277155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1.1342621317717592</v>
      </c>
      <c r="AS77" s="11">
        <f>IF(('OddsRatio_working_3-way'!X77=0),IF(Q77&gt;0,-Q77^(1/3),(-Q77)^(1/3)),'OddsRatio_working_3-way'!AM77-'OddsRatio_working_3-way'!R77/3)</f>
        <v>-0.92485469024898803</v>
      </c>
      <c r="AT77" s="11">
        <f>IF(('OddsRatio_working_3-way'!X77=0),IF(Q77&gt;0,-Q77^(1/3),(-Q77)^(1/3)),'OddsRatio_working_3-way'!AN77-'OddsRatio_working_3-way'!R77/3)</f>
        <v>-0.20940744152277155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3.05</v>
      </c>
      <c r="D78" s="9">
        <f t="shared" si="26"/>
        <v>0.41813150993298431</v>
      </c>
      <c r="E78" s="9">
        <f t="shared" si="27"/>
        <v>0.27214838880673853</v>
      </c>
      <c r="F78" s="9">
        <f t="shared" si="28"/>
        <v>0.30972010126027738</v>
      </c>
      <c r="G78" s="9">
        <f t="shared" si="29"/>
        <v>1.0871812983855587</v>
      </c>
      <c r="H78" s="9">
        <f t="shared" si="30"/>
        <v>2.3915920619335149</v>
      </c>
      <c r="I78" s="9">
        <f t="shared" si="31"/>
        <v>3.6744659940284734</v>
      </c>
      <c r="J78" s="9">
        <f t="shared" si="32"/>
        <v>3.2287216616903942</v>
      </c>
      <c r="K78" s="11">
        <f t="shared" si="33"/>
        <v>0.43859649122807021</v>
      </c>
      <c r="L78" s="11">
        <f t="shared" si="34"/>
        <v>0.28901734104046245</v>
      </c>
      <c r="M78" s="11">
        <f t="shared" si="35"/>
        <v>0.32786885245901642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-0.26827991042706745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0.24063997765664044</v>
      </c>
      <c r="Q78" s="11">
        <f>2*'OddsRatio_working_3-way'!K78*'OddsRatio_working_3-way'!L78*'OddsRatio_working_3-way'!M78</f>
        <v>8.312261749797599E-2</v>
      </c>
      <c r="R78" s="11">
        <f t="shared" si="36"/>
        <v>0</v>
      </c>
      <c r="S78" s="11">
        <f t="shared" si="37"/>
        <v>-0.89697352766210581</v>
      </c>
      <c r="T78" s="11">
        <f t="shared" si="38"/>
        <v>-0.30983541542732501</v>
      </c>
      <c r="U78" s="11">
        <f>'OddsRatio_working_3-way'!S78-'OddsRatio_working_3-way'!R78^2/3</f>
        <v>-0.89697352766210581</v>
      </c>
      <c r="V78" s="11">
        <f>'OddsRatio_working_3-way'!S78*'OddsRatio_working_3-way'!R78/3-2*'OddsRatio_working_3-way'!R78^3/27-'OddsRatio_working_3-way'!T78</f>
        <v>0.30983541542732501</v>
      </c>
      <c r="W78" s="11">
        <f>'OddsRatio_working_3-way'!V78^2+4*'OddsRatio_working_3-way'!U78^3/27</f>
        <v>-1.0916145012433348E-2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0.16348863084742041</v>
      </c>
      <c r="Y78" s="11">
        <f>IF('OddsRatio_working_3-way'!W78&gt;=0,IF('OddsRatio_working_3-way'!V78+SQRT('OddsRatio_working_3-way'!W78)&gt;0,0,PI()),ACOS('OddsRatio_working_3-way'!V78/(2*'OddsRatio_working_3-way'!X78)))</f>
        <v>0.32523767999484865</v>
      </c>
      <c r="Z78" s="11">
        <f>'OddsRatio_working_3-way'!X78^(1/3)*COS('OddsRatio_working_3-way'!Y78/3)</f>
        <v>0.54359064919277933</v>
      </c>
      <c r="AA78" s="11">
        <f>'OddsRatio_working_3-way'!X78^(1/3)*COS(('OddsRatio_working_3-way'!Y78+2*PI())/3)</f>
        <v>-0.32303287428561589</v>
      </c>
      <c r="AB78" s="11">
        <f>'OddsRatio_working_3-way'!X78^(1/3)*COS(('OddsRatio_working_3-way'!Y78+4*PI())/3)</f>
        <v>-0.22055777490716313</v>
      </c>
      <c r="AC78" s="11">
        <f>'OddsRatio_working_3-way'!X78^(1/3)*SIN('OddsRatio_working_3-way'!Y78/3)</f>
        <v>5.9164026211383301E-2</v>
      </c>
      <c r="AD78" s="11">
        <f>'OddsRatio_working_3-way'!X78^(1/3)*SIN(('OddsRatio_working_3-way'!Y78+2*PI())/3)</f>
        <v>0.44118129835493031</v>
      </c>
      <c r="AE78" s="11">
        <f>'OddsRatio_working_3-way'!X78^(1/3)*SIN(('OddsRatio_working_3-way'!Y78+4*PI())/3)</f>
        <v>-0.50034532456631364</v>
      </c>
      <c r="AF78" s="11">
        <f>-'OddsRatio_working_3-way'!U78/(3*'OddsRatio_working_3-way'!X78^(1/3))*COS(('OddsRatio_working_3-way'!Y78)/3)</f>
        <v>0.54359064919277944</v>
      </c>
      <c r="AG78" s="11">
        <f>-'OddsRatio_working_3-way'!U78/(3*'OddsRatio_working_3-way'!X78^(1/3))*COS(('OddsRatio_working_3-way'!Y78+2*PI())/3)</f>
        <v>-0.32303287428561595</v>
      </c>
      <c r="AH78" s="11">
        <f>-'OddsRatio_working_3-way'!U78/(3*'OddsRatio_working_3-way'!X78^(1/3))*COS(('OddsRatio_working_3-way'!Y78+4*PI())/3)</f>
        <v>-0.22055777490716319</v>
      </c>
      <c r="AI78" s="11">
        <f>'OddsRatio_working_3-way'!U78/(3*'OddsRatio_working_3-way'!X78^(1/3))*SIN(('OddsRatio_working_3-way'!Y78)/3)</f>
        <v>-5.9164026211383315E-2</v>
      </c>
      <c r="AJ78" s="11">
        <f>'OddsRatio_working_3-way'!U78/(3*'OddsRatio_working_3-way'!X78^(1/3))*SIN(('OddsRatio_working_3-way'!Y78+2*PI())/3)</f>
        <v>-0.44118129835493042</v>
      </c>
      <c r="AK78" s="11">
        <f>'OddsRatio_working_3-way'!U78/(3*'OddsRatio_working_3-way'!X78^(1/3))*SIN(('OddsRatio_working_3-way'!Y78+4*PI())/3)</f>
        <v>0.50034532456631375</v>
      </c>
      <c r="AL78" s="11">
        <f>'OddsRatio_working_3-way'!Z78+'OddsRatio_working_3-way'!AF78</f>
        <v>1.0871812983855587</v>
      </c>
      <c r="AM78" s="11">
        <f>'OddsRatio_working_3-way'!AA78+'OddsRatio_working_3-way'!AG78</f>
        <v>-0.64606574857123178</v>
      </c>
      <c r="AN78" s="11">
        <f>'OddsRatio_working_3-way'!AB78+'OddsRatio_working_3-way'!AH78</f>
        <v>-0.44111554981432632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1.0871812983855587</v>
      </c>
      <c r="AS78" s="11">
        <f>IF(('OddsRatio_working_3-way'!X78=0),IF(Q78&gt;0,-Q78^(1/3),(-Q78)^(1/3)),'OddsRatio_working_3-way'!AM78-'OddsRatio_working_3-way'!R78/3)</f>
        <v>-0.64606574857123178</v>
      </c>
      <c r="AT78" s="11">
        <f>IF(('OddsRatio_working_3-way'!X78=0),IF(Q78&gt;0,-Q78^(1/3),(-Q78)^(1/3)),'OddsRatio_working_3-way'!AN78-'OddsRatio_working_3-way'!R78/3)</f>
        <v>-0.44111554981432632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1.65</v>
      </c>
      <c r="B79" s="4">
        <f>IF('True_Odds_Calculator_3-way'!B80="","",'True_Odds_Calculator_3-way'!B80)</f>
        <v>4.0599999999999996</v>
      </c>
      <c r="C79" s="4">
        <f>IF('True_Odds_Calculator_3-way'!C80="","",'True_Odds_Calculator_3-way'!C80)</f>
        <v>5.75</v>
      </c>
      <c r="D79" s="9">
        <f t="shared" si="26"/>
        <v>0.5948994481338058</v>
      </c>
      <c r="E79" s="9">
        <f t="shared" si="27"/>
        <v>0.23777068498353027</v>
      </c>
      <c r="F79" s="9">
        <f t="shared" si="28"/>
        <v>0.16732986688266385</v>
      </c>
      <c r="G79" s="9">
        <f t="shared" si="29"/>
        <v>1.0476251410398105</v>
      </c>
      <c r="H79" s="9">
        <f t="shared" si="30"/>
        <v>1.6809563416758764</v>
      </c>
      <c r="I79" s="9">
        <f t="shared" si="31"/>
        <v>4.205732931581819</v>
      </c>
      <c r="J79" s="9">
        <f t="shared" si="32"/>
        <v>5.976219419939099</v>
      </c>
      <c r="K79" s="11">
        <f t="shared" si="33"/>
        <v>0.60606060606060608</v>
      </c>
      <c r="L79" s="11">
        <f t="shared" si="34"/>
        <v>0.24630541871921185</v>
      </c>
      <c r="M79" s="11">
        <f t="shared" si="35"/>
        <v>0.17391304347826086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-0.24527346716252252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0.21963044451800079</v>
      </c>
      <c r="Q79" s="11">
        <f>2*'OddsRatio_working_3-way'!K79*'OddsRatio_working_3-way'!L79*'OddsRatio_working_3-way'!M79</f>
        <v>5.1922090902600658E-2</v>
      </c>
      <c r="R79" s="11">
        <f t="shared" si="36"/>
        <v>0</v>
      </c>
      <c r="S79" s="11">
        <f t="shared" si="37"/>
        <v>-0.89545129792807876</v>
      </c>
      <c r="T79" s="11">
        <f t="shared" si="38"/>
        <v>-0.21169061416739449</v>
      </c>
      <c r="U79" s="11">
        <f>'OddsRatio_working_3-way'!S79-'OddsRatio_working_3-way'!R79^2/3</f>
        <v>-0.89545129792807876</v>
      </c>
      <c r="V79" s="11">
        <f>'OddsRatio_working_3-way'!S79*'OddsRatio_working_3-way'!R79/3-2*'OddsRatio_working_3-way'!R79^3/27-'OddsRatio_working_3-way'!T79</f>
        <v>0.21169061416739449</v>
      </c>
      <c r="W79" s="11">
        <f>'OddsRatio_working_3-way'!V79^2+4*'OddsRatio_working_3-way'!U79^3/27</f>
        <v>-6.1557813460675764E-2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0.16307262920800386</v>
      </c>
      <c r="Y79" s="11">
        <f>IF('OddsRatio_working_3-way'!W79&gt;=0,IF('OddsRatio_working_3-way'!V79+SQRT('OddsRatio_working_3-way'!W79)&gt;0,0,PI()),ACOS('OddsRatio_working_3-way'!V79/(2*'OddsRatio_working_3-way'!X79)))</f>
        <v>0.86443701044911081</v>
      </c>
      <c r="Z79" s="11">
        <f>'OddsRatio_working_3-way'!X79^(1/3)*COS('OddsRatio_working_3-way'!Y79/3)</f>
        <v>0.52381257051990515</v>
      </c>
      <c r="AA79" s="11">
        <f>'OddsRatio_working_3-way'!X79^(1/3)*COS(('OddsRatio_working_3-way'!Y79+2*PI())/3)</f>
        <v>-0.39636117623092743</v>
      </c>
      <c r="AB79" s="11">
        <f>'OddsRatio_working_3-way'!X79^(1/3)*COS(('OddsRatio_working_3-way'!Y79+4*PI())/3)</f>
        <v>-0.12745139428897784</v>
      </c>
      <c r="AC79" s="11">
        <f>'OddsRatio_working_3-way'!X79^(1/3)*SIN('OddsRatio_working_3-way'!Y79/3)</f>
        <v>0.15525513499190821</v>
      </c>
      <c r="AD79" s="11">
        <f>'OddsRatio_working_3-way'!X79^(1/3)*SIN(('OddsRatio_working_3-way'!Y79+2*PI())/3)</f>
        <v>0.37600742539591148</v>
      </c>
      <c r="AE79" s="11">
        <f>'OddsRatio_working_3-way'!X79^(1/3)*SIN(('OddsRatio_working_3-way'!Y79+4*PI())/3)</f>
        <v>-0.53126256038781972</v>
      </c>
      <c r="AF79" s="11">
        <f>-'OddsRatio_working_3-way'!U79/(3*'OddsRatio_working_3-way'!X79^(1/3))*COS(('OddsRatio_working_3-way'!Y79)/3)</f>
        <v>0.52381257051990526</v>
      </c>
      <c r="AG79" s="11">
        <f>-'OddsRatio_working_3-way'!U79/(3*'OddsRatio_working_3-way'!X79^(1/3))*COS(('OddsRatio_working_3-way'!Y79+2*PI())/3)</f>
        <v>-0.39636117623092748</v>
      </c>
      <c r="AH79" s="11">
        <f>-'OddsRatio_working_3-way'!U79/(3*'OddsRatio_working_3-way'!X79^(1/3))*COS(('OddsRatio_working_3-way'!Y79+4*PI())/3)</f>
        <v>-0.12745139428897787</v>
      </c>
      <c r="AI79" s="11">
        <f>'OddsRatio_working_3-way'!U79/(3*'OddsRatio_working_3-way'!X79^(1/3))*SIN(('OddsRatio_working_3-way'!Y79)/3)</f>
        <v>-0.15525513499190824</v>
      </c>
      <c r="AJ79" s="11">
        <f>'OddsRatio_working_3-way'!U79/(3*'OddsRatio_working_3-way'!X79^(1/3))*SIN(('OddsRatio_working_3-way'!Y79+2*PI())/3)</f>
        <v>-0.37600742539591159</v>
      </c>
      <c r="AK79" s="11">
        <f>'OddsRatio_working_3-way'!U79/(3*'OddsRatio_working_3-way'!X79^(1/3))*SIN(('OddsRatio_working_3-way'!Y79+4*PI())/3)</f>
        <v>0.53126256038781983</v>
      </c>
      <c r="AL79" s="11">
        <f>'OddsRatio_working_3-way'!Z79+'OddsRatio_working_3-way'!AF79</f>
        <v>1.0476251410398105</v>
      </c>
      <c r="AM79" s="11">
        <f>'OddsRatio_working_3-way'!AA79+'OddsRatio_working_3-way'!AG79</f>
        <v>-0.79272235246185496</v>
      </c>
      <c r="AN79" s="11">
        <f>'OddsRatio_working_3-way'!AB79+'OddsRatio_working_3-way'!AH79</f>
        <v>-0.25490278857795567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1.0476251410398105</v>
      </c>
      <c r="AS79" s="11">
        <f>IF(('OddsRatio_working_3-way'!X79=0),IF(Q79&gt;0,-Q79^(1/3),(-Q79)^(1/3)),'OddsRatio_working_3-way'!AM79-'OddsRatio_working_3-way'!R79/3)</f>
        <v>-0.79272235246185496</v>
      </c>
      <c r="AT79" s="11">
        <f>IF(('OddsRatio_working_3-way'!X79=0),IF(Q79&gt;0,-Q79^(1/3),(-Q79)^(1/3)),'OddsRatio_working_3-way'!AN79-'OddsRatio_working_3-way'!R79/3)</f>
        <v>-0.25490278857795567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1.43</v>
      </c>
      <c r="B80" s="4">
        <f>IF('True_Odds_Calculator_3-way'!B81="","",'True_Odds_Calculator_3-way'!B81)</f>
        <v>4.9400000000000004</v>
      </c>
      <c r="C80" s="4">
        <f>IF('True_Odds_Calculator_3-way'!C81="","",'True_Odds_Calculator_3-way'!C81)</f>
        <v>8.06</v>
      </c>
      <c r="D80" s="9">
        <f t="shared" si="26"/>
        <v>0.68782730214280041</v>
      </c>
      <c r="E80" s="9">
        <f t="shared" si="27"/>
        <v>0.19385243947309738</v>
      </c>
      <c r="F80" s="9">
        <f t="shared" si="28"/>
        <v>0.11832025838410215</v>
      </c>
      <c r="G80" s="9">
        <f t="shared" si="29"/>
        <v>1.0554728141946241</v>
      </c>
      <c r="H80" s="9">
        <f t="shared" si="30"/>
        <v>1.4538533101036881</v>
      </c>
      <c r="I80" s="9">
        <f t="shared" si="31"/>
        <v>5.1585628879268182</v>
      </c>
      <c r="J80" s="9">
        <f t="shared" si="32"/>
        <v>8.4516380682140468</v>
      </c>
      <c r="K80" s="11">
        <f t="shared" si="33"/>
        <v>0.69930069930069938</v>
      </c>
      <c r="L80" s="11">
        <f t="shared" si="34"/>
        <v>0.20242914979757085</v>
      </c>
      <c r="M80" s="11">
        <f t="shared" si="35"/>
        <v>0.12406947890818858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-0.21007353823982133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0.20074660172710224</v>
      </c>
      <c r="Q80" s="11">
        <f>2*'OddsRatio_working_3-way'!K80*'OddsRatio_working_3-way'!L80*'OddsRatio_working_3-way'!M80</f>
        <v>3.5126264519177997E-2</v>
      </c>
      <c r="R80" s="11">
        <f t="shared" si="36"/>
        <v>0</v>
      </c>
      <c r="S80" s="11">
        <f t="shared" si="37"/>
        <v>-0.95560156414335529</v>
      </c>
      <c r="T80" s="11">
        <f t="shared" si="38"/>
        <v>-0.167209372553518</v>
      </c>
      <c r="U80" s="11">
        <f>'OddsRatio_working_3-way'!S80-'OddsRatio_working_3-way'!R80^2/3</f>
        <v>-0.95560156414335529</v>
      </c>
      <c r="V80" s="11">
        <f>'OddsRatio_working_3-way'!S80*'OddsRatio_working_3-way'!R80/3-2*'OddsRatio_working_3-way'!R80^3/27-'OddsRatio_working_3-way'!T80</f>
        <v>0.167209372553518</v>
      </c>
      <c r="W80" s="11">
        <f>'OddsRatio_working_3-way'!V80^2+4*'OddsRatio_working_3-way'!U80^3/27</f>
        <v>-0.1013196681918527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0.17977669653044154</v>
      </c>
      <c r="Y80" s="11">
        <f>IF('OddsRatio_working_3-way'!W80&gt;=0,IF('OddsRatio_working_3-way'!V80+SQRT('OddsRatio_working_3-way'!W80)&gt;0,0,PI()),ACOS('OddsRatio_working_3-way'!V80/(2*'OddsRatio_working_3-way'!X80)))</f>
        <v>1.0871081681730743</v>
      </c>
      <c r="Z80" s="11">
        <f>'OddsRatio_working_3-way'!X80^(1/3)*COS('OddsRatio_working_3-way'!Y80/3)</f>
        <v>0.52773640709731207</v>
      </c>
      <c r="AA80" s="11">
        <f>'OddsRatio_working_3-way'!X80^(1/3)*COS(('OddsRatio_working_3-way'!Y80+2*PI())/3)</f>
        <v>-0.43713419704955603</v>
      </c>
      <c r="AB80" s="11">
        <f>'OddsRatio_working_3-way'!X80^(1/3)*COS(('OddsRatio_working_3-way'!Y80+4*PI())/3)</f>
        <v>-9.0602210047755968E-2</v>
      </c>
      <c r="AC80" s="11">
        <f>'OddsRatio_working_3-way'!X80^(1/3)*SIN('OddsRatio_working_3-way'!Y80/3)</f>
        <v>0.20007033597830512</v>
      </c>
      <c r="AD80" s="11">
        <f>'OddsRatio_working_3-way'!X80^(1/3)*SIN(('OddsRatio_working_3-way'!Y80+2*PI())/3)</f>
        <v>0.35699796705904607</v>
      </c>
      <c r="AE80" s="11">
        <f>'OddsRatio_working_3-way'!X80^(1/3)*SIN(('OddsRatio_working_3-way'!Y80+4*PI())/3)</f>
        <v>-0.55706830303735122</v>
      </c>
      <c r="AF80" s="11">
        <f>-'OddsRatio_working_3-way'!U80/(3*'OddsRatio_working_3-way'!X80^(1/3))*COS(('OddsRatio_working_3-way'!Y80)/3)</f>
        <v>0.52773640709731195</v>
      </c>
      <c r="AG80" s="11">
        <f>-'OddsRatio_working_3-way'!U80/(3*'OddsRatio_working_3-way'!X80^(1/3))*COS(('OddsRatio_working_3-way'!Y80+2*PI())/3)</f>
        <v>-0.43713419704955592</v>
      </c>
      <c r="AH80" s="11">
        <f>-'OddsRatio_working_3-way'!U80/(3*'OddsRatio_working_3-way'!X80^(1/3))*COS(('OddsRatio_working_3-way'!Y80+4*PI())/3)</f>
        <v>-9.0602210047755954E-2</v>
      </c>
      <c r="AI80" s="11">
        <f>'OddsRatio_working_3-way'!U80/(3*'OddsRatio_working_3-way'!X80^(1/3))*SIN(('OddsRatio_working_3-way'!Y80)/3)</f>
        <v>-0.20007033597830509</v>
      </c>
      <c r="AJ80" s="11">
        <f>'OddsRatio_working_3-way'!U80/(3*'OddsRatio_working_3-way'!X80^(1/3))*SIN(('OddsRatio_working_3-way'!Y80+2*PI())/3)</f>
        <v>-0.35699796705904602</v>
      </c>
      <c r="AK80" s="11">
        <f>'OddsRatio_working_3-way'!U80/(3*'OddsRatio_working_3-way'!X80^(1/3))*SIN(('OddsRatio_working_3-way'!Y80+4*PI())/3)</f>
        <v>0.55706830303735111</v>
      </c>
      <c r="AL80" s="11">
        <f>'OddsRatio_working_3-way'!Z80+'OddsRatio_working_3-way'!AF80</f>
        <v>1.0554728141946241</v>
      </c>
      <c r="AM80" s="11">
        <f>'OddsRatio_working_3-way'!AA80+'OddsRatio_working_3-way'!AG80</f>
        <v>-0.87426839409911195</v>
      </c>
      <c r="AN80" s="11">
        <f>'OddsRatio_working_3-way'!AB80+'OddsRatio_working_3-way'!AH80</f>
        <v>-0.18120442009551191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1.0554728141946241</v>
      </c>
      <c r="AS80" s="11">
        <f>IF(('OddsRatio_working_3-way'!X80=0),IF(Q80&gt;0,-Q80^(1/3),(-Q80)^(1/3)),'OddsRatio_working_3-way'!AM80-'OddsRatio_working_3-way'!R80/3)</f>
        <v>-0.87426839409911195</v>
      </c>
      <c r="AT80" s="11">
        <f>IF(('OddsRatio_working_3-way'!X80=0),IF(Q80&gt;0,-Q80^(1/3),(-Q80)^(1/3)),'OddsRatio_working_3-way'!AN80-'OddsRatio_working_3-way'!R80/3)</f>
        <v>-0.18120442009551191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1.82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5.08</v>
      </c>
      <c r="D81" s="9">
        <f t="shared" si="26"/>
        <v>0.52521903796991976</v>
      </c>
      <c r="E81" s="9">
        <f t="shared" si="27"/>
        <v>0.29288968353755085</v>
      </c>
      <c r="F81" s="9">
        <f t="shared" si="28"/>
        <v>0.18189127849252945</v>
      </c>
      <c r="G81" s="9">
        <f t="shared" si="29"/>
        <v>1.1023994397563621</v>
      </c>
      <c r="H81" s="9">
        <f t="shared" si="30"/>
        <v>1.9039675406002168</v>
      </c>
      <c r="I81" s="9">
        <f t="shared" si="31"/>
        <v>3.4142547730664328</v>
      </c>
      <c r="J81" s="9">
        <f t="shared" si="32"/>
        <v>5.4977897142059593</v>
      </c>
      <c r="K81" s="11">
        <f t="shared" si="33"/>
        <v>0.54945054945054939</v>
      </c>
      <c r="L81" s="11">
        <f t="shared" si="34"/>
        <v>0.31347962382445144</v>
      </c>
      <c r="M81" s="11">
        <f t="shared" si="35"/>
        <v>0.19685039370078738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-0.24842331168695564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0.2403922441934932</v>
      </c>
      <c r="Q81" s="11">
        <f>2*'OddsRatio_working_3-way'!K81*'OddsRatio_working_3-way'!L81*'OddsRatio_working_3-way'!M81</f>
        <v>6.7811634469250537E-2</v>
      </c>
      <c r="R81" s="11">
        <f t="shared" si="36"/>
        <v>0</v>
      </c>
      <c r="S81" s="11">
        <f t="shared" si="37"/>
        <v>-0.96767184432521136</v>
      </c>
      <c r="T81" s="11">
        <f t="shared" si="38"/>
        <v>-0.27296808020457297</v>
      </c>
      <c r="U81" s="11">
        <f>'OddsRatio_working_3-way'!S81-'OddsRatio_working_3-way'!R81^2/3</f>
        <v>-0.96767184432521136</v>
      </c>
      <c r="V81" s="11">
        <f>'OddsRatio_working_3-way'!S81*'OddsRatio_working_3-way'!R81/3-2*'OddsRatio_working_3-way'!R81^3/27-'OddsRatio_working_3-way'!T81</f>
        <v>0.27296808020457297</v>
      </c>
      <c r="W81" s="11">
        <f>'OddsRatio_working_3-way'!V81^2+4*'OddsRatio_working_3-way'!U81^3/27</f>
        <v>-5.9727993923680681E-2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0.18319359072730332</v>
      </c>
      <c r="Y81" s="11">
        <f>IF('OddsRatio_working_3-way'!W81&gt;=0,IF('OddsRatio_working_3-way'!V81+SQRT('OddsRatio_working_3-way'!W81)&gt;0,0,PI()),ACOS('OddsRatio_working_3-way'!V81/(2*'OddsRatio_working_3-way'!X81)))</f>
        <v>0.73022208274959122</v>
      </c>
      <c r="Z81" s="11">
        <f>'OddsRatio_working_3-way'!X81^(1/3)*COS('OddsRatio_working_3-way'!Y81/3)</f>
        <v>0.55119971987818095</v>
      </c>
      <c r="AA81" s="11">
        <f>'OddsRatio_working_3-way'!X81^(1/3)*COS(('OddsRatio_working_3-way'!Y81+2*PI())/3)</f>
        <v>-0.39414146734325889</v>
      </c>
      <c r="AB81" s="11">
        <f>'OddsRatio_working_3-way'!X81^(1/3)*COS(('OddsRatio_working_3-way'!Y81+4*PI())/3)</f>
        <v>-0.15705825253492214</v>
      </c>
      <c r="AC81" s="11">
        <f>'OddsRatio_working_3-way'!X81^(1/3)*SIN('OddsRatio_working_3-way'!Y81/3)</f>
        <v>0.13688005788993507</v>
      </c>
      <c r="AD81" s="11">
        <f>'OddsRatio_working_3-way'!X81^(1/3)*SIN(('OddsRatio_working_3-way'!Y81+2*PI())/3)</f>
        <v>0.40891293102840354</v>
      </c>
      <c r="AE81" s="11">
        <f>'OddsRatio_working_3-way'!X81^(1/3)*SIN(('OddsRatio_working_3-way'!Y81+4*PI())/3)</f>
        <v>-0.54579298891833861</v>
      </c>
      <c r="AF81" s="11">
        <f>-'OddsRatio_working_3-way'!U81/(3*'OddsRatio_working_3-way'!X81^(1/3))*COS(('OddsRatio_working_3-way'!Y81)/3)</f>
        <v>0.55119971987818106</v>
      </c>
      <c r="AG81" s="11">
        <f>-'OddsRatio_working_3-way'!U81/(3*'OddsRatio_working_3-way'!X81^(1/3))*COS(('OddsRatio_working_3-way'!Y81+2*PI())/3)</f>
        <v>-0.39414146734325894</v>
      </c>
      <c r="AH81" s="11">
        <f>-'OddsRatio_working_3-way'!U81/(3*'OddsRatio_working_3-way'!X81^(1/3))*COS(('OddsRatio_working_3-way'!Y81+4*PI())/3)</f>
        <v>-0.15705825253492217</v>
      </c>
      <c r="AI81" s="11">
        <f>'OddsRatio_working_3-way'!U81/(3*'OddsRatio_working_3-way'!X81^(1/3))*SIN(('OddsRatio_working_3-way'!Y81)/3)</f>
        <v>-0.1368800578899351</v>
      </c>
      <c r="AJ81" s="11">
        <f>'OddsRatio_working_3-way'!U81/(3*'OddsRatio_working_3-way'!X81^(1/3))*SIN(('OddsRatio_working_3-way'!Y81+2*PI())/3)</f>
        <v>-0.40891293102840359</v>
      </c>
      <c r="AK81" s="11">
        <f>'OddsRatio_working_3-way'!U81/(3*'OddsRatio_working_3-way'!X81^(1/3))*SIN(('OddsRatio_working_3-way'!Y81+4*PI())/3)</f>
        <v>0.54579298891833872</v>
      </c>
      <c r="AL81" s="11">
        <f>'OddsRatio_working_3-way'!Z81+'OddsRatio_working_3-way'!AF81</f>
        <v>1.1023994397563621</v>
      </c>
      <c r="AM81" s="11">
        <f>'OddsRatio_working_3-way'!AA81+'OddsRatio_working_3-way'!AG81</f>
        <v>-0.78828293468651789</v>
      </c>
      <c r="AN81" s="11">
        <f>'OddsRatio_working_3-way'!AB81+'OddsRatio_working_3-way'!AH81</f>
        <v>-0.31411650506984434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1.1023994397563621</v>
      </c>
      <c r="AS81" s="11">
        <f>IF(('OddsRatio_working_3-way'!X81=0),IF(Q81&gt;0,-Q81^(1/3),(-Q81)^(1/3)),'OddsRatio_working_3-way'!AM81-'OddsRatio_working_3-way'!R81/3)</f>
        <v>-0.78828293468651789</v>
      </c>
      <c r="AT81" s="11">
        <f>IF(('OddsRatio_working_3-way'!X81=0),IF(Q81&gt;0,-Q81^(1/3),(-Q81)^(1/3)),'OddsRatio_working_3-way'!AN81-'OddsRatio_working_3-way'!R81/3)</f>
        <v>-0.31411650506984434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2.66</v>
      </c>
      <c r="B82" s="4">
        <f>IF('True_Odds_Calculator_3-way'!B83="","",'True_Odds_Calculator_3-way'!B83)</f>
        <v>2.99</v>
      </c>
      <c r="C82" s="4">
        <f>IF('True_Odds_Calculator_3-way'!C83="","",'True_Odds_Calculator_3-way'!C83)</f>
        <v>2.9</v>
      </c>
      <c r="D82" s="9">
        <f t="shared" si="26"/>
        <v>0.35694030256355869</v>
      </c>
      <c r="E82" s="9">
        <f t="shared" si="27"/>
        <v>0.31648212388108071</v>
      </c>
      <c r="F82" s="9">
        <f t="shared" si="28"/>
        <v>0.32657757355536049</v>
      </c>
      <c r="G82" s="9">
        <f t="shared" si="29"/>
        <v>1.0852945355827137</v>
      </c>
      <c r="H82" s="9">
        <f t="shared" si="30"/>
        <v>2.8015889290673046</v>
      </c>
      <c r="I82" s="9">
        <f t="shared" si="31"/>
        <v>3.1597361258096006</v>
      </c>
      <c r="J82" s="9">
        <f t="shared" si="32"/>
        <v>3.0620596176071562</v>
      </c>
      <c r="K82" s="11">
        <f t="shared" si="33"/>
        <v>0.37593984962406013</v>
      </c>
      <c r="L82" s="11">
        <f t="shared" si="34"/>
        <v>0.33444816053511706</v>
      </c>
      <c r="M82" s="11">
        <f t="shared" si="35"/>
        <v>0.34482758620689657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-0.27212218066790761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0.24062578311769503</v>
      </c>
      <c r="Q82" s="11">
        <f>2*'OddsRatio_working_3-way'!K82*'OddsRatio_working_3-way'!L82*'OddsRatio_working_3-way'!M82</f>
        <v>8.6711993916286506E-2</v>
      </c>
      <c r="R82" s="11">
        <f t="shared" si="36"/>
        <v>0</v>
      </c>
      <c r="S82" s="11">
        <f t="shared" si="37"/>
        <v>-0.88425641205392902</v>
      </c>
      <c r="T82" s="11">
        <f t="shared" si="38"/>
        <v>-0.31865095929871318</v>
      </c>
      <c r="U82" s="11">
        <f>'OddsRatio_working_3-way'!S82-'OddsRatio_working_3-way'!R82^2/3</f>
        <v>-0.88425641205392902</v>
      </c>
      <c r="V82" s="11">
        <f>'OddsRatio_working_3-way'!S82*'OddsRatio_working_3-way'!R82/3-2*'OddsRatio_working_3-way'!R82^3/27-'OddsRatio_working_3-way'!T82</f>
        <v>0.31865095929871318</v>
      </c>
      <c r="W82" s="11">
        <f>'OddsRatio_working_3-way'!V82^2+4*'OddsRatio_working_3-way'!U82^3/27</f>
        <v>-8.9244059613174942E-4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0.16002411885253573</v>
      </c>
      <c r="Y82" s="11">
        <f>IF('OddsRatio_working_3-way'!W82&gt;=0,IF('OddsRatio_working_3-way'!V82+SQRT('OddsRatio_working_3-way'!W82)&gt;0,0,PI()),ACOS('OddsRatio_working_3-way'!V82/(2*'OddsRatio_working_3-way'!X82)))</f>
        <v>9.3477455680237354E-2</v>
      </c>
      <c r="Z82" s="11">
        <f>'OddsRatio_working_3-way'!X82^(1/3)*COS('OddsRatio_working_3-way'!Y82/3)</f>
        <v>0.54264726779135686</v>
      </c>
      <c r="AA82" s="11">
        <f>'OddsRatio_working_3-way'!X82^(1/3)*COS(('OddsRatio_working_3-way'!Y82+2*PI())/3)</f>
        <v>-0.28597150344772648</v>
      </c>
      <c r="AB82" s="11">
        <f>'OddsRatio_working_3-way'!X82^(1/3)*COS(('OddsRatio_working_3-way'!Y82+4*PI())/3)</f>
        <v>-0.25667576434363076</v>
      </c>
      <c r="AC82" s="11">
        <f>'OddsRatio_working_3-way'!X82^(1/3)*SIN('OddsRatio_working_3-way'!Y82/3)</f>
        <v>1.691390285785889E-2</v>
      </c>
      <c r="AD82" s="11">
        <f>'OddsRatio_working_3-way'!X82^(1/3)*SIN(('OddsRatio_working_3-way'!Y82+2*PI())/3)</f>
        <v>0.4614893677726028</v>
      </c>
      <c r="AE82" s="11">
        <f>'OddsRatio_working_3-way'!X82^(1/3)*SIN(('OddsRatio_working_3-way'!Y82+4*PI())/3)</f>
        <v>-0.47840327063046151</v>
      </c>
      <c r="AF82" s="11">
        <f>-'OddsRatio_working_3-way'!U82/(3*'OddsRatio_working_3-way'!X82^(1/3))*COS(('OddsRatio_working_3-way'!Y82)/3)</f>
        <v>0.54264726779135686</v>
      </c>
      <c r="AG82" s="11">
        <f>-'OddsRatio_working_3-way'!U82/(3*'OddsRatio_working_3-way'!X82^(1/3))*COS(('OddsRatio_working_3-way'!Y82+2*PI())/3)</f>
        <v>-0.28597150344772648</v>
      </c>
      <c r="AH82" s="11">
        <f>-'OddsRatio_working_3-way'!U82/(3*'OddsRatio_working_3-way'!X82^(1/3))*COS(('OddsRatio_working_3-way'!Y82+4*PI())/3)</f>
        <v>-0.25667576434363076</v>
      </c>
      <c r="AI82" s="11">
        <f>'OddsRatio_working_3-way'!U82/(3*'OddsRatio_working_3-way'!X82^(1/3))*SIN(('OddsRatio_working_3-way'!Y82)/3)</f>
        <v>-1.691390285785889E-2</v>
      </c>
      <c r="AJ82" s="11">
        <f>'OddsRatio_working_3-way'!U82/(3*'OddsRatio_working_3-way'!X82^(1/3))*SIN(('OddsRatio_working_3-way'!Y82+2*PI())/3)</f>
        <v>-0.4614893677726028</v>
      </c>
      <c r="AK82" s="11">
        <f>'OddsRatio_working_3-way'!U82/(3*'OddsRatio_working_3-way'!X82^(1/3))*SIN(('OddsRatio_working_3-way'!Y82+4*PI())/3)</f>
        <v>0.47840327063046151</v>
      </c>
      <c r="AL82" s="11">
        <f>'OddsRatio_working_3-way'!Z82+'OddsRatio_working_3-way'!AF82</f>
        <v>1.0852945355827137</v>
      </c>
      <c r="AM82" s="11">
        <f>'OddsRatio_working_3-way'!AA82+'OddsRatio_working_3-way'!AG82</f>
        <v>-0.57194300689545297</v>
      </c>
      <c r="AN82" s="11">
        <f>'OddsRatio_working_3-way'!AB82+'OddsRatio_working_3-way'!AH82</f>
        <v>-0.51335152868726153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1.0852945355827137</v>
      </c>
      <c r="AS82" s="11">
        <f>IF(('OddsRatio_working_3-way'!X82=0),IF(Q82&gt;0,-Q82^(1/3),(-Q82)^(1/3)),'OddsRatio_working_3-way'!AM82-'OddsRatio_working_3-way'!R82/3)</f>
        <v>-0.57194300689545297</v>
      </c>
      <c r="AT82" s="11">
        <f>IF(('OddsRatio_working_3-way'!X82=0),IF(Q82&gt;0,-Q82^(1/3),(-Q82)^(1/3)),'OddsRatio_working_3-way'!AN82-'OddsRatio_working_3-way'!R82/3)</f>
        <v>-0.51335152868726153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4.24</v>
      </c>
      <c r="B83" s="4">
        <f>IF('True_Odds_Calculator_3-way'!B84="","",'True_Odds_Calculator_3-way'!B84)</f>
        <v>3.47</v>
      </c>
      <c r="C83" s="4">
        <f>IF('True_Odds_Calculator_3-way'!C84="","",'True_Odds_Calculator_3-way'!C84)</f>
        <v>1.87</v>
      </c>
      <c r="D83" s="9">
        <f t="shared" si="26"/>
        <v>0.21934809566956118</v>
      </c>
      <c r="E83" s="9">
        <f t="shared" si="27"/>
        <v>0.26931234966369549</v>
      </c>
      <c r="F83" s="9">
        <f t="shared" si="28"/>
        <v>0.51133955466674308</v>
      </c>
      <c r="G83" s="9">
        <f t="shared" si="29"/>
        <v>1.0984455782281721</v>
      </c>
      <c r="H83" s="9">
        <f t="shared" si="30"/>
        <v>4.5589636734592789</v>
      </c>
      <c r="I83" s="9">
        <f t="shared" si="31"/>
        <v>3.7131605782235857</v>
      </c>
      <c r="J83" s="9">
        <f t="shared" si="32"/>
        <v>1.9556476530585105</v>
      </c>
      <c r="K83" s="11">
        <f t="shared" si="33"/>
        <v>0.23584905660377356</v>
      </c>
      <c r="L83" s="11">
        <f t="shared" si="34"/>
        <v>0.28818443804034583</v>
      </c>
      <c r="M83" s="11">
        <f t="shared" si="35"/>
        <v>0.53475935828876997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-0.25306045127281218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0.23916022630227463</v>
      </c>
      <c r="Q83" s="11">
        <f>2*'OddsRatio_working_3-way'!K83*'OddsRatio_working_3-way'!L83*'OddsRatio_working_3-way'!M83</f>
        <v>7.2693077903426939E-2</v>
      </c>
      <c r="R83" s="11">
        <f t="shared" si="36"/>
        <v>0</v>
      </c>
      <c r="S83" s="11">
        <f t="shared" si="37"/>
        <v>-0.94507152381723847</v>
      </c>
      <c r="T83" s="11">
        <f t="shared" si="38"/>
        <v>-0.28725578231527005</v>
      </c>
      <c r="U83" s="11">
        <f>'OddsRatio_working_3-way'!S83-'OddsRatio_working_3-way'!R83^2/3</f>
        <v>-0.94507152381723847</v>
      </c>
      <c r="V83" s="11">
        <f>'OddsRatio_working_3-way'!S83*'OddsRatio_working_3-way'!R83/3-2*'OddsRatio_working_3-way'!R83^3/27-'OddsRatio_working_3-way'!T83</f>
        <v>0.28725578231527005</v>
      </c>
      <c r="W83" s="11">
        <f>'OddsRatio_working_3-way'!V83^2+4*'OddsRatio_working_3-way'!U83^3/27</f>
        <v>-4.2536005478134048E-2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0.1768133832262789</v>
      </c>
      <c r="Y83" s="11">
        <f>IF('OddsRatio_working_3-way'!W83&gt;=0,IF('OddsRatio_working_3-way'!V83+SQRT('OddsRatio_working_3-way'!W83)&gt;0,0,PI()),ACOS('OddsRatio_working_3-way'!V83/(2*'OddsRatio_working_3-way'!X83)))</f>
        <v>0.62268840370254741</v>
      </c>
      <c r="Z83" s="11">
        <f>'OddsRatio_working_3-way'!X83^(1/3)*COS('OddsRatio_working_3-way'!Y83/3)</f>
        <v>0.54922278911408606</v>
      </c>
      <c r="AA83" s="11">
        <f>'OddsRatio_working_3-way'!X83^(1/3)*COS(('OddsRatio_working_3-way'!Y83+2*PI())/3)</f>
        <v>-0.37477938791129634</v>
      </c>
      <c r="AB83" s="11">
        <f>'OddsRatio_working_3-way'!X83^(1/3)*COS(('OddsRatio_working_3-way'!Y83+4*PI())/3)</f>
        <v>-0.17444340120278989</v>
      </c>
      <c r="AC83" s="11">
        <f>'OddsRatio_working_3-way'!X83^(1/3)*SIN('OddsRatio_working_3-way'!Y83/3)</f>
        <v>0.11566403585452571</v>
      </c>
      <c r="AD83" s="11">
        <f>'OddsRatio_working_3-way'!X83^(1/3)*SIN(('OddsRatio_working_3-way'!Y83+2*PI())/3)</f>
        <v>0.41780886978287929</v>
      </c>
      <c r="AE83" s="11">
        <f>'OddsRatio_working_3-way'!X83^(1/3)*SIN(('OddsRatio_working_3-way'!Y83+4*PI())/3)</f>
        <v>-0.53347290563740468</v>
      </c>
      <c r="AF83" s="11">
        <f>-'OddsRatio_working_3-way'!U83/(3*'OddsRatio_working_3-way'!X83^(1/3))*COS(('OddsRatio_working_3-way'!Y83)/3)</f>
        <v>0.54922278911408606</v>
      </c>
      <c r="AG83" s="11">
        <f>-'OddsRatio_working_3-way'!U83/(3*'OddsRatio_working_3-way'!X83^(1/3))*COS(('OddsRatio_working_3-way'!Y83+2*PI())/3)</f>
        <v>-0.37477938791129634</v>
      </c>
      <c r="AH83" s="11">
        <f>-'OddsRatio_working_3-way'!U83/(3*'OddsRatio_working_3-way'!X83^(1/3))*COS(('OddsRatio_working_3-way'!Y83+4*PI())/3)</f>
        <v>-0.17444340120278989</v>
      </c>
      <c r="AI83" s="11">
        <f>'OddsRatio_working_3-way'!U83/(3*'OddsRatio_working_3-way'!X83^(1/3))*SIN(('OddsRatio_working_3-way'!Y83)/3)</f>
        <v>-0.11566403585452571</v>
      </c>
      <c r="AJ83" s="11">
        <f>'OddsRatio_working_3-way'!U83/(3*'OddsRatio_working_3-way'!X83^(1/3))*SIN(('OddsRatio_working_3-way'!Y83+2*PI())/3)</f>
        <v>-0.41780886978287929</v>
      </c>
      <c r="AK83" s="11">
        <f>'OddsRatio_working_3-way'!U83/(3*'OddsRatio_working_3-way'!X83^(1/3))*SIN(('OddsRatio_working_3-way'!Y83+4*PI())/3)</f>
        <v>0.53347290563740468</v>
      </c>
      <c r="AL83" s="11">
        <f>'OddsRatio_working_3-way'!Z83+'OddsRatio_working_3-way'!AF83</f>
        <v>1.0984455782281721</v>
      </c>
      <c r="AM83" s="11">
        <f>'OddsRatio_working_3-way'!AA83+'OddsRatio_working_3-way'!AG83</f>
        <v>-0.74955877582259267</v>
      </c>
      <c r="AN83" s="11">
        <f>'OddsRatio_working_3-way'!AB83+'OddsRatio_working_3-way'!AH83</f>
        <v>-0.34888680240557979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1.0984455782281721</v>
      </c>
      <c r="AS83" s="11">
        <f>IF(('OddsRatio_working_3-way'!X83=0),IF(Q83&gt;0,-Q83^(1/3),(-Q83)^(1/3)),'OddsRatio_working_3-way'!AM83-'OddsRatio_working_3-way'!R83/3)</f>
        <v>-0.74955877582259267</v>
      </c>
      <c r="AT83" s="11">
        <f>IF(('OddsRatio_working_3-way'!X83=0),IF(Q83&gt;0,-Q83^(1/3),(-Q83)^(1/3)),'OddsRatio_working_3-way'!AN83-'OddsRatio_working_3-way'!R83/3)</f>
        <v>-0.34888680240557979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3.59</v>
      </c>
      <c r="B84" s="4">
        <f>IF('True_Odds_Calculator_3-way'!B85="","",'True_Odds_Calculator_3-way'!B85)</f>
        <v>3.59</v>
      </c>
      <c r="C84" s="4">
        <f>IF('True_Odds_Calculator_3-way'!C85="","",'True_Odds_Calculator_3-way'!C85)</f>
        <v>2.15</v>
      </c>
      <c r="D84" s="9">
        <f t="shared" si="26"/>
        <v>0.27170614890135625</v>
      </c>
      <c r="E84" s="9">
        <f t="shared" si="27"/>
        <v>0.27170614890135625</v>
      </c>
      <c r="F84" s="9">
        <f t="shared" si="28"/>
        <v>0.45658770219728773</v>
      </c>
      <c r="G84" s="9">
        <f t="shared" si="29"/>
        <v>1.0349215070793705</v>
      </c>
      <c r="H84" s="9">
        <f t="shared" si="30"/>
        <v>3.6804467033355697</v>
      </c>
      <c r="I84" s="9">
        <f t="shared" si="31"/>
        <v>3.6804467033355697</v>
      </c>
      <c r="J84" s="9">
        <f t="shared" si="32"/>
        <v>2.1901597331412757</v>
      </c>
      <c r="K84" s="11">
        <f t="shared" si="33"/>
        <v>0.2785515320334262</v>
      </c>
      <c r="L84" s="11">
        <f t="shared" si="34"/>
        <v>0.2785515320334262</v>
      </c>
      <c r="M84" s="11">
        <f t="shared" si="35"/>
        <v>0.46511627906976744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-0.27840050033535546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0.22844220998530643</v>
      </c>
      <c r="Q84" s="11">
        <f>2*'OddsRatio_working_3-way'!K84*'OddsRatio_working_3-way'!L84*'OddsRatio_working_3-way'!M84</f>
        <v>7.2177633486668696E-2</v>
      </c>
      <c r="R84" s="11">
        <f t="shared" si="36"/>
        <v>0</v>
      </c>
      <c r="S84" s="11">
        <f t="shared" si="37"/>
        <v>-0.82055244049536435</v>
      </c>
      <c r="T84" s="11">
        <f t="shared" si="38"/>
        <v>-0.25925827503802978</v>
      </c>
      <c r="U84" s="11">
        <f>'OddsRatio_working_3-way'!S84-'OddsRatio_working_3-way'!R84^2/3</f>
        <v>-0.82055244049536435</v>
      </c>
      <c r="V84" s="11">
        <f>'OddsRatio_working_3-way'!S84*'OddsRatio_working_3-way'!R84/3-2*'OddsRatio_working_3-way'!R84^3/27-'OddsRatio_working_3-way'!T84</f>
        <v>0.25925827503802978</v>
      </c>
      <c r="W84" s="11">
        <f>'OddsRatio_working_3-way'!V84^2+4*'OddsRatio_working_3-way'!U84^3/27</f>
        <v>-1.4634499995339487E-2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0.14304662978469135</v>
      </c>
      <c r="Y84" s="11">
        <f>IF('OddsRatio_working_3-way'!W84&gt;=0,IF('OddsRatio_working_3-way'!V84+SQRT('OddsRatio_working_3-way'!W84)&gt;0,0,PI()),ACOS('OddsRatio_working_3-way'!V84/(2*'OddsRatio_working_3-way'!X84)))</f>
        <v>0.43658263345771453</v>
      </c>
      <c r="Z84" s="11">
        <f>'OddsRatio_working_3-way'!X84^(1/3)*COS('OddsRatio_working_3-way'!Y84/3)</f>
        <v>0.51746075353968524</v>
      </c>
      <c r="AA84" s="11">
        <f>'OddsRatio_working_3-way'!X84^(1/3)*COS(('OddsRatio_working_3-way'!Y84+2*PI())/3)</f>
        <v>-0.32441056048949202</v>
      </c>
      <c r="AB84" s="11">
        <f>'OddsRatio_working_3-way'!X84^(1/3)*COS(('OddsRatio_working_3-way'!Y84+4*PI())/3)</f>
        <v>-0.19305019305019333</v>
      </c>
      <c r="AC84" s="11">
        <f>'OddsRatio_working_3-way'!X84^(1/3)*SIN('OddsRatio_working_3-way'!Y84/3)</f>
        <v>7.5840943501927494E-2</v>
      </c>
      <c r="AD84" s="11">
        <f>'OddsRatio_working_3-way'!X84^(1/3)*SIN(('OddsRatio_working_3-way'!Y84+2*PI())/3)</f>
        <v>0.41021368627584215</v>
      </c>
      <c r="AE84" s="11">
        <f>'OddsRatio_working_3-way'!X84^(1/3)*SIN(('OddsRatio_working_3-way'!Y84+4*PI())/3)</f>
        <v>-0.48605462977776942</v>
      </c>
      <c r="AF84" s="11">
        <f>-'OddsRatio_working_3-way'!U84/(3*'OddsRatio_working_3-way'!X84^(1/3))*COS(('OddsRatio_working_3-way'!Y84)/3)</f>
        <v>0.51746075353968524</v>
      </c>
      <c r="AG84" s="11">
        <f>-'OddsRatio_working_3-way'!U84/(3*'OddsRatio_working_3-way'!X84^(1/3))*COS(('OddsRatio_working_3-way'!Y84+2*PI())/3)</f>
        <v>-0.32441056048949202</v>
      </c>
      <c r="AH84" s="11">
        <f>-'OddsRatio_working_3-way'!U84/(3*'OddsRatio_working_3-way'!X84^(1/3))*COS(('OddsRatio_working_3-way'!Y84+4*PI())/3)</f>
        <v>-0.19305019305019333</v>
      </c>
      <c r="AI84" s="11">
        <f>'OddsRatio_working_3-way'!U84/(3*'OddsRatio_working_3-way'!X84^(1/3))*SIN(('OddsRatio_working_3-way'!Y84)/3)</f>
        <v>-7.5840943501927494E-2</v>
      </c>
      <c r="AJ84" s="11">
        <f>'OddsRatio_working_3-way'!U84/(3*'OddsRatio_working_3-way'!X84^(1/3))*SIN(('OddsRatio_working_3-way'!Y84+2*PI())/3)</f>
        <v>-0.41021368627584215</v>
      </c>
      <c r="AK84" s="11">
        <f>'OddsRatio_working_3-way'!U84/(3*'OddsRatio_working_3-way'!X84^(1/3))*SIN(('OddsRatio_working_3-way'!Y84+4*PI())/3)</f>
        <v>0.48605462977776942</v>
      </c>
      <c r="AL84" s="11">
        <f>'OddsRatio_working_3-way'!Z84+'OddsRatio_working_3-way'!AF84</f>
        <v>1.0349215070793705</v>
      </c>
      <c r="AM84" s="11">
        <f>'OddsRatio_working_3-way'!AA84+'OddsRatio_working_3-way'!AG84</f>
        <v>-0.64882112097898403</v>
      </c>
      <c r="AN84" s="11">
        <f>'OddsRatio_working_3-way'!AB84+'OddsRatio_working_3-way'!AH84</f>
        <v>-0.38610038610038666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1.0349215070793705</v>
      </c>
      <c r="AS84" s="11">
        <f>IF(('OddsRatio_working_3-way'!X84=0),IF(Q84&gt;0,-Q84^(1/3),(-Q84)^(1/3)),'OddsRatio_working_3-way'!AM84-'OddsRatio_working_3-way'!R84/3)</f>
        <v>-0.64882112097898403</v>
      </c>
      <c r="AT84" s="11">
        <f>IF(('OddsRatio_working_3-way'!X84=0),IF(Q84&gt;0,-Q84^(1/3),(-Q84)^(1/3)),'OddsRatio_working_3-way'!AN84-'OddsRatio_working_3-way'!R84/3)</f>
        <v>-0.38610038610038666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2.97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2.56</v>
      </c>
      <c r="D85" s="9">
        <f t="shared" si="26"/>
        <v>0.32954319237445956</v>
      </c>
      <c r="E85" s="9">
        <f t="shared" si="27"/>
        <v>0.28747337202313411</v>
      </c>
      <c r="F85" s="9">
        <f t="shared" si="28"/>
        <v>0.38298343560240627</v>
      </c>
      <c r="G85" s="9">
        <f t="shared" si="29"/>
        <v>1.0327429385928282</v>
      </c>
      <c r="H85" s="9">
        <f t="shared" si="30"/>
        <v>3.0345035890278722</v>
      </c>
      <c r="I85" s="9">
        <f t="shared" si="31"/>
        <v>3.478583052622787</v>
      </c>
      <c r="J85" s="9">
        <f t="shared" si="32"/>
        <v>2.6110789842048119</v>
      </c>
      <c r="K85" s="11">
        <f t="shared" si="33"/>
        <v>0.33670033670033667</v>
      </c>
      <c r="L85" s="11">
        <f t="shared" si="34"/>
        <v>0.29411764705882354</v>
      </c>
      <c r="M85" s="11">
        <f t="shared" si="35"/>
        <v>0.390625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-0.28531639928698738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0.22939257773816599</v>
      </c>
      <c r="Q85" s="11">
        <f>2*'OddsRatio_working_3-way'!K85*'OddsRatio_working_3-way'!L85*'OddsRatio_working_3-way'!M85</f>
        <v>7.7366805307981776E-2</v>
      </c>
      <c r="R85" s="11">
        <f t="shared" si="36"/>
        <v>0</v>
      </c>
      <c r="S85" s="11">
        <f t="shared" si="37"/>
        <v>-0.80399366566879304</v>
      </c>
      <c r="T85" s="11">
        <f t="shared" si="38"/>
        <v>-0.27116143867412917</v>
      </c>
      <c r="U85" s="11">
        <f>'OddsRatio_working_3-way'!S85-'OddsRatio_working_3-way'!R85^2/3</f>
        <v>-0.80399366566879304</v>
      </c>
      <c r="V85" s="11">
        <f>'OddsRatio_working_3-way'!S85*'OddsRatio_working_3-way'!R85/3-2*'OddsRatio_working_3-way'!R85^3/27-'OddsRatio_working_3-way'!T85</f>
        <v>0.27116143867412917</v>
      </c>
      <c r="W85" s="11">
        <f>'OddsRatio_working_3-way'!V85^2+4*'OddsRatio_working_3-way'!U85^3/27</f>
        <v>-3.4649823624955667E-3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0.13873852041368961</v>
      </c>
      <c r="Y85" s="11">
        <f>IF('OddsRatio_working_3-way'!W85&gt;=0,IF('OddsRatio_working_3-way'!V85+SQRT('OddsRatio_working_3-way'!W85)&gt;0,0,PI()),ACOS('OddsRatio_working_3-way'!V85/(2*'OddsRatio_working_3-way'!X85)))</f>
        <v>0.21376473117226769</v>
      </c>
      <c r="Z85" s="11">
        <f>'OddsRatio_working_3-way'!X85^(1/3)*COS('OddsRatio_working_3-way'!Y85/3)</f>
        <v>0.51637146929641409</v>
      </c>
      <c r="AA85" s="11">
        <f>'OddsRatio_working_3-way'!X85^(1/3)*COS(('OddsRatio_working_3-way'!Y85+2*PI())/3)</f>
        <v>-0.29010431371581352</v>
      </c>
      <c r="AB85" s="11">
        <f>'OddsRatio_working_3-way'!X85^(1/3)*COS(('OddsRatio_working_3-way'!Y85+4*PI())/3)</f>
        <v>-0.22626715558060076</v>
      </c>
      <c r="AC85" s="11">
        <f>'OddsRatio_working_3-way'!X85^(1/3)*SIN('OddsRatio_working_3-way'!Y85/3)</f>
        <v>3.6856400433665774E-2</v>
      </c>
      <c r="AD85" s="11">
        <f>'OddsRatio_working_3-way'!X85^(1/3)*SIN(('OddsRatio_working_3-way'!Y85+2*PI())/3)</f>
        <v>0.42876260998335802</v>
      </c>
      <c r="AE85" s="11">
        <f>'OddsRatio_working_3-way'!X85^(1/3)*SIN(('OddsRatio_working_3-way'!Y85+4*PI())/3)</f>
        <v>-0.4656190104170238</v>
      </c>
      <c r="AF85" s="11">
        <f>-'OddsRatio_working_3-way'!U85/(3*'OddsRatio_working_3-way'!X85^(1/3))*COS(('OddsRatio_working_3-way'!Y85)/3)</f>
        <v>0.5163714692964142</v>
      </c>
      <c r="AG85" s="11">
        <f>-'OddsRatio_working_3-way'!U85/(3*'OddsRatio_working_3-way'!X85^(1/3))*COS(('OddsRatio_working_3-way'!Y85+2*PI())/3)</f>
        <v>-0.29010431371581358</v>
      </c>
      <c r="AH85" s="11">
        <f>-'OddsRatio_working_3-way'!U85/(3*'OddsRatio_working_3-way'!X85^(1/3))*COS(('OddsRatio_working_3-way'!Y85+4*PI())/3)</f>
        <v>-0.22626715558060082</v>
      </c>
      <c r="AI85" s="11">
        <f>'OddsRatio_working_3-way'!U85/(3*'OddsRatio_working_3-way'!X85^(1/3))*SIN(('OddsRatio_working_3-way'!Y85)/3)</f>
        <v>-3.6856400433665781E-2</v>
      </c>
      <c r="AJ85" s="11">
        <f>'OddsRatio_working_3-way'!U85/(3*'OddsRatio_working_3-way'!X85^(1/3))*SIN(('OddsRatio_working_3-way'!Y85+2*PI())/3)</f>
        <v>-0.42876260998335808</v>
      </c>
      <c r="AK85" s="11">
        <f>'OddsRatio_working_3-way'!U85/(3*'OddsRatio_working_3-way'!X85^(1/3))*SIN(('OddsRatio_working_3-way'!Y85+4*PI())/3)</f>
        <v>0.46561901041702392</v>
      </c>
      <c r="AL85" s="11">
        <f>'OddsRatio_working_3-way'!Z85+'OddsRatio_working_3-way'!AF85</f>
        <v>1.0327429385928282</v>
      </c>
      <c r="AM85" s="11">
        <f>'OddsRatio_working_3-way'!AA85+'OddsRatio_working_3-way'!AG85</f>
        <v>-0.58020862743162716</v>
      </c>
      <c r="AN85" s="11">
        <f>'OddsRatio_working_3-way'!AB85+'OddsRatio_working_3-way'!AH85</f>
        <v>-0.45253431116120157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1.0327429385928282</v>
      </c>
      <c r="AS85" s="11">
        <f>IF(('OddsRatio_working_3-way'!X85=0),IF(Q85&gt;0,-Q85^(1/3),(-Q85)^(1/3)),'OddsRatio_working_3-way'!AM85-'OddsRatio_working_3-way'!R85/3)</f>
        <v>-0.58020862743162716</v>
      </c>
      <c r="AT85" s="11">
        <f>IF(('OddsRatio_working_3-way'!X85=0),IF(Q85&gt;0,-Q85^(1/3),(-Q85)^(1/3)),'OddsRatio_working_3-way'!AN85-'OddsRatio_working_3-way'!R85/3)</f>
        <v>-0.45253431116120157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2.2400000000000002</v>
      </c>
      <c r="B86" s="4">
        <f>IF('True_Odds_Calculator_3-way'!B87="","",'True_Odds_Calculator_3-way'!B87)</f>
        <v>3.55</v>
      </c>
      <c r="C86" s="4">
        <f>IF('True_Odds_Calculator_3-way'!C87="","",'True_Odds_Calculator_3-way'!C87)</f>
        <v>3.41</v>
      </c>
      <c r="D86" s="9">
        <f t="shared" si="26"/>
        <v>0.43835950463699802</v>
      </c>
      <c r="E86" s="9">
        <f t="shared" si="27"/>
        <v>0.27511883963476225</v>
      </c>
      <c r="F86" s="9">
        <f t="shared" si="28"/>
        <v>0.28652165572823979</v>
      </c>
      <c r="G86" s="9">
        <f t="shared" si="29"/>
        <v>1.0332521105760719</v>
      </c>
      <c r="H86" s="9">
        <f t="shared" si="30"/>
        <v>2.2812326171143296</v>
      </c>
      <c r="I86" s="9">
        <f t="shared" si="31"/>
        <v>3.6347928819689832</v>
      </c>
      <c r="J86" s="9">
        <f t="shared" si="32"/>
        <v>3.4901375864883333</v>
      </c>
      <c r="K86" s="11">
        <f t="shared" si="33"/>
        <v>0.4464285714285714</v>
      </c>
      <c r="L86" s="11">
        <f t="shared" si="34"/>
        <v>0.28169014084507044</v>
      </c>
      <c r="M86" s="11">
        <f t="shared" si="35"/>
        <v>0.29325513196480935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-0.28102707152002926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0.2286445948417779</v>
      </c>
      <c r="Q86" s="11">
        <f>2*'OddsRatio_working_3-way'!K86*'OddsRatio_working_3-way'!L86*'OddsRatio_working_3-way'!M86</f>
        <v>7.3756320916702547E-2</v>
      </c>
      <c r="R86" s="11">
        <f t="shared" si="36"/>
        <v>0</v>
      </c>
      <c r="S86" s="11">
        <f t="shared" si="37"/>
        <v>-0.81360344967862652</v>
      </c>
      <c r="T86" s="11">
        <f t="shared" si="38"/>
        <v>-0.26245272570278272</v>
      </c>
      <c r="U86" s="11">
        <f>'OddsRatio_working_3-way'!S86-'OddsRatio_working_3-way'!R86^2/3</f>
        <v>-0.81360344967862652</v>
      </c>
      <c r="V86" s="11">
        <f>'OddsRatio_working_3-way'!S86*'OddsRatio_working_3-way'!R86/3-2*'OddsRatio_working_3-way'!R86^3/27-'OddsRatio_working_3-way'!T86</f>
        <v>0.26245272570278272</v>
      </c>
      <c r="W86" s="11">
        <f>'OddsRatio_working_3-way'!V86^2+4*'OddsRatio_working_3-way'!U86^3/27</f>
        <v>-1.0906014175207673E-2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0.14123335955434518</v>
      </c>
      <c r="Y86" s="11">
        <f>IF('OddsRatio_working_3-way'!W86&gt;=0,IF('OddsRatio_working_3-way'!V86+SQRT('OddsRatio_working_3-way'!W86)&gt;0,0,PI()),ACOS('OddsRatio_working_3-way'!V86/(2*'OddsRatio_working_3-way'!X86)))</f>
        <v>0.37870105197119175</v>
      </c>
      <c r="Z86" s="11">
        <f>'OddsRatio_working_3-way'!X86^(1/3)*COS('OddsRatio_working_3-way'!Y86/3)</f>
        <v>0.51662605528803596</v>
      </c>
      <c r="AA86" s="11">
        <f>'OddsRatio_working_3-way'!X86^(1/3)*COS(('OddsRatio_working_3-way'!Y86+2*PI())/3)</f>
        <v>-0.31509332059675815</v>
      </c>
      <c r="AB86" s="11">
        <f>'OddsRatio_working_3-way'!X86^(1/3)*COS(('OddsRatio_working_3-way'!Y86+4*PI())/3)</f>
        <v>-0.20153273469127772</v>
      </c>
      <c r="AC86" s="11">
        <f>'OddsRatio_working_3-way'!X86^(1/3)*SIN('OddsRatio_working_3-way'!Y86/3)</f>
        <v>6.5564234841860802E-2</v>
      </c>
      <c r="AD86" s="11">
        <f>'OddsRatio_working_3-way'!X86^(1/3)*SIN(('OddsRatio_working_3-way'!Y86+2*PI())/3)</f>
        <v>0.41462917071545274</v>
      </c>
      <c r="AE86" s="11">
        <f>'OddsRatio_working_3-way'!X86^(1/3)*SIN(('OddsRatio_working_3-way'!Y86+4*PI())/3)</f>
        <v>-0.48019340555731344</v>
      </c>
      <c r="AF86" s="11">
        <f>-'OddsRatio_working_3-way'!U86/(3*'OddsRatio_working_3-way'!X86^(1/3))*COS(('OddsRatio_working_3-way'!Y86)/3)</f>
        <v>0.51662605528803596</v>
      </c>
      <c r="AG86" s="11">
        <f>-'OddsRatio_working_3-way'!U86/(3*'OddsRatio_working_3-way'!X86^(1/3))*COS(('OddsRatio_working_3-way'!Y86+2*PI())/3)</f>
        <v>-0.31509332059675815</v>
      </c>
      <c r="AH86" s="11">
        <f>-'OddsRatio_working_3-way'!U86/(3*'OddsRatio_working_3-way'!X86^(1/3))*COS(('OddsRatio_working_3-way'!Y86+4*PI())/3)</f>
        <v>-0.20153273469127772</v>
      </c>
      <c r="AI86" s="11">
        <f>'OddsRatio_working_3-way'!U86/(3*'OddsRatio_working_3-way'!X86^(1/3))*SIN(('OddsRatio_working_3-way'!Y86)/3)</f>
        <v>-6.5564234841860802E-2</v>
      </c>
      <c r="AJ86" s="11">
        <f>'OddsRatio_working_3-way'!U86/(3*'OddsRatio_working_3-way'!X86^(1/3))*SIN(('OddsRatio_working_3-way'!Y86+2*PI())/3)</f>
        <v>-0.41462917071545274</v>
      </c>
      <c r="AK86" s="11">
        <f>'OddsRatio_working_3-way'!U86/(3*'OddsRatio_working_3-way'!X86^(1/3))*SIN(('OddsRatio_working_3-way'!Y86+4*PI())/3)</f>
        <v>0.48019340555731344</v>
      </c>
      <c r="AL86" s="11">
        <f>'OddsRatio_working_3-way'!Z86+'OddsRatio_working_3-way'!AF86</f>
        <v>1.0332521105760719</v>
      </c>
      <c r="AM86" s="11">
        <f>'OddsRatio_working_3-way'!AA86+'OddsRatio_working_3-way'!AG86</f>
        <v>-0.63018664119351631</v>
      </c>
      <c r="AN86" s="11">
        <f>'OddsRatio_working_3-way'!AB86+'OddsRatio_working_3-way'!AH86</f>
        <v>-0.40306546938255544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1.0332521105760719</v>
      </c>
      <c r="AS86" s="11">
        <f>IF(('OddsRatio_working_3-way'!X86=0),IF(Q86&gt;0,-Q86^(1/3),(-Q86)^(1/3)),'OddsRatio_working_3-way'!AM86-'OddsRatio_working_3-way'!R86/3)</f>
        <v>-0.63018664119351631</v>
      </c>
      <c r="AT86" s="11">
        <f>IF(('OddsRatio_working_3-way'!X86=0),IF(Q86&gt;0,-Q86^(1/3),(-Q86)^(1/3)),'OddsRatio_working_3-way'!AN86-'OddsRatio_working_3-way'!R86/3)</f>
        <v>-0.40306546938255544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9.0299999999999994</v>
      </c>
      <c r="B87" s="4">
        <f>IF('True_Odds_Calculator_3-way'!B88="","",'True_Odds_Calculator_3-way'!B88)</f>
        <v>4.8899999999999997</v>
      </c>
      <c r="C87" s="4">
        <f>IF('True_Odds_Calculator_3-way'!C88="","",'True_Odds_Calculator_3-way'!C88)</f>
        <v>1.41</v>
      </c>
      <c r="D87" s="9">
        <f t="shared" si="26"/>
        <v>0.10566787294130928</v>
      </c>
      <c r="E87" s="9">
        <f t="shared" si="27"/>
        <v>0.1960762295939254</v>
      </c>
      <c r="F87" s="9">
        <f t="shared" si="28"/>
        <v>0.69825589746476546</v>
      </c>
      <c r="G87" s="9">
        <f t="shared" si="29"/>
        <v>1.0539992979190429</v>
      </c>
      <c r="H87" s="9">
        <f t="shared" si="30"/>
        <v>9.4636143622899116</v>
      </c>
      <c r="I87" s="9">
        <f t="shared" si="31"/>
        <v>5.1000572689050774</v>
      </c>
      <c r="J87" s="9">
        <f t="shared" si="32"/>
        <v>1.4321397121468076</v>
      </c>
      <c r="K87" s="11">
        <f t="shared" si="33"/>
        <v>0.11074197120708749</v>
      </c>
      <c r="L87" s="11">
        <f t="shared" si="34"/>
        <v>0.20449897750511248</v>
      </c>
      <c r="M87" s="11">
        <f t="shared" si="35"/>
        <v>0.70921985815602839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-0.20569952140303949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0.1980374631950266</v>
      </c>
      <c r="Q87" s="11">
        <f>2*'OddsRatio_working_3-way'!K87*'OddsRatio_working_3-way'!L87*'OddsRatio_working_3-way'!M87</f>
        <v>3.2122865076241132E-2</v>
      </c>
      <c r="R87" s="11">
        <f t="shared" si="36"/>
        <v>0</v>
      </c>
      <c r="S87" s="11">
        <f t="shared" si="37"/>
        <v>-0.96275121032975008</v>
      </c>
      <c r="T87" s="11">
        <f t="shared" si="38"/>
        <v>-0.15616402438438767</v>
      </c>
      <c r="U87" s="11">
        <f>'OddsRatio_working_3-way'!S87-'OddsRatio_working_3-way'!R87^2/3</f>
        <v>-0.96275121032975008</v>
      </c>
      <c r="V87" s="11">
        <f>'OddsRatio_working_3-way'!S87*'OddsRatio_working_3-way'!R87/3-2*'OddsRatio_working_3-way'!R87^3/27-'OddsRatio_working_3-way'!T87</f>
        <v>0.15616402438438767</v>
      </c>
      <c r="W87" s="11">
        <f>'OddsRatio_working_3-way'!V87^2+4*'OddsRatio_working_3-way'!U87^3/27</f>
        <v>-0.10781492583175853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0.18179805303116298</v>
      </c>
      <c r="Y87" s="11">
        <f>IF('OddsRatio_working_3-way'!W87&gt;=0,IF('OddsRatio_working_3-way'!V87+SQRT('OddsRatio_working_3-way'!W87)&gt;0,0,PI()),ACOS('OddsRatio_working_3-way'!V87/(2*'OddsRatio_working_3-way'!X87)))</f>
        <v>1.1268588240764934</v>
      </c>
      <c r="Z87" s="11">
        <f>'OddsRatio_working_3-way'!X87^(1/3)*COS('OddsRatio_working_3-way'!Y87/3)</f>
        <v>0.52699964895952156</v>
      </c>
      <c r="AA87" s="11">
        <f>'OddsRatio_working_3-way'!X87^(1/3)*COS(('OddsRatio_working_3-way'!Y87+2*PI())/3)</f>
        <v>-0.44347573975689825</v>
      </c>
      <c r="AB87" s="11">
        <f>'OddsRatio_working_3-way'!X87^(1/3)*COS(('OddsRatio_working_3-way'!Y87+4*PI())/3)</f>
        <v>-8.3523909202623439E-2</v>
      </c>
      <c r="AC87" s="11">
        <f>'OddsRatio_working_3-way'!X87^(1/3)*SIN('OddsRatio_working_3-way'!Y87/3)</f>
        <v>0.20781828626580928</v>
      </c>
      <c r="AD87" s="11">
        <f>'OddsRatio_working_3-way'!X87^(1/3)*SIN(('OddsRatio_working_3-way'!Y87+2*PI())/3)</f>
        <v>0.35248594065152244</v>
      </c>
      <c r="AE87" s="11">
        <f>'OddsRatio_working_3-way'!X87^(1/3)*SIN(('OddsRatio_working_3-way'!Y87+4*PI())/3)</f>
        <v>-0.56030422691733162</v>
      </c>
      <c r="AF87" s="11">
        <f>-'OddsRatio_working_3-way'!U87/(3*'OddsRatio_working_3-way'!X87^(1/3))*COS(('OddsRatio_working_3-way'!Y87)/3)</f>
        <v>0.52699964895952145</v>
      </c>
      <c r="AG87" s="11">
        <f>-'OddsRatio_working_3-way'!U87/(3*'OddsRatio_working_3-way'!X87^(1/3))*COS(('OddsRatio_working_3-way'!Y87+2*PI())/3)</f>
        <v>-0.44347573975689814</v>
      </c>
      <c r="AH87" s="11">
        <f>-'OddsRatio_working_3-way'!U87/(3*'OddsRatio_working_3-way'!X87^(1/3))*COS(('OddsRatio_working_3-way'!Y87+4*PI())/3)</f>
        <v>-8.3523909202623411E-2</v>
      </c>
      <c r="AI87" s="11">
        <f>'OddsRatio_working_3-way'!U87/(3*'OddsRatio_working_3-way'!X87^(1/3))*SIN(('OddsRatio_working_3-way'!Y87)/3)</f>
        <v>-0.20781828626580925</v>
      </c>
      <c r="AJ87" s="11">
        <f>'OddsRatio_working_3-way'!U87/(3*'OddsRatio_working_3-way'!X87^(1/3))*SIN(('OddsRatio_working_3-way'!Y87+2*PI())/3)</f>
        <v>-0.35248594065152239</v>
      </c>
      <c r="AK87" s="11">
        <f>'OddsRatio_working_3-way'!U87/(3*'OddsRatio_working_3-way'!X87^(1/3))*SIN(('OddsRatio_working_3-way'!Y87+4*PI())/3)</f>
        <v>0.5603042269173315</v>
      </c>
      <c r="AL87" s="11">
        <f>'OddsRatio_working_3-way'!Z87+'OddsRatio_working_3-way'!AF87</f>
        <v>1.0539992979190429</v>
      </c>
      <c r="AM87" s="11">
        <f>'OddsRatio_working_3-way'!AA87+'OddsRatio_working_3-way'!AG87</f>
        <v>-0.88695147951379638</v>
      </c>
      <c r="AN87" s="11">
        <f>'OddsRatio_working_3-way'!AB87+'OddsRatio_working_3-way'!AH87</f>
        <v>-0.16704781840524685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1.0539992979190429</v>
      </c>
      <c r="AS87" s="11">
        <f>IF(('OddsRatio_working_3-way'!X87=0),IF(Q87&gt;0,-Q87^(1/3),(-Q87)^(1/3)),'OddsRatio_working_3-way'!AM87-'OddsRatio_working_3-way'!R87/3)</f>
        <v>-0.88695147951379638</v>
      </c>
      <c r="AT87" s="11">
        <f>IF(('OddsRatio_working_3-way'!X87=0),IF(Q87&gt;0,-Q87^(1/3),(-Q87)^(1/3)),'OddsRatio_working_3-way'!AN87-'OddsRatio_working_3-way'!R87/3)</f>
        <v>-0.16704781840524685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3.76</v>
      </c>
      <c r="B88" s="4">
        <f>IF('True_Odds_Calculator_3-way'!B89="","",'True_Odds_Calculator_3-way'!B89)</f>
        <v>3.05</v>
      </c>
      <c r="C88" s="4">
        <f>IF('True_Odds_Calculator_3-way'!C89="","",'True_Odds_Calculator_3-way'!C89)</f>
        <v>2.2999999999999998</v>
      </c>
      <c r="D88" s="9">
        <f t="shared" si="26"/>
        <v>0.25754269176454775</v>
      </c>
      <c r="E88" s="9">
        <f t="shared" si="27"/>
        <v>0.31834477841878372</v>
      </c>
      <c r="F88" s="9">
        <f t="shared" si="28"/>
        <v>0.42411252981666847</v>
      </c>
      <c r="G88" s="9">
        <f t="shared" si="29"/>
        <v>1.0445113750140271</v>
      </c>
      <c r="H88" s="9">
        <f t="shared" si="30"/>
        <v>3.8828513950387151</v>
      </c>
      <c r="I88" s="9">
        <f t="shared" si="31"/>
        <v>3.1412483187787559</v>
      </c>
      <c r="J88" s="9">
        <f t="shared" si="32"/>
        <v>2.3578647875182348</v>
      </c>
      <c r="K88" s="11">
        <f t="shared" si="33"/>
        <v>0.26595744680851063</v>
      </c>
      <c r="L88" s="11">
        <f t="shared" si="34"/>
        <v>0.32786885245901642</v>
      </c>
      <c r="M88" s="11">
        <f t="shared" si="35"/>
        <v>0.43478260869565222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-0.27886292291593995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0.2316464718460442</v>
      </c>
      <c r="Q88" s="11">
        <f>2*'OddsRatio_working_3-way'!K88*'OddsRatio_working_3-way'!L88*'OddsRatio_working_3-way'!M88</f>
        <v>7.5825359033075038E-2</v>
      </c>
      <c r="R88" s="11">
        <f t="shared" si="36"/>
        <v>0</v>
      </c>
      <c r="S88" s="11">
        <f t="shared" si="37"/>
        <v>-0.83068221986567714</v>
      </c>
      <c r="T88" s="11">
        <f t="shared" si="38"/>
        <v>-0.27190907360578637</v>
      </c>
      <c r="U88" s="11">
        <f>'OddsRatio_working_3-way'!S88-'OddsRatio_working_3-way'!R88^2/3</f>
        <v>-0.83068221986567714</v>
      </c>
      <c r="V88" s="11">
        <f>'OddsRatio_working_3-way'!S88*'OddsRatio_working_3-way'!R88/3-2*'OddsRatio_working_3-way'!R88^3/27-'OddsRatio_working_3-way'!T88</f>
        <v>0.27190907360578637</v>
      </c>
      <c r="W88" s="11">
        <f>'OddsRatio_working_3-way'!V88^2+4*'OddsRatio_working_3-way'!U88^3/27</f>
        <v>-1.0983693175219314E-2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0.14570366972418392</v>
      </c>
      <c r="Y88" s="11">
        <f>IF('OddsRatio_working_3-way'!W88&gt;=0,IF('OddsRatio_working_3-way'!V88+SQRT('OddsRatio_working_3-way'!W88)&gt;0,0,PI()),ACOS('OddsRatio_working_3-way'!V88/(2*'OddsRatio_working_3-way'!X88)))</f>
        <v>0.36788712808672797</v>
      </c>
      <c r="Z88" s="11">
        <f>'OddsRatio_working_3-way'!X88^(1/3)*COS('OddsRatio_working_3-way'!Y88/3)</f>
        <v>0.52225568750701357</v>
      </c>
      <c r="AA88" s="11">
        <f>'OddsRatio_working_3-way'!X88^(1/3)*COS(('OddsRatio_working_3-way'!Y88+2*PI())/3)</f>
        <v>-0.31687102823691909</v>
      </c>
      <c r="AB88" s="11">
        <f>'OddsRatio_working_3-way'!X88^(1/3)*COS(('OddsRatio_working_3-way'!Y88+4*PI())/3)</f>
        <v>-0.20538465927009436</v>
      </c>
      <c r="AC88" s="11">
        <f>'OddsRatio_working_3-way'!X88^(1/3)*SIN('OddsRatio_working_3-way'!Y88/3)</f>
        <v>6.4366685133970092E-2</v>
      </c>
      <c r="AD88" s="11">
        <f>'OddsRatio_working_3-way'!X88^(1/3)*SIN(('OddsRatio_working_3-way'!Y88+2*PI())/3)</f>
        <v>0.42010335008499594</v>
      </c>
      <c r="AE88" s="11">
        <f>'OddsRatio_working_3-way'!X88^(1/3)*SIN(('OddsRatio_working_3-way'!Y88+4*PI())/3)</f>
        <v>-0.48447003521896614</v>
      </c>
      <c r="AF88" s="11">
        <f>-'OddsRatio_working_3-way'!U88/(3*'OddsRatio_working_3-way'!X88^(1/3))*COS(('OddsRatio_working_3-way'!Y88)/3)</f>
        <v>0.52225568750701357</v>
      </c>
      <c r="AG88" s="11">
        <f>-'OddsRatio_working_3-way'!U88/(3*'OddsRatio_working_3-way'!X88^(1/3))*COS(('OddsRatio_working_3-way'!Y88+2*PI())/3)</f>
        <v>-0.31687102823691909</v>
      </c>
      <c r="AH88" s="11">
        <f>-'OddsRatio_working_3-way'!U88/(3*'OddsRatio_working_3-way'!X88^(1/3))*COS(('OddsRatio_working_3-way'!Y88+4*PI())/3)</f>
        <v>-0.20538465927009436</v>
      </c>
      <c r="AI88" s="11">
        <f>'OddsRatio_working_3-way'!U88/(3*'OddsRatio_working_3-way'!X88^(1/3))*SIN(('OddsRatio_working_3-way'!Y88)/3)</f>
        <v>-6.4366685133970092E-2</v>
      </c>
      <c r="AJ88" s="11">
        <f>'OddsRatio_working_3-way'!U88/(3*'OddsRatio_working_3-way'!X88^(1/3))*SIN(('OddsRatio_working_3-way'!Y88+2*PI())/3)</f>
        <v>-0.42010335008499594</v>
      </c>
      <c r="AK88" s="11">
        <f>'OddsRatio_working_3-way'!U88/(3*'OddsRatio_working_3-way'!X88^(1/3))*SIN(('OddsRatio_working_3-way'!Y88+4*PI())/3)</f>
        <v>0.48447003521896614</v>
      </c>
      <c r="AL88" s="11">
        <f>'OddsRatio_working_3-way'!Z88+'OddsRatio_working_3-way'!AF88</f>
        <v>1.0445113750140271</v>
      </c>
      <c r="AM88" s="11">
        <f>'OddsRatio_working_3-way'!AA88+'OddsRatio_working_3-way'!AG88</f>
        <v>-0.63374205647383819</v>
      </c>
      <c r="AN88" s="11">
        <f>'OddsRatio_working_3-way'!AB88+'OddsRatio_working_3-way'!AH88</f>
        <v>-0.41076931854018872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1.0445113750140271</v>
      </c>
      <c r="AS88" s="11">
        <f>IF(('OddsRatio_working_3-way'!X88=0),IF(Q88&gt;0,-Q88^(1/3),(-Q88)^(1/3)),'OddsRatio_working_3-way'!AM88-'OddsRatio_working_3-way'!R88/3)</f>
        <v>-0.63374205647383819</v>
      </c>
      <c r="AT88" s="11">
        <f>IF(('OddsRatio_working_3-way'!X88=0),IF(Q88&gt;0,-Q88^(1/3),(-Q88)^(1/3)),'OddsRatio_working_3-way'!AN88-'OddsRatio_working_3-way'!R88/3)</f>
        <v>-0.41076931854018872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2.71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2.92</v>
      </c>
      <c r="D89" s="9">
        <f t="shared" si="26"/>
        <v>0.35969141009738259</v>
      </c>
      <c r="E89" s="9">
        <f t="shared" si="27"/>
        <v>0.30683933097568455</v>
      </c>
      <c r="F89" s="9">
        <f t="shared" si="28"/>
        <v>0.33346925892693291</v>
      </c>
      <c r="G89" s="9">
        <f t="shared" si="29"/>
        <v>1.0410297751562383</v>
      </c>
      <c r="H89" s="9">
        <f t="shared" si="30"/>
        <v>2.7801609155171669</v>
      </c>
      <c r="I89" s="9">
        <f t="shared" si="31"/>
        <v>3.2590346120890379</v>
      </c>
      <c r="J89" s="9">
        <f t="shared" si="32"/>
        <v>2.998777168299978</v>
      </c>
      <c r="K89" s="11">
        <f t="shared" si="33"/>
        <v>0.36900369003690037</v>
      </c>
      <c r="L89" s="11">
        <f t="shared" si="34"/>
        <v>0.31545741324921134</v>
      </c>
      <c r="M89" s="11">
        <f t="shared" si="35"/>
        <v>0.34246575342465752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-0.28401787150838975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0.23121531072706691</v>
      </c>
      <c r="Q89" s="11">
        <f>2*'OddsRatio_working_3-way'!K89*'OddsRatio_working_3-way'!L89*'OddsRatio_working_3-way'!M89</f>
        <v>7.9729417492092031E-2</v>
      </c>
      <c r="R89" s="11">
        <f t="shared" si="36"/>
        <v>0</v>
      </c>
      <c r="S89" s="11">
        <f t="shared" si="37"/>
        <v>-0.81408718929941326</v>
      </c>
      <c r="T89" s="11">
        <f t="shared" si="38"/>
        <v>-0.28071972044807347</v>
      </c>
      <c r="U89" s="11">
        <f>'OddsRatio_working_3-way'!S89-'OddsRatio_working_3-way'!R89^2/3</f>
        <v>-0.81408718929941326</v>
      </c>
      <c r="V89" s="11">
        <f>'OddsRatio_working_3-way'!S89*'OddsRatio_working_3-way'!R89/3-2*'OddsRatio_working_3-way'!R89^3/27-'OddsRatio_working_3-way'!T89</f>
        <v>0.28071972044807347</v>
      </c>
      <c r="W89" s="11">
        <f>'OddsRatio_working_3-way'!V89^2+4*'OddsRatio_working_3-way'!U89^3/27</f>
        <v>-1.1262869082643845E-3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0.14135933675982365</v>
      </c>
      <c r="Y89" s="11">
        <f>IF('OddsRatio_working_3-way'!W89&gt;=0,IF('OddsRatio_working_3-way'!V89+SQRT('OddsRatio_working_3-way'!W89)&gt;0,0,PI()),ACOS('OddsRatio_working_3-way'!V89/(2*'OddsRatio_working_3-way'!X89)))</f>
        <v>0.1189858372584478</v>
      </c>
      <c r="Z89" s="11">
        <f>'OddsRatio_working_3-way'!X89^(1/3)*COS('OddsRatio_working_3-way'!Y89/3)</f>
        <v>0.52051488757811926</v>
      </c>
      <c r="AA89" s="11">
        <f>'OddsRatio_working_3-way'!X89^(1/3)*COS(('OddsRatio_working_3-way'!Y89+2*PI())/3)</f>
        <v>-0.27814560138023631</v>
      </c>
      <c r="AB89" s="11">
        <f>'OddsRatio_working_3-way'!X89^(1/3)*COS(('OddsRatio_working_3-way'!Y89+4*PI())/3)</f>
        <v>-0.242369286197883</v>
      </c>
      <c r="AC89" s="11">
        <f>'OddsRatio_working_3-way'!X89^(1/3)*SIN('OddsRatio_working_3-way'!Y89/3)</f>
        <v>2.0655465201144637E-2</v>
      </c>
      <c r="AD89" s="11">
        <f>'OddsRatio_working_3-way'!X89^(1/3)*SIN(('OddsRatio_working_3-way'!Y89+2*PI())/3)</f>
        <v>0.44045138309008008</v>
      </c>
      <c r="AE89" s="11">
        <f>'OddsRatio_working_3-way'!X89^(1/3)*SIN(('OddsRatio_working_3-way'!Y89+4*PI())/3)</f>
        <v>-0.46110684829122467</v>
      </c>
      <c r="AF89" s="11">
        <f>-'OddsRatio_working_3-way'!U89/(3*'OddsRatio_working_3-way'!X89^(1/3))*COS(('OddsRatio_working_3-way'!Y89)/3)</f>
        <v>0.52051488757811915</v>
      </c>
      <c r="AG89" s="11">
        <f>-'OddsRatio_working_3-way'!U89/(3*'OddsRatio_working_3-way'!X89^(1/3))*COS(('OddsRatio_working_3-way'!Y89+2*PI())/3)</f>
        <v>-0.27814560138023625</v>
      </c>
      <c r="AH89" s="11">
        <f>-'OddsRatio_working_3-way'!U89/(3*'OddsRatio_working_3-way'!X89^(1/3))*COS(('OddsRatio_working_3-way'!Y89+4*PI())/3)</f>
        <v>-0.24236928619788295</v>
      </c>
      <c r="AI89" s="11">
        <f>'OddsRatio_working_3-way'!U89/(3*'OddsRatio_working_3-way'!X89^(1/3))*SIN(('OddsRatio_working_3-way'!Y89)/3)</f>
        <v>-2.0655465201144634E-2</v>
      </c>
      <c r="AJ89" s="11">
        <f>'OddsRatio_working_3-way'!U89/(3*'OddsRatio_working_3-way'!X89^(1/3))*SIN(('OddsRatio_working_3-way'!Y89+2*PI())/3)</f>
        <v>-0.44045138309008003</v>
      </c>
      <c r="AK89" s="11">
        <f>'OddsRatio_working_3-way'!U89/(3*'OddsRatio_working_3-way'!X89^(1/3))*SIN(('OddsRatio_working_3-way'!Y89+4*PI())/3)</f>
        <v>0.46110684829122461</v>
      </c>
      <c r="AL89" s="11">
        <f>'OddsRatio_working_3-way'!Z89+'OddsRatio_working_3-way'!AF89</f>
        <v>1.0410297751562383</v>
      </c>
      <c r="AM89" s="11">
        <f>'OddsRatio_working_3-way'!AA89+'OddsRatio_working_3-way'!AG89</f>
        <v>-0.5562912027604725</v>
      </c>
      <c r="AN89" s="11">
        <f>'OddsRatio_working_3-way'!AB89+'OddsRatio_working_3-way'!AH89</f>
        <v>-0.48473857239576595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1.0410297751562383</v>
      </c>
      <c r="AS89" s="11">
        <f>IF(('OddsRatio_working_3-way'!X89=0),IF(Q89&gt;0,-Q89^(1/3),(-Q89)^(1/3)),'OddsRatio_working_3-way'!AM89-'OddsRatio_working_3-way'!R89/3)</f>
        <v>-0.5562912027604725</v>
      </c>
      <c r="AT89" s="11">
        <f>IF(('OddsRatio_working_3-way'!X89=0),IF(Q89&gt;0,-Q89^(1/3),(-Q89)^(1/3)),'OddsRatio_working_3-way'!AN89-'OddsRatio_working_3-way'!R89/3)</f>
        <v>-0.48473857239576595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3.24</v>
      </c>
      <c r="C90" s="4">
        <f>IF('True_Odds_Calculator_3-way'!C91="","",'True_Odds_Calculator_3-way'!C91)</f>
        <v>4.0999999999999996</v>
      </c>
      <c r="D90" s="9">
        <f t="shared" si="26"/>
        <v>0.46505664773820804</v>
      </c>
      <c r="E90" s="9">
        <f t="shared" si="27"/>
        <v>0.29918804234373492</v>
      </c>
      <c r="F90" s="9">
        <f t="shared" si="28"/>
        <v>0.2357553099180571</v>
      </c>
      <c r="G90" s="9">
        <f t="shared" si="29"/>
        <v>1.0457051647040809</v>
      </c>
      <c r="H90" s="9">
        <f t="shared" si="30"/>
        <v>2.1502756811744899</v>
      </c>
      <c r="I90" s="9">
        <f t="shared" si="31"/>
        <v>3.3423795689371416</v>
      </c>
      <c r="J90" s="9">
        <f t="shared" si="32"/>
        <v>4.2416860105826508</v>
      </c>
      <c r="K90" s="11">
        <f t="shared" si="33"/>
        <v>0.47619047619047616</v>
      </c>
      <c r="L90" s="11">
        <f t="shared" si="34"/>
        <v>0.30864197530864196</v>
      </c>
      <c r="M90" s="11">
        <f t="shared" si="35"/>
        <v>0.24390243902439027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-0.27381310850145557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0.23085416039345577</v>
      </c>
      <c r="Q90" s="11">
        <f>2*'OddsRatio_working_3-way'!K90*'OddsRatio_working_3-way'!L90*'OddsRatio_working_3-way'!M90</f>
        <v>7.1693838631508008E-2</v>
      </c>
      <c r="R90" s="11">
        <f t="shared" si="36"/>
        <v>0</v>
      </c>
      <c r="S90" s="11">
        <f t="shared" si="37"/>
        <v>-0.84310850439882634</v>
      </c>
      <c r="T90" s="11">
        <f t="shared" si="38"/>
        <v>-0.26183493925429391</v>
      </c>
      <c r="U90" s="11">
        <f>'OddsRatio_working_3-way'!S90-'OddsRatio_working_3-way'!R90^2/3</f>
        <v>-0.84310850439882634</v>
      </c>
      <c r="V90" s="11">
        <f>'OddsRatio_working_3-way'!S90*'OddsRatio_working_3-way'!R90/3-2*'OddsRatio_working_3-way'!R90^3/27-'OddsRatio_working_3-way'!T90</f>
        <v>0.26183493925429391</v>
      </c>
      <c r="W90" s="11">
        <f>'OddsRatio_working_3-way'!V90^2+4*'OddsRatio_working_3-way'!U90^3/27</f>
        <v>-2.0228903460259684E-2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0.14898526678379934</v>
      </c>
      <c r="Y90" s="11">
        <f>IF('OddsRatio_working_3-way'!W90&gt;=0,IF('OddsRatio_working_3-way'!V90+SQRT('OddsRatio_working_3-way'!W90)&gt;0,0,PI()),ACOS('OddsRatio_working_3-way'!V90/(2*'OddsRatio_working_3-way'!X90)))</f>
        <v>0.49760634737605614</v>
      </c>
      <c r="Z90" s="11">
        <f>'OddsRatio_working_3-way'!X90^(1/3)*COS('OddsRatio_working_3-way'!Y90/3)</f>
        <v>0.52285258235204046</v>
      </c>
      <c r="AA90" s="11">
        <f>'OddsRatio_working_3-way'!X90^(1/3)*COS(('OddsRatio_working_3-way'!Y90+2*PI())/3)</f>
        <v>-0.33722872481478033</v>
      </c>
      <c r="AB90" s="11">
        <f>'OddsRatio_working_3-way'!X90^(1/3)*COS(('OddsRatio_working_3-way'!Y90+4*PI())/3)</f>
        <v>-0.18562385753726002</v>
      </c>
      <c r="AC90" s="11">
        <f>'OddsRatio_working_3-way'!X90^(1/3)*SIN('OddsRatio_working_3-way'!Y90/3)</f>
        <v>8.7529110933133827E-2</v>
      </c>
      <c r="AD90" s="11">
        <f>'OddsRatio_working_3-way'!X90^(1/3)*SIN(('OddsRatio_working_3-way'!Y90+2*PI())/3)</f>
        <v>0.40903906328459544</v>
      </c>
      <c r="AE90" s="11">
        <f>'OddsRatio_working_3-way'!X90^(1/3)*SIN(('OddsRatio_working_3-way'!Y90+4*PI())/3)</f>
        <v>-0.49656817421772925</v>
      </c>
      <c r="AF90" s="11">
        <f>-'OddsRatio_working_3-way'!U90/(3*'OddsRatio_working_3-way'!X90^(1/3))*COS(('OddsRatio_working_3-way'!Y90)/3)</f>
        <v>0.52285258235204046</v>
      </c>
      <c r="AG90" s="11">
        <f>-'OddsRatio_working_3-way'!U90/(3*'OddsRatio_working_3-way'!X90^(1/3))*COS(('OddsRatio_working_3-way'!Y90+2*PI())/3)</f>
        <v>-0.33722872481478033</v>
      </c>
      <c r="AH90" s="11">
        <f>-'OddsRatio_working_3-way'!U90/(3*'OddsRatio_working_3-way'!X90^(1/3))*COS(('OddsRatio_working_3-way'!Y90+4*PI())/3)</f>
        <v>-0.18562385753726002</v>
      </c>
      <c r="AI90" s="11">
        <f>'OddsRatio_working_3-way'!U90/(3*'OddsRatio_working_3-way'!X90^(1/3))*SIN(('OddsRatio_working_3-way'!Y90)/3)</f>
        <v>-8.7529110933133827E-2</v>
      </c>
      <c r="AJ90" s="11">
        <f>'OddsRatio_working_3-way'!U90/(3*'OddsRatio_working_3-way'!X90^(1/3))*SIN(('OddsRatio_working_3-way'!Y90+2*PI())/3)</f>
        <v>-0.40903906328459544</v>
      </c>
      <c r="AK90" s="11">
        <f>'OddsRatio_working_3-way'!U90/(3*'OddsRatio_working_3-way'!X90^(1/3))*SIN(('OddsRatio_working_3-way'!Y90+4*PI())/3)</f>
        <v>0.49656817421772925</v>
      </c>
      <c r="AL90" s="11">
        <f>'OddsRatio_working_3-way'!Z90+'OddsRatio_working_3-way'!AF90</f>
        <v>1.0457051647040809</v>
      </c>
      <c r="AM90" s="11">
        <f>'OddsRatio_working_3-way'!AA90+'OddsRatio_working_3-way'!AG90</f>
        <v>-0.67445744962956067</v>
      </c>
      <c r="AN90" s="11">
        <f>'OddsRatio_working_3-way'!AB90+'OddsRatio_working_3-way'!AH90</f>
        <v>-0.37124771507452003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1.0457051647040809</v>
      </c>
      <c r="AS90" s="11">
        <f>IF(('OddsRatio_working_3-way'!X90=0),IF(Q90&gt;0,-Q90^(1/3),(-Q90)^(1/3)),'OddsRatio_working_3-way'!AM90-'OddsRatio_working_3-way'!R90/3)</f>
        <v>-0.67445744962956067</v>
      </c>
      <c r="AT90" s="11">
        <f>IF(('OddsRatio_working_3-way'!X90=0),IF(Q90&gt;0,-Q90^(1/3),(-Q90)^(1/3)),'OddsRatio_working_3-way'!AN90-'OddsRatio_working_3-way'!R90/3)</f>
        <v>-0.37124771507452003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3.29</v>
      </c>
      <c r="B91" s="4">
        <f>IF('True_Odds_Calculator_3-way'!B92="","",'True_Odds_Calculator_3-way'!B92)</f>
        <v>3.42</v>
      </c>
      <c r="C91" s="4">
        <f>IF('True_Odds_Calculator_3-way'!C92="","",'True_Odds_Calculator_3-way'!C92)</f>
        <v>2.3199999999999998</v>
      </c>
      <c r="D91" s="9">
        <f t="shared" si="26"/>
        <v>0.29523821626574898</v>
      </c>
      <c r="E91" s="9">
        <f t="shared" si="27"/>
        <v>0.28388063170343486</v>
      </c>
      <c r="F91" s="9">
        <f t="shared" si="28"/>
        <v>0.42088115203081594</v>
      </c>
      <c r="G91" s="9">
        <f t="shared" si="29"/>
        <v>1.0423997317526159</v>
      </c>
      <c r="H91" s="9">
        <f t="shared" si="30"/>
        <v>3.3870953857134904</v>
      </c>
      <c r="I91" s="9">
        <f t="shared" si="31"/>
        <v>3.52260735084133</v>
      </c>
      <c r="J91" s="9">
        <f t="shared" si="32"/>
        <v>2.3759676459134531</v>
      </c>
      <c r="K91" s="11">
        <f t="shared" si="33"/>
        <v>0.303951367781155</v>
      </c>
      <c r="L91" s="11">
        <f t="shared" si="34"/>
        <v>0.29239766081871343</v>
      </c>
      <c r="M91" s="11">
        <f t="shared" si="35"/>
        <v>0.43103448275862072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-0.28023010571182161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0.2309975231549159</v>
      </c>
      <c r="Q91" s="11">
        <f>2*'OddsRatio_working_3-way'!K91*'OddsRatio_working_3-way'!L91*'OddsRatio_working_3-way'!M91</f>
        <v>7.6616093915394992E-2</v>
      </c>
      <c r="R91" s="11">
        <f t="shared" si="36"/>
        <v>0</v>
      </c>
      <c r="S91" s="11">
        <f t="shared" si="37"/>
        <v>-0.82431372806341263</v>
      </c>
      <c r="T91" s="11">
        <f t="shared" si="38"/>
        <v>-0.27340422157990468</v>
      </c>
      <c r="U91" s="11">
        <f>'OddsRatio_working_3-way'!S91-'OddsRatio_working_3-way'!R91^2/3</f>
        <v>-0.82431372806341263</v>
      </c>
      <c r="V91" s="11">
        <f>'OddsRatio_working_3-way'!S91*'OddsRatio_working_3-way'!R91/3-2*'OddsRatio_working_3-way'!R91^3/27-'OddsRatio_working_3-way'!T91</f>
        <v>0.27340422157990468</v>
      </c>
      <c r="W91" s="11">
        <f>'OddsRatio_working_3-way'!V91^2+4*'OddsRatio_working_3-way'!U91^3/27</f>
        <v>-8.2302070022813173E-3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0.1440313120297067</v>
      </c>
      <c r="Y91" s="11">
        <f>IF('OddsRatio_working_3-way'!W91&gt;=0,IF('OddsRatio_working_3-way'!V91+SQRT('OddsRatio_working_3-way'!W91)&gt;0,0,PI()),ACOS('OddsRatio_working_3-way'!V91/(2*'OddsRatio_working_3-way'!X91)))</f>
        <v>0.32038628762927579</v>
      </c>
      <c r="Z91" s="11">
        <f>'OddsRatio_working_3-way'!X91^(1/3)*COS('OddsRatio_working_3-way'!Y91/3)</f>
        <v>0.52119986587630796</v>
      </c>
      <c r="AA91" s="11">
        <f>'OddsRatio_working_3-way'!X91^(1/3)*COS(('OddsRatio_working_3-way'!Y91+2*PI())/3)</f>
        <v>-0.30898853566381801</v>
      </c>
      <c r="AB91" s="11">
        <f>'OddsRatio_working_3-way'!X91^(1/3)*COS(('OddsRatio_working_3-way'!Y91+4*PI())/3)</f>
        <v>-0.21221133021248983</v>
      </c>
      <c r="AC91" s="11">
        <f>'OddsRatio_working_3-way'!X91^(1/3)*SIN('OddsRatio_working_3-way'!Y91/3)</f>
        <v>5.5874345618743965E-2</v>
      </c>
      <c r="AD91" s="11">
        <f>'OddsRatio_working_3-way'!X91^(1/3)*SIN(('OddsRatio_working_3-way'!Y91+2*PI())/3)</f>
        <v>0.42343515148855287</v>
      </c>
      <c r="AE91" s="11">
        <f>'OddsRatio_working_3-way'!X91^(1/3)*SIN(('OddsRatio_working_3-way'!Y91+4*PI())/3)</f>
        <v>-0.47930949710729687</v>
      </c>
      <c r="AF91" s="11">
        <f>-'OddsRatio_working_3-way'!U91/(3*'OddsRatio_working_3-way'!X91^(1/3))*COS(('OddsRatio_working_3-way'!Y91)/3)</f>
        <v>0.52119986587630796</v>
      </c>
      <c r="AG91" s="11">
        <f>-'OddsRatio_working_3-way'!U91/(3*'OddsRatio_working_3-way'!X91^(1/3))*COS(('OddsRatio_working_3-way'!Y91+2*PI())/3)</f>
        <v>-0.30898853566381801</v>
      </c>
      <c r="AH91" s="11">
        <f>-'OddsRatio_working_3-way'!U91/(3*'OddsRatio_working_3-way'!X91^(1/3))*COS(('OddsRatio_working_3-way'!Y91+4*PI())/3)</f>
        <v>-0.21221133021248983</v>
      </c>
      <c r="AI91" s="11">
        <f>'OddsRatio_working_3-way'!U91/(3*'OddsRatio_working_3-way'!X91^(1/3))*SIN(('OddsRatio_working_3-way'!Y91)/3)</f>
        <v>-5.5874345618743965E-2</v>
      </c>
      <c r="AJ91" s="11">
        <f>'OddsRatio_working_3-way'!U91/(3*'OddsRatio_working_3-way'!X91^(1/3))*SIN(('OddsRatio_working_3-way'!Y91+2*PI())/3)</f>
        <v>-0.42343515148855287</v>
      </c>
      <c r="AK91" s="11">
        <f>'OddsRatio_working_3-way'!U91/(3*'OddsRatio_working_3-way'!X91^(1/3))*SIN(('OddsRatio_working_3-way'!Y91+4*PI())/3)</f>
        <v>0.47930949710729687</v>
      </c>
      <c r="AL91" s="11">
        <f>'OddsRatio_working_3-way'!Z91+'OddsRatio_working_3-way'!AF91</f>
        <v>1.0423997317526159</v>
      </c>
      <c r="AM91" s="11">
        <f>'OddsRatio_working_3-way'!AA91+'OddsRatio_working_3-way'!AG91</f>
        <v>-0.61797707132763602</v>
      </c>
      <c r="AN91" s="11">
        <f>'OddsRatio_working_3-way'!AB91+'OddsRatio_working_3-way'!AH91</f>
        <v>-0.42442266042497967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1.0423997317526159</v>
      </c>
      <c r="AS91" s="11">
        <f>IF(('OddsRatio_working_3-way'!X91=0),IF(Q91&gt;0,-Q91^(1/3),(-Q91)^(1/3)),'OddsRatio_working_3-way'!AM91-'OddsRatio_working_3-way'!R91/3)</f>
        <v>-0.61797707132763602</v>
      </c>
      <c r="AT91" s="11">
        <f>IF(('OddsRatio_working_3-way'!X91=0),IF(Q91&gt;0,-Q91^(1/3),(-Q91)^(1/3)),'OddsRatio_working_3-way'!AN91-'OddsRatio_working_3-way'!R91/3)</f>
        <v>-0.42442266042497967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1.62</v>
      </c>
      <c r="B92" s="4">
        <f>IF('True_Odds_Calculator_3-way'!B93="","",'True_Odds_Calculator_3-way'!B93)</f>
        <v>3.87</v>
      </c>
      <c r="C92" s="4">
        <f>IF('True_Odds_Calculator_3-way'!C93="","",'True_Odds_Calculator_3-way'!C93)</f>
        <v>6.48</v>
      </c>
      <c r="D92" s="9">
        <f t="shared" si="26"/>
        <v>0.60443177706627305</v>
      </c>
      <c r="E92" s="9">
        <f t="shared" si="27"/>
        <v>0.2481726016322163</v>
      </c>
      <c r="F92" s="9">
        <f t="shared" si="28"/>
        <v>0.1473956213015106</v>
      </c>
      <c r="G92" s="9">
        <f t="shared" si="29"/>
        <v>1.0555587694165507</v>
      </c>
      <c r="H92" s="9">
        <f t="shared" si="30"/>
        <v>1.6544464370382612</v>
      </c>
      <c r="I92" s="9">
        <f t="shared" si="31"/>
        <v>4.0294536682255009</v>
      </c>
      <c r="J92" s="9">
        <f t="shared" si="32"/>
        <v>6.7844620564026989</v>
      </c>
      <c r="K92" s="11">
        <f t="shared" si="33"/>
        <v>0.61728395061728392</v>
      </c>
      <c r="L92" s="11">
        <f t="shared" si="34"/>
        <v>0.25839793281653745</v>
      </c>
      <c r="M92" s="11">
        <f t="shared" si="35"/>
        <v>0.15432098765432098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-0.24002316562476489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0.22079613029305184</v>
      </c>
      <c r="Q92" s="11">
        <f>2*'OddsRatio_working_3-way'!K92*'OddsRatio_working_3-way'!L92*'OddsRatio_working_3-way'!M92</f>
        <v>4.9229906419855474E-2</v>
      </c>
      <c r="R92" s="11">
        <f t="shared" si="36"/>
        <v>0</v>
      </c>
      <c r="S92" s="11">
        <f t="shared" si="37"/>
        <v>-0.91989508478622761</v>
      </c>
      <c r="T92" s="11">
        <f t="shared" si="38"/>
        <v>-0.20510481266136621</v>
      </c>
      <c r="U92" s="11">
        <f>'OddsRatio_working_3-way'!S92-'OddsRatio_working_3-way'!R92^2/3</f>
        <v>-0.91989508478622761</v>
      </c>
      <c r="V92" s="11">
        <f>'OddsRatio_working_3-way'!S92*'OddsRatio_working_3-way'!R92/3-2*'OddsRatio_working_3-way'!R92^3/27-'OddsRatio_working_3-way'!T92</f>
        <v>0.20510481266136621</v>
      </c>
      <c r="W92" s="11">
        <f>'OddsRatio_working_3-way'!V92^2+4*'OddsRatio_working_3-way'!U92^3/27</f>
        <v>-7.3253738736910615E-2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0.16979526120725863</v>
      </c>
      <c r="Y92" s="11">
        <f>IF('OddsRatio_working_3-way'!W92&gt;=0,IF('OddsRatio_working_3-way'!V92+SQRT('OddsRatio_working_3-way'!W92)&gt;0,0,PI()),ACOS('OddsRatio_working_3-way'!V92/(2*'OddsRatio_working_3-way'!X92)))</f>
        <v>0.92231483835660433</v>
      </c>
      <c r="Z92" s="11">
        <f>'OddsRatio_working_3-way'!X92^(1/3)*COS('OddsRatio_working_3-way'!Y92/3)</f>
        <v>0.52777938470827535</v>
      </c>
      <c r="AA92" s="11">
        <f>'OddsRatio_working_3-way'!X92^(1/3)*COS(('OddsRatio_working_3-way'!Y92+2*PI())/3)</f>
        <v>-0.40901192360859662</v>
      </c>
      <c r="AB92" s="11">
        <f>'OddsRatio_working_3-way'!X92^(1/3)*COS(('OddsRatio_working_3-way'!Y92+4*PI())/3)</f>
        <v>-0.11876746109967905</v>
      </c>
      <c r="AC92" s="11">
        <f>'OddsRatio_working_3-way'!X92^(1/3)*SIN('OddsRatio_working_3-way'!Y92/3)</f>
        <v>0.16757271856032199</v>
      </c>
      <c r="AD92" s="11">
        <f>'OddsRatio_working_3-way'!X92^(1/3)*SIN(('OddsRatio_working_3-way'!Y92+2*PI())/3)</f>
        <v>0.37328399547092567</v>
      </c>
      <c r="AE92" s="11">
        <f>'OddsRatio_working_3-way'!X92^(1/3)*SIN(('OddsRatio_working_3-way'!Y92+4*PI())/3)</f>
        <v>-0.54085671403124758</v>
      </c>
      <c r="AF92" s="11">
        <f>-'OddsRatio_working_3-way'!U92/(3*'OddsRatio_working_3-way'!X92^(1/3))*COS(('OddsRatio_working_3-way'!Y92)/3)</f>
        <v>0.52777938470827535</v>
      </c>
      <c r="AG92" s="11">
        <f>-'OddsRatio_working_3-way'!U92/(3*'OddsRatio_working_3-way'!X92^(1/3))*COS(('OddsRatio_working_3-way'!Y92+2*PI())/3)</f>
        <v>-0.40901192360859662</v>
      </c>
      <c r="AH92" s="11">
        <f>-'OddsRatio_working_3-way'!U92/(3*'OddsRatio_working_3-way'!X92^(1/3))*COS(('OddsRatio_working_3-way'!Y92+4*PI())/3)</f>
        <v>-0.11876746109967905</v>
      </c>
      <c r="AI92" s="11">
        <f>'OddsRatio_working_3-way'!U92/(3*'OddsRatio_working_3-way'!X92^(1/3))*SIN(('OddsRatio_working_3-way'!Y92)/3)</f>
        <v>-0.16757271856032199</v>
      </c>
      <c r="AJ92" s="11">
        <f>'OddsRatio_working_3-way'!U92/(3*'OddsRatio_working_3-way'!X92^(1/3))*SIN(('OddsRatio_working_3-way'!Y92+2*PI())/3)</f>
        <v>-0.37328399547092567</v>
      </c>
      <c r="AK92" s="11">
        <f>'OddsRatio_working_3-way'!U92/(3*'OddsRatio_working_3-way'!X92^(1/3))*SIN(('OddsRatio_working_3-way'!Y92+4*PI())/3)</f>
        <v>0.54085671403124758</v>
      </c>
      <c r="AL92" s="11">
        <f>'OddsRatio_working_3-way'!Z92+'OddsRatio_working_3-way'!AF92</f>
        <v>1.0555587694165507</v>
      </c>
      <c r="AM92" s="11">
        <f>'OddsRatio_working_3-way'!AA92+'OddsRatio_working_3-way'!AG92</f>
        <v>-0.81802384721719323</v>
      </c>
      <c r="AN92" s="11">
        <f>'OddsRatio_working_3-way'!AB92+'OddsRatio_working_3-way'!AH92</f>
        <v>-0.2375349221993581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1.0555587694165507</v>
      </c>
      <c r="AS92" s="11">
        <f>IF(('OddsRatio_working_3-way'!X92=0),IF(Q92&gt;0,-Q92^(1/3),(-Q92)^(1/3)),'OddsRatio_working_3-way'!AM92-'OddsRatio_working_3-way'!R92/3)</f>
        <v>-0.81802384721719323</v>
      </c>
      <c r="AT92" s="11">
        <f>IF(('OddsRatio_working_3-way'!X92=0),IF(Q92&gt;0,-Q92^(1/3),(-Q92)^(1/3)),'OddsRatio_working_3-way'!AN92-'OddsRatio_working_3-way'!R92/3)</f>
        <v>-0.2375349221993581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3.91</v>
      </c>
      <c r="D93" s="9">
        <f t="shared" si="26"/>
        <v>0.46509840259612845</v>
      </c>
      <c r="E93" s="9">
        <f t="shared" si="27"/>
        <v>0.287529391540505</v>
      </c>
      <c r="F93" s="9">
        <f t="shared" si="28"/>
        <v>0.24737220586336675</v>
      </c>
      <c r="G93" s="9">
        <f t="shared" si="29"/>
        <v>1.0455296701595527</v>
      </c>
      <c r="H93" s="9">
        <f t="shared" si="30"/>
        <v>2.1500826371755082</v>
      </c>
      <c r="I93" s="9">
        <f t="shared" si="31"/>
        <v>3.4779053182781401</v>
      </c>
      <c r="J93" s="9">
        <f t="shared" si="32"/>
        <v>4.0424913401642977</v>
      </c>
      <c r="K93" s="11">
        <f t="shared" si="33"/>
        <v>0.47619047619047616</v>
      </c>
      <c r="L93" s="11">
        <f t="shared" si="34"/>
        <v>0.29673590504451036</v>
      </c>
      <c r="M93" s="11">
        <f t="shared" si="35"/>
        <v>0.25575447570332482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-0.2741625097981395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0.23056571357739328</v>
      </c>
      <c r="Q93" s="11">
        <f>2*'OddsRatio_working_3-way'!K93*'OddsRatio_working_3-way'!L93*'OddsRatio_working_3-way'!M93</f>
        <v>7.2277653159057459E-2</v>
      </c>
      <c r="R93" s="11">
        <f t="shared" si="36"/>
        <v>0</v>
      </c>
      <c r="S93" s="11">
        <f t="shared" si="37"/>
        <v>-0.84098191888874341</v>
      </c>
      <c r="T93" s="11">
        <f t="shared" si="38"/>
        <v>-0.26363069557640861</v>
      </c>
      <c r="U93" s="11">
        <f>'OddsRatio_working_3-way'!S93-'OddsRatio_working_3-way'!R93^2/3</f>
        <v>-0.84098191888874341</v>
      </c>
      <c r="V93" s="11">
        <f>'OddsRatio_working_3-way'!S93*'OddsRatio_working_3-way'!R93/3-2*'OddsRatio_working_3-way'!R93^3/27-'OddsRatio_working_3-way'!T93</f>
        <v>0.26363069557640861</v>
      </c>
      <c r="W93" s="11">
        <f>'OddsRatio_working_3-way'!V93^2+4*'OddsRatio_working_3-way'!U93^3/27</f>
        <v>-1.8615146208488295E-2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0.14842194064439168</v>
      </c>
      <c r="Y93" s="11">
        <f>IF('OddsRatio_working_3-way'!W93&gt;=0,IF('OddsRatio_working_3-way'!V93+SQRT('OddsRatio_working_3-way'!W93)&gt;0,0,PI()),ACOS('OddsRatio_working_3-way'!V93/(2*'OddsRatio_working_3-way'!X93)))</f>
        <v>0.47757467428824807</v>
      </c>
      <c r="Z93" s="11">
        <f>'OddsRatio_working_3-way'!X93^(1/3)*COS('OddsRatio_working_3-way'!Y93/3)</f>
        <v>0.52276483507977634</v>
      </c>
      <c r="AA93" s="11">
        <f>'OddsRatio_working_3-way'!X93^(1/3)*COS(('OddsRatio_working_3-way'!Y93+2*PI())/3)</f>
        <v>-0.33406787086582207</v>
      </c>
      <c r="AB93" s="11">
        <f>'OddsRatio_working_3-way'!X93^(1/3)*COS(('OddsRatio_working_3-way'!Y93+4*PI())/3)</f>
        <v>-0.18869696421395438</v>
      </c>
      <c r="AC93" s="11">
        <f>'OddsRatio_working_3-way'!X93^(1/3)*SIN('OddsRatio_working_3-way'!Y93/3)</f>
        <v>8.3929932087795811E-2</v>
      </c>
      <c r="AD93" s="11">
        <f>'OddsRatio_working_3-way'!X93^(1/3)*SIN(('OddsRatio_working_3-way'!Y93+2*PI())/3)</f>
        <v>0.41076266134037087</v>
      </c>
      <c r="AE93" s="11">
        <f>'OddsRatio_working_3-way'!X93^(1/3)*SIN(('OddsRatio_working_3-way'!Y93+4*PI())/3)</f>
        <v>-0.49469259342816668</v>
      </c>
      <c r="AF93" s="11">
        <f>-'OddsRatio_working_3-way'!U93/(3*'OddsRatio_working_3-way'!X93^(1/3))*COS(('OddsRatio_working_3-way'!Y93)/3)</f>
        <v>0.52276483507977634</v>
      </c>
      <c r="AG93" s="11">
        <f>-'OddsRatio_working_3-way'!U93/(3*'OddsRatio_working_3-way'!X93^(1/3))*COS(('OddsRatio_working_3-way'!Y93+2*PI())/3)</f>
        <v>-0.33406787086582207</v>
      </c>
      <c r="AH93" s="11">
        <f>-'OddsRatio_working_3-way'!U93/(3*'OddsRatio_working_3-way'!X93^(1/3))*COS(('OddsRatio_working_3-way'!Y93+4*PI())/3)</f>
        <v>-0.18869696421395438</v>
      </c>
      <c r="AI93" s="11">
        <f>'OddsRatio_working_3-way'!U93/(3*'OddsRatio_working_3-way'!X93^(1/3))*SIN(('OddsRatio_working_3-way'!Y93)/3)</f>
        <v>-8.3929932087795811E-2</v>
      </c>
      <c r="AJ93" s="11">
        <f>'OddsRatio_working_3-way'!U93/(3*'OddsRatio_working_3-way'!X93^(1/3))*SIN(('OddsRatio_working_3-way'!Y93+2*PI())/3)</f>
        <v>-0.41076266134037087</v>
      </c>
      <c r="AK93" s="11">
        <f>'OddsRatio_working_3-way'!U93/(3*'OddsRatio_working_3-way'!X93^(1/3))*SIN(('OddsRatio_working_3-way'!Y93+4*PI())/3)</f>
        <v>0.49469259342816668</v>
      </c>
      <c r="AL93" s="11">
        <f>'OddsRatio_working_3-way'!Z93+'OddsRatio_working_3-way'!AF93</f>
        <v>1.0455296701595527</v>
      </c>
      <c r="AM93" s="11">
        <f>'OddsRatio_working_3-way'!AA93+'OddsRatio_working_3-way'!AG93</f>
        <v>-0.66813574173164414</v>
      </c>
      <c r="AN93" s="11">
        <f>'OddsRatio_working_3-way'!AB93+'OddsRatio_working_3-way'!AH93</f>
        <v>-0.37739392842790875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1.0455296701595527</v>
      </c>
      <c r="AS93" s="11">
        <f>IF(('OddsRatio_working_3-way'!X93=0),IF(Q93&gt;0,-Q93^(1/3),(-Q93)^(1/3)),'OddsRatio_working_3-way'!AM93-'OddsRatio_working_3-way'!R93/3)</f>
        <v>-0.66813574173164414</v>
      </c>
      <c r="AT93" s="11">
        <f>IF(('OddsRatio_working_3-way'!X93=0),IF(Q93&gt;0,-Q93^(1/3),(-Q93)^(1/3)),'OddsRatio_working_3-way'!AN93-'OddsRatio_working_3-way'!R93/3)</f>
        <v>-0.37739392842790875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2.4300000000000002</v>
      </c>
      <c r="B94" s="4">
        <f>IF('True_Odds_Calculator_3-way'!B95="","",'True_Odds_Calculator_3-way'!B95)</f>
        <v>3.04</v>
      </c>
      <c r="C94" s="4">
        <f>IF('True_Odds_Calculator_3-way'!C95="","",'True_Odds_Calculator_3-way'!C95)</f>
        <v>3.48</v>
      </c>
      <c r="D94" s="9">
        <f t="shared" si="26"/>
        <v>0.40140255587106866</v>
      </c>
      <c r="E94" s="9">
        <f t="shared" si="27"/>
        <v>0.31975457896963783</v>
      </c>
      <c r="F94" s="9">
        <f t="shared" si="28"/>
        <v>0.27884286515929352</v>
      </c>
      <c r="G94" s="9">
        <f t="shared" si="29"/>
        <v>1.0428424163134327</v>
      </c>
      <c r="H94" s="9">
        <f t="shared" si="30"/>
        <v>2.4912646553282092</v>
      </c>
      <c r="I94" s="9">
        <f t="shared" si="31"/>
        <v>3.1273985292794029</v>
      </c>
      <c r="J94" s="9">
        <f t="shared" si="32"/>
        <v>3.5862491924573137</v>
      </c>
      <c r="K94" s="11">
        <f t="shared" si="33"/>
        <v>0.41152263374485593</v>
      </c>
      <c r="L94" s="11">
        <f t="shared" si="34"/>
        <v>0.32894736842105265</v>
      </c>
      <c r="M94" s="11">
        <f t="shared" si="35"/>
        <v>0.28735632183908044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-0.28142247914379404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0.23145036210506398</v>
      </c>
      <c r="Q94" s="11">
        <f>2*'OddsRatio_working_3-way'!K94*'OddsRatio_working_3-way'!L94*'OddsRatio_working_3-way'!M94</f>
        <v>7.7798441043718983E-2</v>
      </c>
      <c r="R94" s="11">
        <f t="shared" si="36"/>
        <v>0</v>
      </c>
      <c r="S94" s="11">
        <f t="shared" si="37"/>
        <v>-0.82243025791412849</v>
      </c>
      <c r="T94" s="11">
        <f t="shared" si="38"/>
        <v>-0.27644714551735411</v>
      </c>
      <c r="U94" s="11">
        <f>'OddsRatio_working_3-way'!S94-'OddsRatio_working_3-way'!R94^2/3</f>
        <v>-0.82243025791412849</v>
      </c>
      <c r="V94" s="11">
        <f>'OddsRatio_working_3-way'!S94*'OddsRatio_working_3-way'!R94/3-2*'OddsRatio_working_3-way'!R94^3/27-'OddsRatio_working_3-way'!T94</f>
        <v>0.27644714551735411</v>
      </c>
      <c r="W94" s="11">
        <f>'OddsRatio_working_3-way'!V94^2+4*'OddsRatio_working_3-way'!U94^3/27</f>
        <v>-5.9895475509421231E-3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0.14353794952523469</v>
      </c>
      <c r="Y94" s="11">
        <f>IF('OddsRatio_working_3-way'!W94&gt;=0,IF('OddsRatio_working_3-way'!V94+SQRT('OddsRatio_working_3-way'!W94)&gt;0,0,PI()),ACOS('OddsRatio_working_3-way'!V94/(2*'OddsRatio_working_3-way'!X94)))</f>
        <v>0.27296498366943389</v>
      </c>
      <c r="Z94" s="11">
        <f>'OddsRatio_working_3-way'!X94^(1/3)*COS('OddsRatio_working_3-way'!Y94/3)</f>
        <v>0.52142120815671633</v>
      </c>
      <c r="AA94" s="11">
        <f>'OddsRatio_working_3-way'!X94^(1/3)*COS(('OddsRatio_working_3-way'!Y94+2*PI())/3)</f>
        <v>-0.30191142011184063</v>
      </c>
      <c r="AB94" s="11">
        <f>'OddsRatio_working_3-way'!X94^(1/3)*COS(('OddsRatio_working_3-way'!Y94+4*PI())/3)</f>
        <v>-0.21950978804487581</v>
      </c>
      <c r="AC94" s="11">
        <f>'OddsRatio_working_3-way'!X94^(1/3)*SIN('OddsRatio_working_3-way'!Y94/3)</f>
        <v>4.7574604455526665E-2</v>
      </c>
      <c r="AD94" s="11">
        <f>'OddsRatio_working_3-way'!X94^(1/3)*SIN(('OddsRatio_working_3-way'!Y94+2*PI())/3)</f>
        <v>0.42777671010792673</v>
      </c>
      <c r="AE94" s="11">
        <f>'OddsRatio_working_3-way'!X94^(1/3)*SIN(('OddsRatio_working_3-way'!Y94+4*PI())/3)</f>
        <v>-0.47535131456345342</v>
      </c>
      <c r="AF94" s="11">
        <f>-'OddsRatio_working_3-way'!U94/(3*'OddsRatio_working_3-way'!X94^(1/3))*COS(('OddsRatio_working_3-way'!Y94)/3)</f>
        <v>0.52142120815671633</v>
      </c>
      <c r="AG94" s="11">
        <f>-'OddsRatio_working_3-way'!U94/(3*'OddsRatio_working_3-way'!X94^(1/3))*COS(('OddsRatio_working_3-way'!Y94+2*PI())/3)</f>
        <v>-0.30191142011184063</v>
      </c>
      <c r="AH94" s="11">
        <f>-'OddsRatio_working_3-way'!U94/(3*'OddsRatio_working_3-way'!X94^(1/3))*COS(('OddsRatio_working_3-way'!Y94+4*PI())/3)</f>
        <v>-0.21950978804487581</v>
      </c>
      <c r="AI94" s="11">
        <f>'OddsRatio_working_3-way'!U94/(3*'OddsRatio_working_3-way'!X94^(1/3))*SIN(('OddsRatio_working_3-way'!Y94)/3)</f>
        <v>-4.7574604455526665E-2</v>
      </c>
      <c r="AJ94" s="11">
        <f>'OddsRatio_working_3-way'!U94/(3*'OddsRatio_working_3-way'!X94^(1/3))*SIN(('OddsRatio_working_3-way'!Y94+2*PI())/3)</f>
        <v>-0.42777671010792673</v>
      </c>
      <c r="AK94" s="11">
        <f>'OddsRatio_working_3-way'!U94/(3*'OddsRatio_working_3-way'!X94^(1/3))*SIN(('OddsRatio_working_3-way'!Y94+4*PI())/3)</f>
        <v>0.47535131456345342</v>
      </c>
      <c r="AL94" s="11">
        <f>'OddsRatio_working_3-way'!Z94+'OddsRatio_working_3-way'!AF94</f>
        <v>1.0428424163134327</v>
      </c>
      <c r="AM94" s="11">
        <f>'OddsRatio_working_3-way'!AA94+'OddsRatio_working_3-way'!AG94</f>
        <v>-0.60382284022368127</v>
      </c>
      <c r="AN94" s="11">
        <f>'OddsRatio_working_3-way'!AB94+'OddsRatio_working_3-way'!AH94</f>
        <v>-0.43901957608975162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1.0428424163134327</v>
      </c>
      <c r="AS94" s="11">
        <f>IF(('OddsRatio_working_3-way'!X94=0),IF(Q94&gt;0,-Q94^(1/3),(-Q94)^(1/3)),'OddsRatio_working_3-way'!AM94-'OddsRatio_working_3-way'!R94/3)</f>
        <v>-0.60382284022368127</v>
      </c>
      <c r="AT94" s="11">
        <f>IF(('OddsRatio_working_3-way'!X94=0),IF(Q94&gt;0,-Q94^(1/3),(-Q94)^(1/3)),'OddsRatio_working_3-way'!AN94-'OddsRatio_working_3-way'!R94/3)</f>
        <v>-0.43901957608975162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3.43</v>
      </c>
      <c r="C95" s="4">
        <f>IF('True_Odds_Calculator_3-way'!C96="","",'True_Odds_Calculator_3-way'!C96)</f>
        <v>2.39</v>
      </c>
      <c r="D95" s="9">
        <f t="shared" si="26"/>
        <v>0.30789029296467929</v>
      </c>
      <c r="E95" s="9">
        <f t="shared" si="27"/>
        <v>0.28337451168199168</v>
      </c>
      <c r="F95" s="9">
        <f t="shared" si="28"/>
        <v>0.40873519535332892</v>
      </c>
      <c r="G95" s="9">
        <f t="shared" si="29"/>
        <v>1.0406991320809795</v>
      </c>
      <c r="H95" s="9">
        <f t="shared" si="30"/>
        <v>3.2479101252949163</v>
      </c>
      <c r="I95" s="9">
        <f t="shared" si="31"/>
        <v>3.5288988909567816</v>
      </c>
      <c r="J95" s="9">
        <f t="shared" si="32"/>
        <v>2.4465717935925615</v>
      </c>
      <c r="K95" s="11">
        <f t="shared" si="33"/>
        <v>0.31645569620253161</v>
      </c>
      <c r="L95" s="11">
        <f t="shared" si="34"/>
        <v>0.29154518950437314</v>
      </c>
      <c r="M95" s="11">
        <f t="shared" si="35"/>
        <v>0.41841004184100417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-0.28164089865897857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0.23084585472646463</v>
      </c>
      <c r="Q95" s="11">
        <f>2*'OddsRatio_working_3-way'!K95*'OddsRatio_working_3-way'!L95*'OddsRatio_working_3-way'!M95</f>
        <v>7.7205971480422936E-2</v>
      </c>
      <c r="R95" s="11">
        <f t="shared" si="36"/>
        <v>0</v>
      </c>
      <c r="S95" s="11">
        <f t="shared" si="37"/>
        <v>-0.81964606641161697</v>
      </c>
      <c r="T95" s="11">
        <f t="shared" si="38"/>
        <v>-0.27412911920120964</v>
      </c>
      <c r="U95" s="11">
        <f>'OddsRatio_working_3-way'!S95-'OddsRatio_working_3-way'!R95^2/3</f>
        <v>-0.81964606641161697</v>
      </c>
      <c r="V95" s="11">
        <f>'OddsRatio_working_3-way'!S95*'OddsRatio_working_3-way'!R95/3-2*'OddsRatio_working_3-way'!R95^3/27-'OddsRatio_working_3-way'!T95</f>
        <v>0.27412911920120964</v>
      </c>
      <c r="W95" s="11">
        <f>'OddsRatio_working_3-way'!V95^2+4*'OddsRatio_working_3-way'!U95^3/27</f>
        <v>-6.4316487145437973E-3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0.14280968341517916</v>
      </c>
      <c r="Y95" s="11">
        <f>IF('OddsRatio_working_3-way'!W95&gt;=0,IF('OddsRatio_working_3-way'!V95+SQRT('OddsRatio_working_3-way'!W95)&gt;0,0,PI()),ACOS('OddsRatio_working_3-way'!V95/(2*'OddsRatio_working_3-way'!X95)))</f>
        <v>0.28461164745356182</v>
      </c>
      <c r="Z95" s="11">
        <f>'OddsRatio_working_3-way'!X95^(1/3)*COS('OddsRatio_working_3-way'!Y95/3)</f>
        <v>0.52034956604048976</v>
      </c>
      <c r="AA95" s="11">
        <f>'OddsRatio_working_3-way'!X95^(1/3)*COS(('OddsRatio_working_3-way'!Y95+2*PI())/3)</f>
        <v>-0.30305558809675531</v>
      </c>
      <c r="AB95" s="11">
        <f>'OddsRatio_working_3-way'!X95^(1/3)*COS(('OddsRatio_working_3-way'!Y95+4*PI())/3)</f>
        <v>-0.21729397794373437</v>
      </c>
      <c r="AC95" s="11">
        <f>'OddsRatio_working_3-way'!X95^(1/3)*SIN('OddsRatio_working_3-way'!Y95/3)</f>
        <v>4.9514488707982356E-2</v>
      </c>
      <c r="AD95" s="11">
        <f>'OddsRatio_working_3-way'!X95^(1/3)*SIN(('OddsRatio_working_3-way'!Y95+2*PI())/3)</f>
        <v>0.42587869868528144</v>
      </c>
      <c r="AE95" s="11">
        <f>'OddsRatio_working_3-way'!X95^(1/3)*SIN(('OddsRatio_working_3-way'!Y95+4*PI())/3)</f>
        <v>-0.47539318739326381</v>
      </c>
      <c r="AF95" s="11">
        <f>-'OddsRatio_working_3-way'!U95/(3*'OddsRatio_working_3-way'!X95^(1/3))*COS(('OddsRatio_working_3-way'!Y95)/3)</f>
        <v>0.52034956604048987</v>
      </c>
      <c r="AG95" s="11">
        <f>-'OddsRatio_working_3-way'!U95/(3*'OddsRatio_working_3-way'!X95^(1/3))*COS(('OddsRatio_working_3-way'!Y95+2*PI())/3)</f>
        <v>-0.30305558809675537</v>
      </c>
      <c r="AH95" s="11">
        <f>-'OddsRatio_working_3-way'!U95/(3*'OddsRatio_working_3-way'!X95^(1/3))*COS(('OddsRatio_working_3-way'!Y95+4*PI())/3)</f>
        <v>-0.21729397794373442</v>
      </c>
      <c r="AI95" s="11">
        <f>'OddsRatio_working_3-way'!U95/(3*'OddsRatio_working_3-way'!X95^(1/3))*SIN(('OddsRatio_working_3-way'!Y95)/3)</f>
        <v>-4.9514488707982363E-2</v>
      </c>
      <c r="AJ95" s="11">
        <f>'OddsRatio_working_3-way'!U95/(3*'OddsRatio_working_3-way'!X95^(1/3))*SIN(('OddsRatio_working_3-way'!Y95+2*PI())/3)</f>
        <v>-0.42587869868528155</v>
      </c>
      <c r="AK95" s="11">
        <f>'OddsRatio_working_3-way'!U95/(3*'OddsRatio_working_3-way'!X95^(1/3))*SIN(('OddsRatio_working_3-way'!Y95+4*PI())/3)</f>
        <v>0.47539318739326386</v>
      </c>
      <c r="AL95" s="11">
        <f>'OddsRatio_working_3-way'!Z95+'OddsRatio_working_3-way'!AF95</f>
        <v>1.0406991320809795</v>
      </c>
      <c r="AM95" s="11">
        <f>'OddsRatio_working_3-way'!AA95+'OddsRatio_working_3-way'!AG95</f>
        <v>-0.60611117619351074</v>
      </c>
      <c r="AN95" s="11">
        <f>'OddsRatio_working_3-way'!AB95+'OddsRatio_working_3-way'!AH95</f>
        <v>-0.43458795588746879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1.0406991320809795</v>
      </c>
      <c r="AS95" s="11">
        <f>IF(('OddsRatio_working_3-way'!X95=0),IF(Q95&gt;0,-Q95^(1/3),(-Q95)^(1/3)),'OddsRatio_working_3-way'!AM95-'OddsRatio_working_3-way'!R95/3)</f>
        <v>-0.60611117619351074</v>
      </c>
      <c r="AT95" s="11">
        <f>IF(('OddsRatio_working_3-way'!X95=0),IF(Q95&gt;0,-Q95^(1/3),(-Q95)^(1/3)),'OddsRatio_working_3-way'!AN95-'OddsRatio_working_3-way'!R95/3)</f>
        <v>-0.43458795588746879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3.49</v>
      </c>
      <c r="C96" s="4">
        <f>IF('True_Odds_Calculator_3-way'!C97="","",'True_Odds_Calculator_3-way'!C97)</f>
        <v>3.56</v>
      </c>
      <c r="D96" s="9">
        <f t="shared" si="26"/>
        <v>0.45005621811802005</v>
      </c>
      <c r="E96" s="9">
        <f t="shared" si="27"/>
        <v>0.27773543531955613</v>
      </c>
      <c r="F96" s="9">
        <f t="shared" si="28"/>
        <v>0.27220834656242354</v>
      </c>
      <c r="G96" s="9">
        <f t="shared" si="29"/>
        <v>1.0443971252691122</v>
      </c>
      <c r="H96" s="9">
        <f t="shared" si="30"/>
        <v>2.2219446365648614</v>
      </c>
      <c r="I96" s="9">
        <f t="shared" si="31"/>
        <v>3.6005488419200904</v>
      </c>
      <c r="J96" s="9">
        <f t="shared" si="32"/>
        <v>3.6736566406889266</v>
      </c>
      <c r="K96" s="11">
        <f t="shared" si="33"/>
        <v>0.46082949308755761</v>
      </c>
      <c r="L96" s="11">
        <f t="shared" si="34"/>
        <v>0.28653295128939826</v>
      </c>
      <c r="M96" s="11">
        <f t="shared" si="35"/>
        <v>0.2808988764044944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-0.27662410090327672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0.23070405387822421</v>
      </c>
      <c r="Q96" s="11">
        <f>2*'OddsRatio_working_3-way'!K96*'OddsRatio_working_3-way'!L96*'OddsRatio_working_3-way'!M96</f>
        <v>7.4181367806502946E-2</v>
      </c>
      <c r="R96" s="11">
        <f t="shared" si="36"/>
        <v>0</v>
      </c>
      <c r="S96" s="11">
        <f t="shared" si="37"/>
        <v>-0.83399838670923065</v>
      </c>
      <c r="T96" s="11">
        <f t="shared" si="38"/>
        <v>-0.26816668382933456</v>
      </c>
      <c r="U96" s="11">
        <f>'OddsRatio_working_3-way'!S96-'OddsRatio_working_3-way'!R96^2/3</f>
        <v>-0.83399838670923065</v>
      </c>
      <c r="V96" s="11">
        <f>'OddsRatio_working_3-way'!S96*'OddsRatio_working_3-way'!R96/3-2*'OddsRatio_working_3-way'!R96^3/27-'OddsRatio_working_3-way'!T96</f>
        <v>0.26816668382933456</v>
      </c>
      <c r="W96" s="11">
        <f>'OddsRatio_working_3-way'!V96^2+4*'OddsRatio_working_3-way'!U96^3/27</f>
        <v>-1.4025938958687173E-2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0.14657703544101772</v>
      </c>
      <c r="Y96" s="11">
        <f>IF('OddsRatio_working_3-way'!W96&gt;=0,IF('OddsRatio_working_3-way'!V96+SQRT('OddsRatio_working_3-way'!W96)&gt;0,0,PI()),ACOS('OddsRatio_working_3-way'!V96/(2*'OddsRatio_working_3-way'!X96)))</f>
        <v>0.41587386851769303</v>
      </c>
      <c r="Z96" s="11">
        <f>'OddsRatio_working_3-way'!X96^(1/3)*COS('OddsRatio_working_3-way'!Y96/3)</f>
        <v>0.52219856263455611</v>
      </c>
      <c r="AA96" s="11">
        <f>'OddsRatio_working_3-way'!X96^(1/3)*COS(('OddsRatio_working_3-way'!Y96+2*PI())/3)</f>
        <v>-0.32419518105815159</v>
      </c>
      <c r="AB96" s="11">
        <f>'OddsRatio_working_3-way'!X96^(1/3)*COS(('OddsRatio_working_3-way'!Y96+4*PI())/3)</f>
        <v>-0.1980033815764046</v>
      </c>
      <c r="AC96" s="11">
        <f>'OddsRatio_working_3-way'!X96^(1/3)*SIN('OddsRatio_working_3-way'!Y96/3)</f>
        <v>7.2856869400310165E-2</v>
      </c>
      <c r="AD96" s="11">
        <f>'OddsRatio_working_3-way'!X96^(1/3)*SIN(('OddsRatio_working_3-way'!Y96+2*PI())/3)</f>
        <v>0.41580878636108992</v>
      </c>
      <c r="AE96" s="11">
        <f>'OddsRatio_working_3-way'!X96^(1/3)*SIN(('OddsRatio_working_3-way'!Y96+4*PI())/3)</f>
        <v>-0.48866565576139992</v>
      </c>
      <c r="AF96" s="11">
        <f>-'OddsRatio_working_3-way'!U96/(3*'OddsRatio_working_3-way'!X96^(1/3))*COS(('OddsRatio_working_3-way'!Y96)/3)</f>
        <v>0.52219856263455611</v>
      </c>
      <c r="AG96" s="11">
        <f>-'OddsRatio_working_3-way'!U96/(3*'OddsRatio_working_3-way'!X96^(1/3))*COS(('OddsRatio_working_3-way'!Y96+2*PI())/3)</f>
        <v>-0.32419518105815159</v>
      </c>
      <c r="AH96" s="11">
        <f>-'OddsRatio_working_3-way'!U96/(3*'OddsRatio_working_3-way'!X96^(1/3))*COS(('OddsRatio_working_3-way'!Y96+4*PI())/3)</f>
        <v>-0.1980033815764046</v>
      </c>
      <c r="AI96" s="11">
        <f>'OddsRatio_working_3-way'!U96/(3*'OddsRatio_working_3-way'!X96^(1/3))*SIN(('OddsRatio_working_3-way'!Y96)/3)</f>
        <v>-7.2856869400310165E-2</v>
      </c>
      <c r="AJ96" s="11">
        <f>'OddsRatio_working_3-way'!U96/(3*'OddsRatio_working_3-way'!X96^(1/3))*SIN(('OddsRatio_working_3-way'!Y96+2*PI())/3)</f>
        <v>-0.41580878636108992</v>
      </c>
      <c r="AK96" s="11">
        <f>'OddsRatio_working_3-way'!U96/(3*'OddsRatio_working_3-way'!X96^(1/3))*SIN(('OddsRatio_working_3-way'!Y96+4*PI())/3)</f>
        <v>0.48866565576139992</v>
      </c>
      <c r="AL96" s="11">
        <f>'OddsRatio_working_3-way'!Z96+'OddsRatio_working_3-way'!AF96</f>
        <v>1.0443971252691122</v>
      </c>
      <c r="AM96" s="11">
        <f>'OddsRatio_working_3-way'!AA96+'OddsRatio_working_3-way'!AG96</f>
        <v>-0.64839036211630319</v>
      </c>
      <c r="AN96" s="11">
        <f>'OddsRatio_working_3-way'!AB96+'OddsRatio_working_3-way'!AH96</f>
        <v>-0.39600676315280919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1.0443971252691122</v>
      </c>
      <c r="AS96" s="11">
        <f>IF(('OddsRatio_working_3-way'!X96=0),IF(Q96&gt;0,-Q96^(1/3),(-Q96)^(1/3)),'OddsRatio_working_3-way'!AM96-'OddsRatio_working_3-way'!R96/3)</f>
        <v>-0.64839036211630319</v>
      </c>
      <c r="AT96" s="11">
        <f>IF(('OddsRatio_working_3-way'!X96=0),IF(Q96&gt;0,-Q96^(1/3),(-Q96)^(1/3)),'OddsRatio_working_3-way'!AN96-'OddsRatio_working_3-way'!R96/3)</f>
        <v>-0.39600676315280919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2.1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3.56</v>
      </c>
      <c r="D97" s="9">
        <f t="shared" si="26"/>
        <v>0.4650556069060367</v>
      </c>
      <c r="E97" s="9">
        <f t="shared" si="27"/>
        <v>0.26298477003664578</v>
      </c>
      <c r="F97" s="9">
        <f t="shared" si="28"/>
        <v>0.27195962305731758</v>
      </c>
      <c r="G97" s="9">
        <f t="shared" si="29"/>
        <v>1.0457095396962579</v>
      </c>
      <c r="H97" s="9">
        <f t="shared" si="30"/>
        <v>2.1502804936658841</v>
      </c>
      <c r="I97" s="9">
        <f t="shared" si="31"/>
        <v>3.8025015663859714</v>
      </c>
      <c r="J97" s="9">
        <f t="shared" si="32"/>
        <v>3.6770164216224197</v>
      </c>
      <c r="K97" s="11">
        <f t="shared" si="33"/>
        <v>0.47619047619047616</v>
      </c>
      <c r="L97" s="11">
        <f t="shared" si="34"/>
        <v>0.27173913043478259</v>
      </c>
      <c r="M97" s="11">
        <f t="shared" si="35"/>
        <v>0.2808988764044944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-0.27431549072975558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0.2304475771744946</v>
      </c>
      <c r="Q97" s="11">
        <f>2*'OddsRatio_working_3-way'!K97*'OddsRatio_working_3-way'!L97*'OddsRatio_working_3-way'!M97</f>
        <v>7.2696396585014061E-2</v>
      </c>
      <c r="R97" s="11">
        <f t="shared" si="36"/>
        <v>0</v>
      </c>
      <c r="S97" s="11">
        <f t="shared" si="37"/>
        <v>-0.84008225915875145</v>
      </c>
      <c r="T97" s="11">
        <f t="shared" si="38"/>
        <v>-0.26501017639077329</v>
      </c>
      <c r="U97" s="11">
        <f>'OddsRatio_working_3-way'!S97-'OddsRatio_working_3-way'!R97^2/3</f>
        <v>-0.84008225915875145</v>
      </c>
      <c r="V97" s="11">
        <f>'OddsRatio_working_3-way'!S97*'OddsRatio_working_3-way'!R97/3-2*'OddsRatio_working_3-way'!R97^3/27-'OddsRatio_working_3-way'!T97</f>
        <v>0.26501017639077329</v>
      </c>
      <c r="W97" s="11">
        <f>'OddsRatio_working_3-way'!V97^2+4*'OddsRatio_working_3-way'!U97^3/27</f>
        <v>-1.760340540778399E-2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0.14818383768013699</v>
      </c>
      <c r="Y97" s="11">
        <f>IF('OddsRatio_working_3-way'!W97&gt;=0,IF('OddsRatio_working_3-way'!V97+SQRT('OddsRatio_working_3-way'!W97)&gt;0,0,PI()),ACOS('OddsRatio_working_3-way'!V97/(2*'OddsRatio_working_3-way'!X97)))</f>
        <v>0.46416892443981661</v>
      </c>
      <c r="Z97" s="11">
        <f>'OddsRatio_working_3-way'!X97^(1/3)*COS('OddsRatio_working_3-way'!Y97/3)</f>
        <v>0.52285476984812906</v>
      </c>
      <c r="AA97" s="11">
        <f>'OddsRatio_working_3-way'!X97^(1/3)*COS(('OddsRatio_working_3-way'!Y97+2*PI())/3)</f>
        <v>-0.33205126208315927</v>
      </c>
      <c r="AB97" s="11">
        <f>'OddsRatio_working_3-way'!X97^(1/3)*COS(('OddsRatio_working_3-way'!Y97+4*PI())/3)</f>
        <v>-0.19080350776496988</v>
      </c>
      <c r="AC97" s="11">
        <f>'OddsRatio_working_3-way'!X97^(1/3)*SIN('OddsRatio_working_3-way'!Y97/3)</f>
        <v>8.1549428978036881E-2</v>
      </c>
      <c r="AD97" s="11">
        <f>'OddsRatio_working_3-way'!X97^(1/3)*SIN(('OddsRatio_working_3-way'!Y97+2*PI())/3)</f>
        <v>0.41203079868932724</v>
      </c>
      <c r="AE97" s="11">
        <f>'OddsRatio_working_3-way'!X97^(1/3)*SIN(('OddsRatio_working_3-way'!Y97+4*PI())/3)</f>
        <v>-0.49358022766736409</v>
      </c>
      <c r="AF97" s="11">
        <f>-'OddsRatio_working_3-way'!U97/(3*'OddsRatio_working_3-way'!X97^(1/3))*COS(('OddsRatio_working_3-way'!Y97)/3)</f>
        <v>0.52285476984812895</v>
      </c>
      <c r="AG97" s="11">
        <f>-'OddsRatio_working_3-way'!U97/(3*'OddsRatio_working_3-way'!X97^(1/3))*COS(('OddsRatio_working_3-way'!Y97+2*PI())/3)</f>
        <v>-0.33205126208315922</v>
      </c>
      <c r="AH97" s="11">
        <f>-'OddsRatio_working_3-way'!U97/(3*'OddsRatio_working_3-way'!X97^(1/3))*COS(('OddsRatio_working_3-way'!Y97+4*PI())/3)</f>
        <v>-0.19080350776496985</v>
      </c>
      <c r="AI97" s="11">
        <f>'OddsRatio_working_3-way'!U97/(3*'OddsRatio_working_3-way'!X97^(1/3))*SIN(('OddsRatio_working_3-way'!Y97)/3)</f>
        <v>-8.1549428978036867E-2</v>
      </c>
      <c r="AJ97" s="11">
        <f>'OddsRatio_working_3-way'!U97/(3*'OddsRatio_working_3-way'!X97^(1/3))*SIN(('OddsRatio_working_3-way'!Y97+2*PI())/3)</f>
        <v>-0.41203079868932718</v>
      </c>
      <c r="AK97" s="11">
        <f>'OddsRatio_working_3-way'!U97/(3*'OddsRatio_working_3-way'!X97^(1/3))*SIN(('OddsRatio_working_3-way'!Y97+4*PI())/3)</f>
        <v>0.49358022766736398</v>
      </c>
      <c r="AL97" s="11">
        <f>'OddsRatio_working_3-way'!Z97+'OddsRatio_working_3-way'!AF97</f>
        <v>1.0457095396962579</v>
      </c>
      <c r="AM97" s="11">
        <f>'OddsRatio_working_3-way'!AA97+'OddsRatio_working_3-way'!AG97</f>
        <v>-0.66410252416631854</v>
      </c>
      <c r="AN97" s="11">
        <f>'OddsRatio_working_3-way'!AB97+'OddsRatio_working_3-way'!AH97</f>
        <v>-0.3816070155299397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1.0457095396962579</v>
      </c>
      <c r="AS97" s="11">
        <f>IF(('OddsRatio_working_3-way'!X97=0),IF(Q97&gt;0,-Q97^(1/3),(-Q97)^(1/3)),'OddsRatio_working_3-way'!AM97-'OddsRatio_working_3-way'!R97/3)</f>
        <v>-0.66410252416631854</v>
      </c>
      <c r="AT97" s="11">
        <f>IF(('OddsRatio_working_3-way'!X97=0),IF(Q97&gt;0,-Q97^(1/3),(-Q97)^(1/3)),'OddsRatio_working_3-way'!AN97-'OddsRatio_working_3-way'!R97/3)</f>
        <v>-0.3816070155299397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1.84</v>
      </c>
      <c r="B98" s="4">
        <f>IF('True_Odds_Calculator_3-way'!B99="","",'True_Odds_Calculator_3-way'!B99)</f>
        <v>3.59</v>
      </c>
      <c r="C98" s="4">
        <f>IF('True_Odds_Calculator_3-way'!C99="","",'True_Odds_Calculator_3-way'!C99)</f>
        <v>4.82</v>
      </c>
      <c r="D98" s="9">
        <f t="shared" si="26"/>
        <v>0.53144673364967066</v>
      </c>
      <c r="E98" s="9">
        <f t="shared" si="27"/>
        <v>0.26893000235331843</v>
      </c>
      <c r="F98" s="9">
        <f t="shared" si="28"/>
        <v>0.19962326399701083</v>
      </c>
      <c r="G98" s="9">
        <f t="shared" si="29"/>
        <v>1.0495906216776527</v>
      </c>
      <c r="H98" s="9">
        <f t="shared" si="30"/>
        <v>1.8816561222092285</v>
      </c>
      <c r="I98" s="9">
        <f t="shared" si="31"/>
        <v>3.7184397101451205</v>
      </c>
      <c r="J98" s="9">
        <f t="shared" si="32"/>
        <v>5.0094361748086342</v>
      </c>
      <c r="K98" s="11">
        <f t="shared" si="33"/>
        <v>0.54347826086956519</v>
      </c>
      <c r="L98" s="11">
        <f t="shared" si="34"/>
        <v>0.2785515320334262</v>
      </c>
      <c r="M98" s="11">
        <f t="shared" si="35"/>
        <v>0.20746887966804978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-0.26102560030794941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0.22770821387812779</v>
      </c>
      <c r="Q98" s="11">
        <f>2*'OddsRatio_working_3-way'!K98*'OddsRatio_working_3-way'!L98*'OddsRatio_working_3-way'!M98</f>
        <v>6.2816059000862831E-2</v>
      </c>
      <c r="R98" s="11">
        <f t="shared" si="36"/>
        <v>0</v>
      </c>
      <c r="S98" s="11">
        <f t="shared" si="37"/>
        <v>-0.87235969808894276</v>
      </c>
      <c r="T98" s="11">
        <f t="shared" si="38"/>
        <v>-0.24065095119694968</v>
      </c>
      <c r="U98" s="11">
        <f>'OddsRatio_working_3-way'!S98-'OddsRatio_working_3-way'!R98^2/3</f>
        <v>-0.87235969808894276</v>
      </c>
      <c r="V98" s="11">
        <f>'OddsRatio_working_3-way'!S98*'OddsRatio_working_3-way'!R98/3-2*'OddsRatio_working_3-way'!R98^3/27-'OddsRatio_working_3-way'!T98</f>
        <v>0.24065095119694968</v>
      </c>
      <c r="W98" s="11">
        <f>'OddsRatio_working_3-way'!V98^2+4*'OddsRatio_working_3-way'!U98^3/27</f>
        <v>-4.0439077099367733E-2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0.15680557819427565</v>
      </c>
      <c r="Y98" s="11">
        <f>IF('OddsRatio_working_3-way'!W98&gt;=0,IF('OddsRatio_working_3-way'!V98+SQRT('OddsRatio_working_3-way'!W98)&gt;0,0,PI()),ACOS('OddsRatio_working_3-way'!V98/(2*'OddsRatio_working_3-way'!X98)))</f>
        <v>0.69609103655267046</v>
      </c>
      <c r="Z98" s="11">
        <f>'OddsRatio_working_3-way'!X98^(1/3)*COS('OddsRatio_working_3-way'!Y98/3)</f>
        <v>0.52479531083882636</v>
      </c>
      <c r="AA98" s="11">
        <f>'OddsRatio_working_3-way'!X98^(1/3)*COS(('OddsRatio_working_3-way'!Y98+2*PI())/3)</f>
        <v>-0.3697863690415642</v>
      </c>
      <c r="AB98" s="11">
        <f>'OddsRatio_working_3-way'!X98^(1/3)*COS(('OddsRatio_working_3-way'!Y98+4*PI())/3)</f>
        <v>-0.15500894179726188</v>
      </c>
      <c r="AC98" s="11">
        <f>'OddsRatio_working_3-way'!X98^(1/3)*SIN('OddsRatio_working_3-way'!Y98/3)</f>
        <v>0.12400180543535316</v>
      </c>
      <c r="AD98" s="11">
        <f>'OddsRatio_working_3-way'!X98^(1/3)*SIN(('OddsRatio_working_3-way'!Y98+2*PI())/3)</f>
        <v>0.39248516825569812</v>
      </c>
      <c r="AE98" s="11">
        <f>'OddsRatio_working_3-way'!X98^(1/3)*SIN(('OddsRatio_working_3-way'!Y98+4*PI())/3)</f>
        <v>-0.51648697369105123</v>
      </c>
      <c r="AF98" s="11">
        <f>-'OddsRatio_working_3-way'!U98/(3*'OddsRatio_working_3-way'!X98^(1/3))*COS(('OddsRatio_working_3-way'!Y98)/3)</f>
        <v>0.52479531083882647</v>
      </c>
      <c r="AG98" s="11">
        <f>-'OddsRatio_working_3-way'!U98/(3*'OddsRatio_working_3-way'!X98^(1/3))*COS(('OddsRatio_working_3-way'!Y98+2*PI())/3)</f>
        <v>-0.36978636904156426</v>
      </c>
      <c r="AH98" s="11">
        <f>-'OddsRatio_working_3-way'!U98/(3*'OddsRatio_working_3-way'!X98^(1/3))*COS(('OddsRatio_working_3-way'!Y98+4*PI())/3)</f>
        <v>-0.15500894179726191</v>
      </c>
      <c r="AI98" s="11">
        <f>'OddsRatio_working_3-way'!U98/(3*'OddsRatio_working_3-way'!X98^(1/3))*SIN(('OddsRatio_working_3-way'!Y98)/3)</f>
        <v>-0.12400180543535318</v>
      </c>
      <c r="AJ98" s="11">
        <f>'OddsRatio_working_3-way'!U98/(3*'OddsRatio_working_3-way'!X98^(1/3))*SIN(('OddsRatio_working_3-way'!Y98+2*PI())/3)</f>
        <v>-0.39248516825569818</v>
      </c>
      <c r="AK98" s="11">
        <f>'OddsRatio_working_3-way'!U98/(3*'OddsRatio_working_3-way'!X98^(1/3))*SIN(('OddsRatio_working_3-way'!Y98+4*PI())/3)</f>
        <v>0.51648697369105134</v>
      </c>
      <c r="AL98" s="11">
        <f>'OddsRatio_working_3-way'!Z98+'OddsRatio_working_3-way'!AF98</f>
        <v>1.0495906216776527</v>
      </c>
      <c r="AM98" s="11">
        <f>'OddsRatio_working_3-way'!AA98+'OddsRatio_working_3-way'!AG98</f>
        <v>-0.73957273808312851</v>
      </c>
      <c r="AN98" s="11">
        <f>'OddsRatio_working_3-way'!AB98+'OddsRatio_working_3-way'!AH98</f>
        <v>-0.31001788359452376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1.0495906216776527</v>
      </c>
      <c r="AS98" s="11">
        <f>IF(('OddsRatio_working_3-way'!X98=0),IF(Q98&gt;0,-Q98^(1/3),(-Q98)^(1/3)),'OddsRatio_working_3-way'!AM98-'OddsRatio_working_3-way'!R98/3)</f>
        <v>-0.73957273808312851</v>
      </c>
      <c r="AT98" s="11">
        <f>IF(('OddsRatio_working_3-way'!X98=0),IF(Q98&gt;0,-Q98^(1/3),(-Q98)^(1/3)),'OddsRatio_working_3-way'!AN98-'OddsRatio_working_3-way'!R98/3)</f>
        <v>-0.31001788359452376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2.11</v>
      </c>
      <c r="B99" s="4">
        <f>IF('True_Odds_Calculator_3-way'!B100="","",'True_Odds_Calculator_3-way'!B100)</f>
        <v>3.47</v>
      </c>
      <c r="C99" s="4">
        <f>IF('True_Odds_Calculator_3-way'!C100="","",'True_Odds_Calculator_3-way'!C100)</f>
        <v>3.76</v>
      </c>
      <c r="D99" s="9">
        <f t="shared" si="26"/>
        <v>0.46310287567751496</v>
      </c>
      <c r="E99" s="9">
        <f t="shared" si="27"/>
        <v>0.27934450277604916</v>
      </c>
      <c r="F99" s="9">
        <f t="shared" si="28"/>
        <v>0.25755262154643582</v>
      </c>
      <c r="G99" s="9">
        <f t="shared" si="29"/>
        <v>1.0444571355459504</v>
      </c>
      <c r="H99" s="9">
        <f t="shared" si="30"/>
        <v>2.159347420456005</v>
      </c>
      <c r="I99" s="9">
        <f t="shared" si="31"/>
        <v>3.5798091247984973</v>
      </c>
      <c r="J99" s="9">
        <f t="shared" si="32"/>
        <v>3.8827016941068235</v>
      </c>
      <c r="K99" s="11">
        <f t="shared" si="33"/>
        <v>0.47393364928909953</v>
      </c>
      <c r="L99" s="11">
        <f t="shared" si="34"/>
        <v>0.28818443804034583</v>
      </c>
      <c r="M99" s="11">
        <f t="shared" si="35"/>
        <v>0.26595744680851063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-0.27487120041590163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0.23029763753854399</v>
      </c>
      <c r="Q99" s="11">
        <f>2*'OddsRatio_working_3-way'!K99*'OddsRatio_working_3-way'!L99*'OddsRatio_working_3-way'!M99</f>
        <v>7.2649097015313552E-2</v>
      </c>
      <c r="R99" s="11">
        <f t="shared" si="36"/>
        <v>0</v>
      </c>
      <c r="S99" s="11">
        <f t="shared" si="37"/>
        <v>-0.83783836644248522</v>
      </c>
      <c r="T99" s="11">
        <f t="shared" si="38"/>
        <v>-0.26430232379889118</v>
      </c>
      <c r="U99" s="11">
        <f>'OddsRatio_working_3-way'!S99-'OddsRatio_working_3-way'!R99^2/3</f>
        <v>-0.83783836644248522</v>
      </c>
      <c r="V99" s="11">
        <f>'OddsRatio_working_3-way'!S99*'OddsRatio_working_3-way'!R99/3-2*'OddsRatio_working_3-way'!R99^3/27-'OddsRatio_working_3-way'!T99</f>
        <v>0.26430232379889118</v>
      </c>
      <c r="W99" s="11">
        <f>'OddsRatio_working_3-way'!V99^2+4*'OddsRatio_working_3-way'!U99^3/27</f>
        <v>-1.7276136314085352E-2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0.14759052703305459</v>
      </c>
      <c r="Y99" s="11">
        <f>IF('OddsRatio_working_3-way'!W99&gt;=0,IF('OddsRatio_working_3-way'!V99+SQRT('OddsRatio_working_3-way'!W99)&gt;0,0,PI()),ACOS('OddsRatio_working_3-way'!V99/(2*'OddsRatio_working_3-way'!X99)))</f>
        <v>0.46148883011263897</v>
      </c>
      <c r="Z99" s="11">
        <f>'OddsRatio_working_3-way'!X99^(1/3)*COS('OddsRatio_working_3-way'!Y99/3)</f>
        <v>0.52222856777297522</v>
      </c>
      <c r="AA99" s="11">
        <f>'OddsRatio_working_3-way'!X99^(1/3)*COS(('OddsRatio_working_3-way'!Y99+2*PI())/3)</f>
        <v>-0.33123977042285063</v>
      </c>
      <c r="AB99" s="11">
        <f>'OddsRatio_working_3-way'!X99^(1/3)*COS(('OddsRatio_working_3-way'!Y99+4*PI())/3)</f>
        <v>-0.19098879735012467</v>
      </c>
      <c r="AC99" s="11">
        <f>'OddsRatio_working_3-way'!X99^(1/3)*SIN('OddsRatio_working_3-way'!Y99/3)</f>
        <v>8.0973937057645287E-2</v>
      </c>
      <c r="AD99" s="11">
        <f>'OddsRatio_working_3-way'!X99^(1/3)*SIN(('OddsRatio_working_3-way'!Y99+2*PI())/3)</f>
        <v>0.41177623774453725</v>
      </c>
      <c r="AE99" s="11">
        <f>'OddsRatio_working_3-way'!X99^(1/3)*SIN(('OddsRatio_working_3-way'!Y99+4*PI())/3)</f>
        <v>-0.49275017480218258</v>
      </c>
      <c r="AF99" s="11">
        <f>-'OddsRatio_working_3-way'!U99/(3*'OddsRatio_working_3-way'!X99^(1/3))*COS(('OddsRatio_working_3-way'!Y99)/3)</f>
        <v>0.52222856777297511</v>
      </c>
      <c r="AG99" s="11">
        <f>-'OddsRatio_working_3-way'!U99/(3*'OddsRatio_working_3-way'!X99^(1/3))*COS(('OddsRatio_working_3-way'!Y99+2*PI())/3)</f>
        <v>-0.33123977042285058</v>
      </c>
      <c r="AH99" s="11">
        <f>-'OddsRatio_working_3-way'!U99/(3*'OddsRatio_working_3-way'!X99^(1/3))*COS(('OddsRatio_working_3-way'!Y99+4*PI())/3)</f>
        <v>-0.19098879735012464</v>
      </c>
      <c r="AI99" s="11">
        <f>'OddsRatio_working_3-way'!U99/(3*'OddsRatio_working_3-way'!X99^(1/3))*SIN(('OddsRatio_working_3-way'!Y99)/3)</f>
        <v>-8.0973937057645273E-2</v>
      </c>
      <c r="AJ99" s="11">
        <f>'OddsRatio_working_3-way'!U99/(3*'OddsRatio_working_3-way'!X99^(1/3))*SIN(('OddsRatio_working_3-way'!Y99+2*PI())/3)</f>
        <v>-0.4117762377445372</v>
      </c>
      <c r="AK99" s="11">
        <f>'OddsRatio_working_3-way'!U99/(3*'OddsRatio_working_3-way'!X99^(1/3))*SIN(('OddsRatio_working_3-way'!Y99+4*PI())/3)</f>
        <v>0.49275017480218247</v>
      </c>
      <c r="AL99" s="11">
        <f>'OddsRatio_working_3-way'!Z99+'OddsRatio_working_3-way'!AF99</f>
        <v>1.0444571355459504</v>
      </c>
      <c r="AM99" s="11">
        <f>'OddsRatio_working_3-way'!AA99+'OddsRatio_working_3-way'!AG99</f>
        <v>-0.66247954084570115</v>
      </c>
      <c r="AN99" s="11">
        <f>'OddsRatio_working_3-way'!AB99+'OddsRatio_working_3-way'!AH99</f>
        <v>-0.38197759470024928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1.0444571355459504</v>
      </c>
      <c r="AS99" s="11">
        <f>IF(('OddsRatio_working_3-way'!X99=0),IF(Q99&gt;0,-Q99^(1/3),(-Q99)^(1/3)),'OddsRatio_working_3-way'!AM99-'OddsRatio_working_3-way'!R99/3)</f>
        <v>-0.66247954084570115</v>
      </c>
      <c r="AT99" s="11">
        <f>IF(('OddsRatio_working_3-way'!X99=0),IF(Q99&gt;0,-Q99^(1/3),(-Q99)^(1/3)),'OddsRatio_working_3-way'!AN99-'OddsRatio_working_3-way'!R99/3)</f>
        <v>-0.38197759470024928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15.16</v>
      </c>
      <c r="B100" s="4">
        <f>IF('True_Odds_Calculator_3-way'!B101="","",'True_Odds_Calculator_3-way'!B101)</f>
        <v>5.97</v>
      </c>
      <c r="C100" s="4">
        <f>IF('True_Odds_Calculator_3-way'!C101="","",'True_Odds_Calculator_3-way'!C101)</f>
        <v>1.24</v>
      </c>
      <c r="D100" s="9">
        <f t="shared" si="26"/>
        <v>5.9354207710780885E-2</v>
      </c>
      <c r="E100" s="9">
        <f t="shared" si="27"/>
        <v>0.15238163154932149</v>
      </c>
      <c r="F100" s="9">
        <f t="shared" si="28"/>
        <v>0.78826416073989758</v>
      </c>
      <c r="G100" s="9">
        <f t="shared" si="29"/>
        <v>1.1192094065974785</v>
      </c>
      <c r="H100" s="9">
        <f t="shared" si="30"/>
        <v>16.848005197420292</v>
      </c>
      <c r="I100" s="9">
        <f t="shared" si="31"/>
        <v>6.5624707507894682</v>
      </c>
      <c r="J100" s="9">
        <f t="shared" si="32"/>
        <v>1.2686102575833949</v>
      </c>
      <c r="K100" s="11">
        <f t="shared" si="33"/>
        <v>6.5963060686015831E-2</v>
      </c>
      <c r="L100" s="11">
        <f t="shared" si="34"/>
        <v>0.16750418760469013</v>
      </c>
      <c r="M100" s="11">
        <f t="shared" si="35"/>
        <v>0.80645161290322587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-0.1504997110841465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0.17259746116173971</v>
      </c>
      <c r="Q100" s="11">
        <f>2*'OddsRatio_working_3-way'!K100*'OddsRatio_working_3-way'!L100*'OddsRatio_working_3-way'!M100</f>
        <v>1.7821111116338637E-2</v>
      </c>
      <c r="R100" s="11">
        <f t="shared" si="36"/>
        <v>0</v>
      </c>
      <c r="S100" s="11">
        <f t="shared" si="37"/>
        <v>-1.1468291860390221</v>
      </c>
      <c r="T100" s="11">
        <f t="shared" si="38"/>
        <v>-0.11841292576551594</v>
      </c>
      <c r="U100" s="11">
        <f>'OddsRatio_working_3-way'!S100-'OddsRatio_working_3-way'!R100^2/3</f>
        <v>-1.1468291860390221</v>
      </c>
      <c r="V100" s="11">
        <f>'OddsRatio_working_3-way'!S100*'OddsRatio_working_3-way'!R100/3-2*'OddsRatio_working_3-way'!R100^3/27-'OddsRatio_working_3-way'!T100</f>
        <v>0.11841292576551594</v>
      </c>
      <c r="W100" s="11">
        <f>'OddsRatio_working_3-way'!V100^2+4*'OddsRatio_working_3-way'!U100^3/27</f>
        <v>-0.20943459386221586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0.23635577782792058</v>
      </c>
      <c r="Y100" s="11">
        <f>IF('OddsRatio_working_3-way'!W100&gt;=0,IF('OddsRatio_working_3-way'!V100+SQRT('OddsRatio_working_3-way'!W100)&gt;0,0,PI()),ACOS('OddsRatio_working_3-way'!V100/(2*'OddsRatio_working_3-way'!X100)))</f>
        <v>1.3176025214358147</v>
      </c>
      <c r="Z100" s="11">
        <f>'OddsRatio_working_3-way'!X100^(1/3)*COS('OddsRatio_working_3-way'!Y100/3)</f>
        <v>0.55960470329873935</v>
      </c>
      <c r="AA100" s="11">
        <f>'OddsRatio_working_3-way'!X100^(1/3)*COS(('OddsRatio_working_3-way'!Y100+2*PI())/3)</f>
        <v>-0.50748464903808388</v>
      </c>
      <c r="AB100" s="11">
        <f>'OddsRatio_working_3-way'!X100^(1/3)*COS(('OddsRatio_working_3-way'!Y100+4*PI())/3)</f>
        <v>-5.2120054260655309E-2</v>
      </c>
      <c r="AC100" s="11">
        <f>'OddsRatio_working_3-way'!X100^(1/3)*SIN('OddsRatio_working_3-way'!Y100/3)</f>
        <v>0.26290487137417329</v>
      </c>
      <c r="AD100" s="11">
        <f>'OddsRatio_working_3-way'!X100^(1/3)*SIN(('OddsRatio_working_3-way'!Y100+2*PI())/3)</f>
        <v>0.35317945344687518</v>
      </c>
      <c r="AE100" s="11">
        <f>'OddsRatio_working_3-way'!X100^(1/3)*SIN(('OddsRatio_working_3-way'!Y100+4*PI())/3)</f>
        <v>-0.61608432482104836</v>
      </c>
      <c r="AF100" s="11">
        <f>-'OddsRatio_working_3-way'!U100/(3*'OddsRatio_working_3-way'!X100^(1/3))*COS(('OddsRatio_working_3-way'!Y100)/3)</f>
        <v>0.55960470329873924</v>
      </c>
      <c r="AG100" s="11">
        <f>-'OddsRatio_working_3-way'!U100/(3*'OddsRatio_working_3-way'!X100^(1/3))*COS(('OddsRatio_working_3-way'!Y100+2*PI())/3)</f>
        <v>-0.50748464903808388</v>
      </c>
      <c r="AH100" s="11">
        <f>-'OddsRatio_working_3-way'!U100/(3*'OddsRatio_working_3-way'!X100^(1/3))*COS(('OddsRatio_working_3-way'!Y100+4*PI())/3)</f>
        <v>-5.2120054260655295E-2</v>
      </c>
      <c r="AI100" s="11">
        <f>'OddsRatio_working_3-way'!U100/(3*'OddsRatio_working_3-way'!X100^(1/3))*SIN(('OddsRatio_working_3-way'!Y100)/3)</f>
        <v>-0.26290487137417323</v>
      </c>
      <c r="AJ100" s="11">
        <f>'OddsRatio_working_3-way'!U100/(3*'OddsRatio_working_3-way'!X100^(1/3))*SIN(('OddsRatio_working_3-way'!Y100+2*PI())/3)</f>
        <v>-0.35317945344687512</v>
      </c>
      <c r="AK100" s="11">
        <f>'OddsRatio_working_3-way'!U100/(3*'OddsRatio_working_3-way'!X100^(1/3))*SIN(('OddsRatio_working_3-way'!Y100+4*PI())/3)</f>
        <v>0.61608432482104825</v>
      </c>
      <c r="AL100" s="11">
        <f>'OddsRatio_working_3-way'!Z100+'OddsRatio_working_3-way'!AF100</f>
        <v>1.1192094065974785</v>
      </c>
      <c r="AM100" s="11">
        <f>'OddsRatio_working_3-way'!AA100+'OddsRatio_working_3-way'!AG100</f>
        <v>-1.0149692980761678</v>
      </c>
      <c r="AN100" s="11">
        <f>'OddsRatio_working_3-way'!AB100+'OddsRatio_working_3-way'!AH100</f>
        <v>-0.1042401085213106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1.1192094065974785</v>
      </c>
      <c r="AS100" s="11">
        <f>IF(('OddsRatio_working_3-way'!X100=0),IF(Q100&gt;0,-Q100^(1/3),(-Q100)^(1/3)),'OddsRatio_working_3-way'!AM100-'OddsRatio_working_3-way'!R100/3)</f>
        <v>-1.0149692980761678</v>
      </c>
      <c r="AT100" s="11">
        <f>IF(('OddsRatio_working_3-way'!X100=0),IF(Q100&gt;0,-Q100^(1/3),(-Q100)^(1/3)),'OddsRatio_working_3-way'!AN100-'OddsRatio_working_3-way'!R100/3)</f>
        <v>-0.1042401085213106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</v>
      </c>
      <c r="B101" s="4">
        <f>IF('True_Odds_Calculator_3-way'!B102="","",'True_Odds_Calculator_3-way'!B102)</f>
        <v>3.39</v>
      </c>
      <c r="C101" s="4">
        <f>IF('True_Odds_Calculator_3-way'!C102="","",'True_Odds_Calculator_3-way'!C102)</f>
        <v>2.87</v>
      </c>
      <c r="D101" s="9">
        <f t="shared" si="26"/>
        <v>0.37472078289459471</v>
      </c>
      <c r="E101" s="9">
        <f t="shared" si="27"/>
        <v>0.2863236274303656</v>
      </c>
      <c r="F101" s="9">
        <f t="shared" si="28"/>
        <v>0.33895558967503991</v>
      </c>
      <c r="G101" s="9">
        <f t="shared" si="29"/>
        <v>1.0429085562644289</v>
      </c>
      <c r="H101" s="9">
        <f t="shared" si="30"/>
        <v>2.6686536900230866</v>
      </c>
      <c r="I101" s="9">
        <f t="shared" si="31"/>
        <v>3.4925514494719851</v>
      </c>
      <c r="J101" s="9">
        <f t="shared" si="32"/>
        <v>2.950239000214482</v>
      </c>
      <c r="K101" s="11">
        <f t="shared" si="33"/>
        <v>0.38461538461538458</v>
      </c>
      <c r="L101" s="11">
        <f t="shared" si="34"/>
        <v>0.29498525073746312</v>
      </c>
      <c r="M101" s="11">
        <f t="shared" si="35"/>
        <v>0.34843205574912889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-0.28268616051909823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0.23165553059790051</v>
      </c>
      <c r="Q101" s="11">
        <f>2*'OddsRatio_working_3-way'!K101*'OddsRatio_working_3-way'!L101*'OddsRatio_working_3-way'!M101</f>
        <v>7.9063321023174232E-2</v>
      </c>
      <c r="R101" s="11">
        <f t="shared" si="36"/>
        <v>0</v>
      </c>
      <c r="S101" s="11">
        <f t="shared" si="37"/>
        <v>-0.81947956055758131</v>
      </c>
      <c r="T101" s="11">
        <f t="shared" si="38"/>
        <v>-0.27968585684559089</v>
      </c>
      <c r="U101" s="11">
        <f>'OddsRatio_working_3-way'!S101-'OddsRatio_working_3-way'!R101^2/3</f>
        <v>-0.81947956055758131</v>
      </c>
      <c r="V101" s="11">
        <f>'OddsRatio_working_3-way'!S101*'OddsRatio_working_3-way'!R101/3-2*'OddsRatio_working_3-way'!R101^3/27-'OddsRatio_working_3-way'!T101</f>
        <v>0.27968585684559089</v>
      </c>
      <c r="W101" s="11">
        <f>'OddsRatio_working_3-way'!V101^2+4*'OddsRatio_working_3-way'!U101^3/27</f>
        <v>-3.3045378841821266E-3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0.14276616931510289</v>
      </c>
      <c r="Y101" s="11">
        <f>IF('OddsRatio_working_3-way'!W101&gt;=0,IF('OddsRatio_working_3-way'!V101+SQRT('OddsRatio_working_3-way'!W101)&gt;0,0,PI()),ACOS('OddsRatio_working_3-way'!V101/(2*'OddsRatio_working_3-way'!X101)))</f>
        <v>0.20271154602292207</v>
      </c>
      <c r="Z101" s="11">
        <f>'OddsRatio_working_3-way'!X101^(1/3)*COS('OddsRatio_working_3-way'!Y101/3)</f>
        <v>0.52145427813221457</v>
      </c>
      <c r="AA101" s="11">
        <f>'OddsRatio_working_3-way'!X101^(1/3)*COS(('OddsRatio_working_3-way'!Y101+2*PI())/3)</f>
        <v>-0.2912880127873152</v>
      </c>
      <c r="AB101" s="11">
        <f>'OddsRatio_working_3-way'!X101^(1/3)*COS(('OddsRatio_working_3-way'!Y101+4*PI())/3)</f>
        <v>-0.23016626534489942</v>
      </c>
      <c r="AC101" s="11">
        <f>'OddsRatio_working_3-way'!X101^(1/3)*SIN('OddsRatio_working_3-way'!Y101/3)</f>
        <v>3.5288657339219168E-2</v>
      </c>
      <c r="AD101" s="11">
        <f>'OddsRatio_working_3-way'!X101^(1/3)*SIN(('OddsRatio_working_3-way'!Y101+2*PI())/3)</f>
        <v>0.43394832310496451</v>
      </c>
      <c r="AE101" s="11">
        <f>'OddsRatio_working_3-way'!X101^(1/3)*SIN(('OddsRatio_working_3-way'!Y101+4*PI())/3)</f>
        <v>-0.4692369804441836</v>
      </c>
      <c r="AF101" s="11">
        <f>-'OddsRatio_working_3-way'!U101/(3*'OddsRatio_working_3-way'!X101^(1/3))*COS(('OddsRatio_working_3-way'!Y101)/3)</f>
        <v>0.52145427813221445</v>
      </c>
      <c r="AG101" s="11">
        <f>-'OddsRatio_working_3-way'!U101/(3*'OddsRatio_working_3-way'!X101^(1/3))*COS(('OddsRatio_working_3-way'!Y101+2*PI())/3)</f>
        <v>-0.29128801278731514</v>
      </c>
      <c r="AH101" s="11">
        <f>-'OddsRatio_working_3-way'!U101/(3*'OddsRatio_working_3-way'!X101^(1/3))*COS(('OddsRatio_working_3-way'!Y101+4*PI())/3)</f>
        <v>-0.23016626534489937</v>
      </c>
      <c r="AI101" s="11">
        <f>'OddsRatio_working_3-way'!U101/(3*'OddsRatio_working_3-way'!X101^(1/3))*SIN(('OddsRatio_working_3-way'!Y101)/3)</f>
        <v>-3.5288657339219161E-2</v>
      </c>
      <c r="AJ101" s="11">
        <f>'OddsRatio_working_3-way'!U101/(3*'OddsRatio_working_3-way'!X101^(1/3))*SIN(('OddsRatio_working_3-way'!Y101+2*PI())/3)</f>
        <v>-0.4339483231049644</v>
      </c>
      <c r="AK101" s="11">
        <f>'OddsRatio_working_3-way'!U101/(3*'OddsRatio_working_3-way'!X101^(1/3))*SIN(('OddsRatio_working_3-way'!Y101+4*PI())/3)</f>
        <v>0.46923698044418349</v>
      </c>
      <c r="AL101" s="11">
        <f>'OddsRatio_working_3-way'!Z101+'OddsRatio_working_3-way'!AF101</f>
        <v>1.0429085562644289</v>
      </c>
      <c r="AM101" s="11">
        <f>'OddsRatio_working_3-way'!AA101+'OddsRatio_working_3-way'!AG101</f>
        <v>-0.5825760255746304</v>
      </c>
      <c r="AN101" s="11">
        <f>'OddsRatio_working_3-way'!AB101+'OddsRatio_working_3-way'!AH101</f>
        <v>-0.46033253068979879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1.0429085562644289</v>
      </c>
      <c r="AS101" s="11">
        <f>IF(('OddsRatio_working_3-way'!X101=0),IF(Q101&gt;0,-Q101^(1/3),(-Q101)^(1/3)),'OddsRatio_working_3-way'!AM101-'OddsRatio_working_3-way'!R101/3)</f>
        <v>-0.5825760255746304</v>
      </c>
      <c r="AT101" s="11">
        <f>IF(('OddsRatio_working_3-way'!X101=0),IF(Q101&gt;0,-Q101^(1/3),(-Q101)^(1/3)),'OddsRatio_working_3-way'!AN101-'OddsRatio_working_3-way'!R101/3)</f>
        <v>-0.46033253068979879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1.75</v>
      </c>
      <c r="B102" s="4">
        <f>IF('True_Odds_Calculator_3-way'!B103="","",'True_Odds_Calculator_3-way'!B103)</f>
        <v>3.9</v>
      </c>
      <c r="C102" s="4">
        <f>IF('True_Odds_Calculator_3-way'!C103="","",'True_Odds_Calculator_3-way'!C103)</f>
        <v>4.93</v>
      </c>
      <c r="D102" s="9">
        <f t="shared" si="26"/>
        <v>0.55871936677617484</v>
      </c>
      <c r="E102" s="9">
        <f t="shared" si="27"/>
        <v>0.24667472900779691</v>
      </c>
      <c r="F102" s="9">
        <f t="shared" si="28"/>
        <v>0.1946059042160283</v>
      </c>
      <c r="G102" s="9">
        <f t="shared" si="29"/>
        <v>1.0530763968800669</v>
      </c>
      <c r="H102" s="9">
        <f t="shared" si="30"/>
        <v>1.7898072976600503</v>
      </c>
      <c r="I102" s="9">
        <f t="shared" si="31"/>
        <v>4.0539215509521931</v>
      </c>
      <c r="J102" s="9">
        <f t="shared" si="32"/>
        <v>5.1385902397386625</v>
      </c>
      <c r="K102" s="11">
        <f t="shared" si="33"/>
        <v>0.5714285714285714</v>
      </c>
      <c r="L102" s="11">
        <f t="shared" si="34"/>
        <v>0.25641025641025644</v>
      </c>
      <c r="M102" s="11">
        <f t="shared" si="35"/>
        <v>0.20283975659229211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-0.25404007756948943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0.22527844028858229</v>
      </c>
      <c r="Q102" s="11">
        <f>2*'OddsRatio_working_3-way'!K102*'OddsRatio_working_3-way'!L102*'OddsRatio_working_3-way'!M102</f>
        <v>5.9440221712026994E-2</v>
      </c>
      <c r="R102" s="11">
        <f t="shared" si="36"/>
        <v>0</v>
      </c>
      <c r="S102" s="11">
        <f t="shared" si="37"/>
        <v>-0.88678307156854119</v>
      </c>
      <c r="T102" s="11">
        <f t="shared" si="38"/>
        <v>-0.23397970226082881</v>
      </c>
      <c r="U102" s="11">
        <f>'OddsRatio_working_3-way'!S102-'OddsRatio_working_3-way'!R102^2/3</f>
        <v>-0.88678307156854119</v>
      </c>
      <c r="V102" s="11">
        <f>'OddsRatio_working_3-way'!S102*'OddsRatio_working_3-way'!R102/3-2*'OddsRatio_working_3-way'!R102^3/27-'OddsRatio_working_3-way'!T102</f>
        <v>0.23397970226082881</v>
      </c>
      <c r="W102" s="11">
        <f>'OddsRatio_working_3-way'!V102^2+4*'OddsRatio_working_3-way'!U102^3/27</f>
        <v>-4.8564937524853975E-2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0.16071048394155876</v>
      </c>
      <c r="Y102" s="11">
        <f>IF('OddsRatio_working_3-way'!W102&gt;=0,IF('OddsRatio_working_3-way'!V102+SQRT('OddsRatio_working_3-way'!W102)&gt;0,0,PI()),ACOS('OddsRatio_working_3-way'!V102/(2*'OddsRatio_working_3-way'!X102)))</f>
        <v>0.75546315300433398</v>
      </c>
      <c r="Z102" s="11">
        <f>'OddsRatio_working_3-way'!X102^(1/3)*COS('OddsRatio_working_3-way'!Y102/3)</f>
        <v>0.52653819844003347</v>
      </c>
      <c r="AA102" s="11">
        <f>'OddsRatio_working_3-way'!X102^(1/3)*COS(('OddsRatio_working_3-way'!Y102+2*PI())/3)</f>
        <v>-0.38058879952554209</v>
      </c>
      <c r="AB102" s="11">
        <f>'OddsRatio_working_3-way'!X102^(1/3)*COS(('OddsRatio_working_3-way'!Y102+4*PI())/3)</f>
        <v>-0.14594939891449166</v>
      </c>
      <c r="AC102" s="11">
        <f>'OddsRatio_working_3-way'!X102^(1/3)*SIN('OddsRatio_working_3-way'!Y102/3)</f>
        <v>0.13546912110528261</v>
      </c>
      <c r="AD102" s="11">
        <f>'OddsRatio_working_3-way'!X102^(1/3)*SIN(('OddsRatio_working_3-way'!Y102+2*PI())/3)</f>
        <v>0.38826089535931957</v>
      </c>
      <c r="AE102" s="11">
        <f>'OddsRatio_working_3-way'!X102^(1/3)*SIN(('OddsRatio_working_3-way'!Y102+4*PI())/3)</f>
        <v>-0.52373001646460204</v>
      </c>
      <c r="AF102" s="11">
        <f>-'OddsRatio_working_3-way'!U102/(3*'OddsRatio_working_3-way'!X102^(1/3))*COS(('OddsRatio_working_3-way'!Y102)/3)</f>
        <v>0.52653819844003336</v>
      </c>
      <c r="AG102" s="11">
        <f>-'OddsRatio_working_3-way'!U102/(3*'OddsRatio_working_3-way'!X102^(1/3))*COS(('OddsRatio_working_3-way'!Y102+2*PI())/3)</f>
        <v>-0.38058879952554203</v>
      </c>
      <c r="AH102" s="11">
        <f>-'OddsRatio_working_3-way'!U102/(3*'OddsRatio_working_3-way'!X102^(1/3))*COS(('OddsRatio_working_3-way'!Y102+4*PI())/3)</f>
        <v>-0.14594939891449163</v>
      </c>
      <c r="AI102" s="11">
        <f>'OddsRatio_working_3-way'!U102/(3*'OddsRatio_working_3-way'!X102^(1/3))*SIN(('OddsRatio_working_3-way'!Y102)/3)</f>
        <v>-0.13546912110528259</v>
      </c>
      <c r="AJ102" s="11">
        <f>'OddsRatio_working_3-way'!U102/(3*'OddsRatio_working_3-way'!X102^(1/3))*SIN(('OddsRatio_working_3-way'!Y102+2*PI())/3)</f>
        <v>-0.38826089535931946</v>
      </c>
      <c r="AK102" s="11">
        <f>'OddsRatio_working_3-way'!U102/(3*'OddsRatio_working_3-way'!X102^(1/3))*SIN(('OddsRatio_working_3-way'!Y102+4*PI())/3)</f>
        <v>0.52373001646460204</v>
      </c>
      <c r="AL102" s="11">
        <f>'OddsRatio_working_3-way'!Z102+'OddsRatio_working_3-way'!AF102</f>
        <v>1.0530763968800669</v>
      </c>
      <c r="AM102" s="11">
        <f>'OddsRatio_working_3-way'!AA102+'OddsRatio_working_3-way'!AG102</f>
        <v>-0.76117759905108406</v>
      </c>
      <c r="AN102" s="11">
        <f>'OddsRatio_working_3-way'!AB102+'OddsRatio_working_3-way'!AH102</f>
        <v>-0.29189879782898331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1.0530763968800669</v>
      </c>
      <c r="AS102" s="11">
        <f>IF(('OddsRatio_working_3-way'!X102=0),IF(Q102&gt;0,-Q102^(1/3),(-Q102)^(1/3)),'OddsRatio_working_3-way'!AM102-'OddsRatio_working_3-way'!R102/3)</f>
        <v>-0.76117759905108406</v>
      </c>
      <c r="AT102" s="11">
        <f>IF(('OddsRatio_working_3-way'!X102=0),IF(Q102&gt;0,-Q102^(1/3),(-Q102)^(1/3)),'OddsRatio_working_3-way'!AN102-'OddsRatio_working_3-way'!R102/3)</f>
        <v>-0.29189879782898331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2.77</v>
      </c>
      <c r="B103" s="4">
        <f>IF('True_Odds_Calculator_3-way'!B104="","",'True_Odds_Calculator_3-way'!B104)</f>
        <v>3.45</v>
      </c>
      <c r="C103" s="4">
        <f>IF('True_Odds_Calculator_3-way'!C104="","",'True_Odds_Calculator_3-way'!C104)</f>
        <v>2.65</v>
      </c>
      <c r="D103" s="9">
        <f t="shared" si="26"/>
        <v>0.35130801107264131</v>
      </c>
      <c r="E103" s="9">
        <f t="shared" si="27"/>
        <v>0.28122301659850724</v>
      </c>
      <c r="F103" s="9">
        <f t="shared" si="28"/>
        <v>0.36746897232885123</v>
      </c>
      <c r="G103" s="9">
        <f t="shared" si="29"/>
        <v>1.0432231476660547</v>
      </c>
      <c r="H103" s="9">
        <f t="shared" si="30"/>
        <v>2.8465049713689168</v>
      </c>
      <c r="I103" s="9">
        <f t="shared" si="31"/>
        <v>3.5558967117818341</v>
      </c>
      <c r="J103" s="9">
        <f t="shared" si="32"/>
        <v>2.7213181936489899</v>
      </c>
      <c r="K103" s="11">
        <f t="shared" si="33"/>
        <v>0.36101083032490977</v>
      </c>
      <c r="L103" s="11">
        <f t="shared" si="34"/>
        <v>0.28985507246376813</v>
      </c>
      <c r="M103" s="11">
        <f t="shared" si="35"/>
        <v>0.37735849056603776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-0.28253909963484281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0.23178928892613837</v>
      </c>
      <c r="Q103" s="11">
        <f>2*'OddsRatio_working_3-way'!K103*'OddsRatio_working_3-way'!L103*'OddsRatio_working_3-way'!M103</f>
        <v>7.8974204063420247E-2</v>
      </c>
      <c r="R103" s="11">
        <f t="shared" si="36"/>
        <v>0</v>
      </c>
      <c r="S103" s="11">
        <f t="shared" si="37"/>
        <v>-0.82037951287346023</v>
      </c>
      <c r="T103" s="11">
        <f t="shared" si="38"/>
        <v>-0.27951601801480763</v>
      </c>
      <c r="U103" s="11">
        <f>'OddsRatio_working_3-way'!S103-'OddsRatio_working_3-way'!R103^2/3</f>
        <v>-0.82037951287346023</v>
      </c>
      <c r="V103" s="11">
        <f>'OddsRatio_working_3-way'!S103*'OddsRatio_working_3-way'!R103/3-2*'OddsRatio_working_3-way'!R103^3/27-'OddsRatio_working_3-way'!T103</f>
        <v>0.27951601801480763</v>
      </c>
      <c r="W103" s="11">
        <f>'OddsRatio_working_3-way'!V103^2+4*'OddsRatio_working_3-way'!U103^3/27</f>
        <v>-3.6684116341616224E-3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0.14300141254635904</v>
      </c>
      <c r="Y103" s="11">
        <f>IF('OddsRatio_working_3-way'!W103&gt;=0,IF('OddsRatio_working_3-way'!V103+SQRT('OddsRatio_working_3-way'!W103)&gt;0,0,PI()),ACOS('OddsRatio_working_3-way'!V103/(2*'OddsRatio_working_3-way'!X103)))</f>
        <v>0.2133878127359421</v>
      </c>
      <c r="Z103" s="11">
        <f>'OddsRatio_working_3-way'!X103^(1/3)*COS('OddsRatio_working_3-way'!Y103/3)</f>
        <v>0.52161157383302736</v>
      </c>
      <c r="AA103" s="11">
        <f>'OddsRatio_working_3-way'!X103^(1/3)*COS(('OddsRatio_working_3-way'!Y103+2*PI())/3)</f>
        <v>-0.29299123006926953</v>
      </c>
      <c r="AB103" s="11">
        <f>'OddsRatio_working_3-way'!X103^(1/3)*COS(('OddsRatio_working_3-way'!Y103+4*PI())/3)</f>
        <v>-0.22862034376375792</v>
      </c>
      <c r="AC103" s="11">
        <f>'OddsRatio_working_3-way'!X103^(1/3)*SIN('OddsRatio_working_3-way'!Y103/3)</f>
        <v>3.7164548536462033E-2</v>
      </c>
      <c r="AD103" s="11">
        <f>'OddsRatio_working_3-way'!X103^(1/3)*SIN(('OddsRatio_working_3-way'!Y103+2*PI())/3)</f>
        <v>0.43314659957915308</v>
      </c>
      <c r="AE103" s="11">
        <f>'OddsRatio_working_3-way'!X103^(1/3)*SIN(('OddsRatio_working_3-way'!Y103+4*PI())/3)</f>
        <v>-0.47031114811561503</v>
      </c>
      <c r="AF103" s="11">
        <f>-'OddsRatio_working_3-way'!U103/(3*'OddsRatio_working_3-way'!X103^(1/3))*COS(('OddsRatio_working_3-way'!Y103)/3)</f>
        <v>0.52161157383302736</v>
      </c>
      <c r="AG103" s="11">
        <f>-'OddsRatio_working_3-way'!U103/(3*'OddsRatio_working_3-way'!X103^(1/3))*COS(('OddsRatio_working_3-way'!Y103+2*PI())/3)</f>
        <v>-0.29299123006926953</v>
      </c>
      <c r="AH103" s="11">
        <f>-'OddsRatio_working_3-way'!U103/(3*'OddsRatio_working_3-way'!X103^(1/3))*COS(('OddsRatio_working_3-way'!Y103+4*PI())/3)</f>
        <v>-0.22862034376375792</v>
      </c>
      <c r="AI103" s="11">
        <f>'OddsRatio_working_3-way'!U103/(3*'OddsRatio_working_3-way'!X103^(1/3))*SIN(('OddsRatio_working_3-way'!Y103)/3)</f>
        <v>-3.7164548536462033E-2</v>
      </c>
      <c r="AJ103" s="11">
        <f>'OddsRatio_working_3-way'!U103/(3*'OddsRatio_working_3-way'!X103^(1/3))*SIN(('OddsRatio_working_3-way'!Y103+2*PI())/3)</f>
        <v>-0.43314659957915308</v>
      </c>
      <c r="AK103" s="11">
        <f>'OddsRatio_working_3-way'!U103/(3*'OddsRatio_working_3-way'!X103^(1/3))*SIN(('OddsRatio_working_3-way'!Y103+4*PI())/3)</f>
        <v>0.47031114811561503</v>
      </c>
      <c r="AL103" s="11">
        <f>'OddsRatio_working_3-way'!Z103+'OddsRatio_working_3-way'!AF103</f>
        <v>1.0432231476660547</v>
      </c>
      <c r="AM103" s="11">
        <f>'OddsRatio_working_3-way'!AA103+'OddsRatio_working_3-way'!AG103</f>
        <v>-0.58598246013853905</v>
      </c>
      <c r="AN103" s="11">
        <f>'OddsRatio_working_3-way'!AB103+'OddsRatio_working_3-way'!AH103</f>
        <v>-0.45724068752751584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1.0432231476660547</v>
      </c>
      <c r="AS103" s="11">
        <f>IF(('OddsRatio_working_3-way'!X103=0),IF(Q103&gt;0,-Q103^(1/3),(-Q103)^(1/3)),'OddsRatio_working_3-way'!AM103-'OddsRatio_working_3-way'!R103/3)</f>
        <v>-0.58598246013853905</v>
      </c>
      <c r="AT103" s="11">
        <f>IF(('OddsRatio_working_3-way'!X103=0),IF(Q103&gt;0,-Q103^(1/3),(-Q103)^(1/3)),'OddsRatio_working_3-way'!AN103-'OddsRatio_working_3-way'!R103/3)</f>
        <v>-0.45724068752751584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3.27</v>
      </c>
      <c r="C104" s="4">
        <f>IF('True_Odds_Calculator_3-way'!C105="","",'True_Odds_Calculator_3-way'!C105)</f>
        <v>2.75</v>
      </c>
      <c r="D104" s="9">
        <f t="shared" si="26"/>
        <v>0.34890359370213692</v>
      </c>
      <c r="E104" s="9">
        <f t="shared" si="27"/>
        <v>0.29704144016939849</v>
      </c>
      <c r="F104" s="9">
        <f t="shared" si="28"/>
        <v>0.35405496612846443</v>
      </c>
      <c r="G104" s="9">
        <f t="shared" si="29"/>
        <v>1.0425258314062575</v>
      </c>
      <c r="H104" s="9">
        <f t="shared" si="30"/>
        <v>2.8661212382172012</v>
      </c>
      <c r="I104" s="9">
        <f t="shared" si="31"/>
        <v>3.3665336372922052</v>
      </c>
      <c r="J104" s="9">
        <f t="shared" si="32"/>
        <v>2.8244202049609508</v>
      </c>
      <c r="K104" s="11">
        <f t="shared" si="33"/>
        <v>0.35842293906810035</v>
      </c>
      <c r="L104" s="11">
        <f t="shared" si="34"/>
        <v>0.3058103975535168</v>
      </c>
      <c r="M104" s="11">
        <f t="shared" si="35"/>
        <v>0.36363636363636365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-0.28342117036997172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0.23157489863615935</v>
      </c>
      <c r="Q104" s="11">
        <f>2*'OddsRatio_working_3-way'!K104*'OddsRatio_working_3-way'!L104*'OddsRatio_working_3-way'!M104</f>
        <v>7.9715971991793241E-2</v>
      </c>
      <c r="R104" s="11">
        <f t="shared" si="36"/>
        <v>0</v>
      </c>
      <c r="S104" s="11">
        <f t="shared" si="37"/>
        <v>-0.81706986931804215</v>
      </c>
      <c r="T104" s="11">
        <f t="shared" si="38"/>
        <v>-0.28126329408538459</v>
      </c>
      <c r="U104" s="11">
        <f>'OddsRatio_working_3-way'!S104-'OddsRatio_working_3-way'!R104^2/3</f>
        <v>-0.81706986931804215</v>
      </c>
      <c r="V104" s="11">
        <f>'OddsRatio_working_3-way'!S104*'OddsRatio_working_3-way'!R104/3-2*'OddsRatio_working_3-way'!R104^3/27-'OddsRatio_working_3-way'!T104</f>
        <v>0.28126329408538459</v>
      </c>
      <c r="W104" s="11">
        <f>'OddsRatio_working_3-way'!V104^2+4*'OddsRatio_working_3-way'!U104^3/27</f>
        <v>-1.7025795438136565E-3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0.14213692354871693</v>
      </c>
      <c r="Y104" s="11">
        <f>IF('OddsRatio_working_3-way'!W104&gt;=0,IF('OddsRatio_working_3-way'!V104+SQRT('OddsRatio_working_3-way'!W104)&gt;0,0,PI()),ACOS('OddsRatio_working_3-way'!V104/(2*'OddsRatio_working_3-way'!X104)))</f>
        <v>0.14566449479862209</v>
      </c>
      <c r="Z104" s="11">
        <f>'OddsRatio_working_3-way'!X104^(1/3)*COS('OddsRatio_working_3-way'!Y104/3)</f>
        <v>0.52126291570312877</v>
      </c>
      <c r="AA104" s="11">
        <f>'OddsRatio_working_3-way'!X104^(1/3)*COS(('OddsRatio_working_3-way'!Y104+2*PI())/3)</f>
        <v>-0.28256765770512116</v>
      </c>
      <c r="AB104" s="11">
        <f>'OddsRatio_working_3-way'!X104^(1/3)*COS(('OddsRatio_working_3-way'!Y104+4*PI())/3)</f>
        <v>-0.23869525799800775</v>
      </c>
      <c r="AC104" s="11">
        <f>'OddsRatio_working_3-way'!X104^(1/3)*SIN('OddsRatio_working_3-way'!Y104/3)</f>
        <v>2.5329741780897037E-2</v>
      </c>
      <c r="AD104" s="11">
        <f>'OddsRatio_working_3-way'!X104^(1/3)*SIN(('OddsRatio_working_3-way'!Y104+2*PI())/3)</f>
        <v>0.43876205615920749</v>
      </c>
      <c r="AE104" s="11">
        <f>'OddsRatio_working_3-way'!X104^(1/3)*SIN(('OddsRatio_working_3-way'!Y104+4*PI())/3)</f>
        <v>-0.46409179794010424</v>
      </c>
      <c r="AF104" s="11">
        <f>-'OddsRatio_working_3-way'!U104/(3*'OddsRatio_working_3-way'!X104^(1/3))*COS(('OddsRatio_working_3-way'!Y104)/3)</f>
        <v>0.52126291570312877</v>
      </c>
      <c r="AG104" s="11">
        <f>-'OddsRatio_working_3-way'!U104/(3*'OddsRatio_working_3-way'!X104^(1/3))*COS(('OddsRatio_working_3-way'!Y104+2*PI())/3)</f>
        <v>-0.28256765770512116</v>
      </c>
      <c r="AH104" s="11">
        <f>-'OddsRatio_working_3-way'!U104/(3*'OddsRatio_working_3-way'!X104^(1/3))*COS(('OddsRatio_working_3-way'!Y104+4*PI())/3)</f>
        <v>-0.23869525799800775</v>
      </c>
      <c r="AI104" s="11">
        <f>'OddsRatio_working_3-way'!U104/(3*'OddsRatio_working_3-way'!X104^(1/3))*SIN(('OddsRatio_working_3-way'!Y104)/3)</f>
        <v>-2.5329741780897037E-2</v>
      </c>
      <c r="AJ104" s="11">
        <f>'OddsRatio_working_3-way'!U104/(3*'OddsRatio_working_3-way'!X104^(1/3))*SIN(('OddsRatio_working_3-way'!Y104+2*PI())/3)</f>
        <v>-0.43876205615920749</v>
      </c>
      <c r="AK104" s="11">
        <f>'OddsRatio_working_3-way'!U104/(3*'OddsRatio_working_3-way'!X104^(1/3))*SIN(('OddsRatio_working_3-way'!Y104+4*PI())/3)</f>
        <v>0.46409179794010424</v>
      </c>
      <c r="AL104" s="11">
        <f>'OddsRatio_working_3-way'!Z104+'OddsRatio_working_3-way'!AF104</f>
        <v>1.0425258314062575</v>
      </c>
      <c r="AM104" s="11">
        <f>'OddsRatio_working_3-way'!AA104+'OddsRatio_working_3-way'!AG104</f>
        <v>-0.56513531541024231</v>
      </c>
      <c r="AN104" s="11">
        <f>'OddsRatio_working_3-way'!AB104+'OddsRatio_working_3-way'!AH104</f>
        <v>-0.47739051599601551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1.0425258314062575</v>
      </c>
      <c r="AS104" s="11">
        <f>IF(('OddsRatio_working_3-way'!X104=0),IF(Q104&gt;0,-Q104^(1/3),(-Q104)^(1/3)),'OddsRatio_working_3-way'!AM104-'OddsRatio_working_3-way'!R104/3)</f>
        <v>-0.56513531541024231</v>
      </c>
      <c r="AT104" s="11">
        <f>IF(('OddsRatio_working_3-way'!X104=0),IF(Q104&gt;0,-Q104^(1/3),(-Q104)^(1/3)),'OddsRatio_working_3-way'!AN104-'OddsRatio_working_3-way'!R104/3)</f>
        <v>-0.47739051599601551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3.09</v>
      </c>
      <c r="B105" s="4">
        <f>IF('True_Odds_Calculator_3-way'!B106="","",'True_Odds_Calculator_3-way'!B106)</f>
        <v>3.19</v>
      </c>
      <c r="C105" s="4">
        <f>IF('True_Odds_Calculator_3-way'!C106="","",'True_Odds_Calculator_3-way'!C106)</f>
        <v>2.6</v>
      </c>
      <c r="D105" s="9">
        <f t="shared" si="26"/>
        <v>0.3165412481243316</v>
      </c>
      <c r="E105" s="9">
        <f t="shared" si="27"/>
        <v>0.30651769773570714</v>
      </c>
      <c r="F105" s="9">
        <f t="shared" si="28"/>
        <v>0.37694105413996137</v>
      </c>
      <c r="G105" s="9">
        <f t="shared" si="29"/>
        <v>1.0330841835496438</v>
      </c>
      <c r="H105" s="9">
        <f t="shared" si="30"/>
        <v>3.1591459436187548</v>
      </c>
      <c r="I105" s="9">
        <f t="shared" si="31"/>
        <v>3.2624543619737199</v>
      </c>
      <c r="J105" s="9">
        <f t="shared" si="32"/>
        <v>2.6529346936794305</v>
      </c>
      <c r="K105" s="11">
        <f t="shared" si="33"/>
        <v>0.3236245954692557</v>
      </c>
      <c r="L105" s="11">
        <f t="shared" si="34"/>
        <v>0.31347962382445144</v>
      </c>
      <c r="M105" s="11">
        <f t="shared" si="35"/>
        <v>0.38461538461538458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-0.28575107517189879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0.22943243565941929</v>
      </c>
      <c r="Q105" s="11">
        <f>2*'OddsRatio_working_3-way'!K105*'OddsRatio_working_3-way'!L105*'OddsRatio_working_3-way'!M105</f>
        <v>7.8038243421571174E-2</v>
      </c>
      <c r="R105" s="11">
        <f t="shared" si="36"/>
        <v>0</v>
      </c>
      <c r="S105" s="11">
        <f t="shared" si="37"/>
        <v>-0.80291013960804869</v>
      </c>
      <c r="T105" s="11">
        <f t="shared" si="38"/>
        <v>-0.27309868694151312</v>
      </c>
      <c r="U105" s="11">
        <f>'OddsRatio_working_3-way'!S105-'OddsRatio_working_3-way'!R105^2/3</f>
        <v>-0.80291013960804869</v>
      </c>
      <c r="V105" s="11">
        <f>'OddsRatio_working_3-way'!S105*'OddsRatio_working_3-way'!R105/3-2*'OddsRatio_working_3-way'!R105^3/27-'OddsRatio_working_3-way'!T105</f>
        <v>0.27309868694151312</v>
      </c>
      <c r="W105" s="11">
        <f>'OddsRatio_working_3-way'!V105^2+4*'OddsRatio_working_3-way'!U105^3/27</f>
        <v>-2.0997469068604058E-3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0.13845815226634273</v>
      </c>
      <c r="Y105" s="11">
        <f>IF('OddsRatio_working_3-way'!W105&gt;=0,IF('OddsRatio_working_3-way'!V105+SQRT('OddsRatio_working_3-way'!W105)&gt;0,0,PI()),ACOS('OddsRatio_working_3-way'!V105/(2*'OddsRatio_working_3-way'!X105)))</f>
        <v>0.16624062005493689</v>
      </c>
      <c r="Z105" s="11">
        <f>'OddsRatio_working_3-way'!X105^(1/3)*COS('OddsRatio_working_3-way'!Y105/3)</f>
        <v>0.51654209177482191</v>
      </c>
      <c r="AA105" s="11">
        <f>'OddsRatio_working_3-way'!X105^(1/3)*COS(('OddsRatio_working_3-way'!Y105+2*PI())/3)</f>
        <v>-0.28308506351214735</v>
      </c>
      <c r="AB105" s="11">
        <f>'OddsRatio_working_3-way'!X105^(1/3)*COS(('OddsRatio_working_3-way'!Y105+4*PI())/3)</f>
        <v>-0.23345702826267467</v>
      </c>
      <c r="AC105" s="11">
        <f>'OddsRatio_working_3-way'!X105^(1/3)*SIN('OddsRatio_working_3-way'!Y105/3)</f>
        <v>2.8652759510635423E-2</v>
      </c>
      <c r="AD105" s="11">
        <f>'OddsRatio_working_3-way'!X105^(1/3)*SIN(('OddsRatio_working_3-way'!Y105+2*PI())/3)</f>
        <v>0.43301219384563105</v>
      </c>
      <c r="AE105" s="11">
        <f>'OddsRatio_working_3-way'!X105^(1/3)*SIN(('OddsRatio_working_3-way'!Y105+4*PI())/3)</f>
        <v>-0.46166495335626634</v>
      </c>
      <c r="AF105" s="11">
        <f>-'OddsRatio_working_3-way'!U105/(3*'OddsRatio_working_3-way'!X105^(1/3))*COS(('OddsRatio_working_3-way'!Y105)/3)</f>
        <v>0.51654209177482191</v>
      </c>
      <c r="AG105" s="11">
        <f>-'OddsRatio_working_3-way'!U105/(3*'OddsRatio_working_3-way'!X105^(1/3))*COS(('OddsRatio_working_3-way'!Y105+2*PI())/3)</f>
        <v>-0.28308506351214735</v>
      </c>
      <c r="AH105" s="11">
        <f>-'OddsRatio_working_3-way'!U105/(3*'OddsRatio_working_3-way'!X105^(1/3))*COS(('OddsRatio_working_3-way'!Y105+4*PI())/3)</f>
        <v>-0.23345702826267467</v>
      </c>
      <c r="AI105" s="11">
        <f>'OddsRatio_working_3-way'!U105/(3*'OddsRatio_working_3-way'!X105^(1/3))*SIN(('OddsRatio_working_3-way'!Y105)/3)</f>
        <v>-2.8652759510635423E-2</v>
      </c>
      <c r="AJ105" s="11">
        <f>'OddsRatio_working_3-way'!U105/(3*'OddsRatio_working_3-way'!X105^(1/3))*SIN(('OddsRatio_working_3-way'!Y105+2*PI())/3)</f>
        <v>-0.43301219384563105</v>
      </c>
      <c r="AK105" s="11">
        <f>'OddsRatio_working_3-way'!U105/(3*'OddsRatio_working_3-way'!X105^(1/3))*SIN(('OddsRatio_working_3-way'!Y105+4*PI())/3)</f>
        <v>0.46166495335626634</v>
      </c>
      <c r="AL105" s="11">
        <f>'OddsRatio_working_3-way'!Z105+'OddsRatio_working_3-way'!AF105</f>
        <v>1.0330841835496438</v>
      </c>
      <c r="AM105" s="11">
        <f>'OddsRatio_working_3-way'!AA105+'OddsRatio_working_3-way'!AG105</f>
        <v>-0.5661701270242947</v>
      </c>
      <c r="AN105" s="11">
        <f>'OddsRatio_working_3-way'!AB105+'OddsRatio_working_3-way'!AH105</f>
        <v>-0.46691405652534934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1.0330841835496438</v>
      </c>
      <c r="AS105" s="11">
        <f>IF(('OddsRatio_working_3-way'!X105=0),IF(Q105&gt;0,-Q105^(1/3),(-Q105)^(1/3)),'OddsRatio_working_3-way'!AM105-'OddsRatio_working_3-way'!R105/3)</f>
        <v>-0.5661701270242947</v>
      </c>
      <c r="AT105" s="11">
        <f>IF(('OddsRatio_working_3-way'!X105=0),IF(Q105&gt;0,-Q105^(1/3),(-Q105)^(1/3)),'OddsRatio_working_3-way'!AN105-'OddsRatio_working_3-way'!R105/3)</f>
        <v>-0.46691405652534934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2.04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4.13</v>
      </c>
      <c r="D106" s="9">
        <f t="shared" si="26"/>
        <v>0.48115601723063828</v>
      </c>
      <c r="E106" s="9">
        <f t="shared" si="27"/>
        <v>0.28329227656905698</v>
      </c>
      <c r="F106" s="9">
        <f t="shared" si="28"/>
        <v>0.23555170620030474</v>
      </c>
      <c r="G106" s="9">
        <f t="shared" si="29"/>
        <v>1.0368538002329539</v>
      </c>
      <c r="H106" s="9">
        <f t="shared" si="30"/>
        <v>2.0783279522422724</v>
      </c>
      <c r="I106" s="9">
        <f t="shared" si="31"/>
        <v>3.5299232725684075</v>
      </c>
      <c r="J106" s="9">
        <f t="shared" si="32"/>
        <v>4.2453523947291458</v>
      </c>
      <c r="K106" s="11">
        <f t="shared" si="33"/>
        <v>0.49019607843137253</v>
      </c>
      <c r="L106" s="11">
        <f t="shared" si="34"/>
        <v>0.29069767441860467</v>
      </c>
      <c r="M106" s="11">
        <f t="shared" si="35"/>
        <v>0.24213075060532688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-0.27404939113997995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0.22806718272646068</v>
      </c>
      <c r="Q106" s="11">
        <f>2*'OddsRatio_working_3-way'!K106*'OddsRatio_working_3-way'!L106*'OddsRatio_working_3-way'!M106</f>
        <v>6.9006711868823206E-2</v>
      </c>
      <c r="R106" s="11">
        <f t="shared" si="36"/>
        <v>0</v>
      </c>
      <c r="S106" s="11">
        <f t="shared" si="37"/>
        <v>-0.83221196652820761</v>
      </c>
      <c r="T106" s="11">
        <f t="shared" si="38"/>
        <v>-0.25180392330656814</v>
      </c>
      <c r="U106" s="11">
        <f>'OddsRatio_working_3-way'!S106-'OddsRatio_working_3-way'!R106^2/3</f>
        <v>-0.83221196652820761</v>
      </c>
      <c r="V106" s="11">
        <f>'OddsRatio_working_3-way'!S106*'OddsRatio_working_3-way'!R106/3-2*'OddsRatio_working_3-way'!R106^3/27-'OddsRatio_working_3-way'!T106</f>
        <v>0.25180392330656814</v>
      </c>
      <c r="W106" s="11">
        <f>'OddsRatio_working_3-way'!V106^2+4*'OddsRatio_working_3-way'!U106^3/27</f>
        <v>-2.1983030890144847E-2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0.1461063368601144</v>
      </c>
      <c r="Y106" s="11">
        <f>IF('OddsRatio_working_3-way'!W106&gt;=0,IF('OddsRatio_working_3-way'!V106+SQRT('OddsRatio_working_3-way'!W106)&gt;0,0,PI()),ACOS('OddsRatio_working_3-way'!V106/(2*'OddsRatio_working_3-way'!X106)))</f>
        <v>0.53215708330647837</v>
      </c>
      <c r="Z106" s="11">
        <f>'OddsRatio_working_3-way'!X106^(1/3)*COS('OddsRatio_working_3-way'!Y106/3)</f>
        <v>0.51842690011647685</v>
      </c>
      <c r="AA106" s="11">
        <f>'OddsRatio_working_3-way'!X106^(1/3)*COS(('OddsRatio_working_3-way'!Y106+2*PI())/3)</f>
        <v>-0.33970042763080754</v>
      </c>
      <c r="AB106" s="11">
        <f>'OddsRatio_working_3-way'!X106^(1/3)*COS(('OddsRatio_working_3-way'!Y106+4*PI())/3)</f>
        <v>-0.17872647248566928</v>
      </c>
      <c r="AC106" s="11">
        <f>'OddsRatio_working_3-way'!X106^(1/3)*SIN('OddsRatio_working_3-way'!Y106/3)</f>
        <v>9.2938356335564368E-2</v>
      </c>
      <c r="AD106" s="11">
        <f>'OddsRatio_working_3-way'!X106^(1/3)*SIN(('OddsRatio_working_3-way'!Y106+2*PI())/3)</f>
        <v>0.40250168733830466</v>
      </c>
      <c r="AE106" s="11">
        <f>'OddsRatio_working_3-way'!X106^(1/3)*SIN(('OddsRatio_working_3-way'!Y106+4*PI())/3)</f>
        <v>-0.49544004367386896</v>
      </c>
      <c r="AF106" s="11">
        <f>-'OddsRatio_working_3-way'!U106/(3*'OddsRatio_working_3-way'!X106^(1/3))*COS(('OddsRatio_working_3-way'!Y106)/3)</f>
        <v>0.51842690011647696</v>
      </c>
      <c r="AG106" s="11">
        <f>-'OddsRatio_working_3-way'!U106/(3*'OddsRatio_working_3-way'!X106^(1/3))*COS(('OddsRatio_working_3-way'!Y106+2*PI())/3)</f>
        <v>-0.3397004276308076</v>
      </c>
      <c r="AH106" s="11">
        <f>-'OddsRatio_working_3-way'!U106/(3*'OddsRatio_working_3-way'!X106^(1/3))*COS(('OddsRatio_working_3-way'!Y106+4*PI())/3)</f>
        <v>-0.17872647248566931</v>
      </c>
      <c r="AI106" s="11">
        <f>'OddsRatio_working_3-way'!U106/(3*'OddsRatio_working_3-way'!X106^(1/3))*SIN(('OddsRatio_working_3-way'!Y106)/3)</f>
        <v>-9.2938356335564382E-2</v>
      </c>
      <c r="AJ106" s="11">
        <f>'OddsRatio_working_3-way'!U106/(3*'OddsRatio_working_3-way'!X106^(1/3))*SIN(('OddsRatio_working_3-way'!Y106+2*PI())/3)</f>
        <v>-0.40250168733830471</v>
      </c>
      <c r="AK106" s="11">
        <f>'OddsRatio_working_3-way'!U106/(3*'OddsRatio_working_3-way'!X106^(1/3))*SIN(('OddsRatio_working_3-way'!Y106+4*PI())/3)</f>
        <v>0.49544004367386901</v>
      </c>
      <c r="AL106" s="11">
        <f>'OddsRatio_working_3-way'!Z106+'OddsRatio_working_3-way'!AF106</f>
        <v>1.0368538002329539</v>
      </c>
      <c r="AM106" s="11">
        <f>'OddsRatio_working_3-way'!AA106+'OddsRatio_working_3-way'!AG106</f>
        <v>-0.67940085526161509</v>
      </c>
      <c r="AN106" s="11">
        <f>'OddsRatio_working_3-way'!AB106+'OddsRatio_working_3-way'!AH106</f>
        <v>-0.35745294497133862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1.0368538002329539</v>
      </c>
      <c r="AS106" s="11">
        <f>IF(('OddsRatio_working_3-way'!X106=0),IF(Q106&gt;0,-Q106^(1/3),(-Q106)^(1/3)),'OddsRatio_working_3-way'!AM106-'OddsRatio_working_3-way'!R106/3)</f>
        <v>-0.67940085526161509</v>
      </c>
      <c r="AT106" s="11">
        <f>IF(('OddsRatio_working_3-way'!X106=0),IF(Q106&gt;0,-Q106^(1/3),(-Q106)^(1/3)),'OddsRatio_working_3-way'!AN106-'OddsRatio_working_3-way'!R106/3)</f>
        <v>-0.35745294497133862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2.36</v>
      </c>
      <c r="B107" s="4">
        <f>IF('True_Odds_Calculator_3-way'!B108="","",'True_Odds_Calculator_3-way'!B108)</f>
        <v>2.98</v>
      </c>
      <c r="C107" s="4">
        <f>IF('True_Odds_Calculator_3-way'!C108="","",'True_Odds_Calculator_3-way'!C108)</f>
        <v>3.8</v>
      </c>
      <c r="D107" s="9">
        <f t="shared" si="26"/>
        <v>0.41541179334755907</v>
      </c>
      <c r="E107" s="9">
        <f t="shared" si="27"/>
        <v>0.3279989440867549</v>
      </c>
      <c r="F107" s="9">
        <f t="shared" si="28"/>
        <v>0.25658926256568598</v>
      </c>
      <c r="G107" s="9">
        <f t="shared" si="29"/>
        <v>1.0347425770788097</v>
      </c>
      <c r="H107" s="9">
        <f t="shared" si="30"/>
        <v>2.4072499048271805</v>
      </c>
      <c r="I107" s="9">
        <f t="shared" si="31"/>
        <v>3.0487903026160428</v>
      </c>
      <c r="J107" s="9">
        <f t="shared" si="32"/>
        <v>3.8972792158206673</v>
      </c>
      <c r="K107" s="11">
        <f t="shared" si="33"/>
        <v>0.42372881355932207</v>
      </c>
      <c r="L107" s="11">
        <f t="shared" si="34"/>
        <v>0.33557046979865773</v>
      </c>
      <c r="M107" s="11">
        <f t="shared" si="35"/>
        <v>0.26315789473684209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-0.28213064797131027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0.22975052236437984</v>
      </c>
      <c r="Q107" s="11">
        <f>2*'OddsRatio_working_3-way'!K107*'OddsRatio_working_3-way'!L107*'OddsRatio_working_3-way'!M107</f>
        <v>7.4837303701752386E-2</v>
      </c>
      <c r="R107" s="11">
        <f t="shared" si="36"/>
        <v>0</v>
      </c>
      <c r="S107" s="11">
        <f t="shared" si="37"/>
        <v>-0.81434088787030001</v>
      </c>
      <c r="T107" s="11">
        <f t="shared" si="38"/>
        <v>-0.26525761819879473</v>
      </c>
      <c r="U107" s="11">
        <f>'OddsRatio_working_3-way'!S107-'OddsRatio_working_3-way'!R107^2/3</f>
        <v>-0.81434088787030001</v>
      </c>
      <c r="V107" s="11">
        <f>'OddsRatio_working_3-way'!S107*'OddsRatio_working_3-way'!R107/3-2*'OddsRatio_working_3-way'!R107^3/27-'OddsRatio_working_3-way'!T107</f>
        <v>0.26525761819879473</v>
      </c>
      <c r="W107" s="11">
        <f>'OddsRatio_working_3-way'!V107^2+4*'OddsRatio_working_3-way'!U107^3/27</f>
        <v>-9.6429945992102389E-3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0.14142542081580295</v>
      </c>
      <c r="Y107" s="11">
        <f>IF('OddsRatio_working_3-way'!W107&gt;=0,IF('OddsRatio_working_3-way'!V107+SQRT('OddsRatio_working_3-way'!W107)&gt;0,0,PI()),ACOS('OddsRatio_working_3-way'!V107/(2*'OddsRatio_working_3-way'!X107)))</f>
        <v>0.35455708533683339</v>
      </c>
      <c r="Z107" s="11">
        <f>'OddsRatio_working_3-way'!X107^(1/3)*COS('OddsRatio_working_3-way'!Y107/3)</f>
        <v>0.51737128853940484</v>
      </c>
      <c r="AA107" s="11">
        <f>'OddsRatio_working_3-way'!X107^(1/3)*COS(('OddsRatio_working_3-way'!Y107+2*PI())/3)</f>
        <v>-0.31188747049664639</v>
      </c>
      <c r="AB107" s="11">
        <f>'OddsRatio_working_3-way'!X107^(1/3)*COS(('OddsRatio_working_3-way'!Y107+4*PI())/3)</f>
        <v>-0.20548381804275875</v>
      </c>
      <c r="AC107" s="11">
        <f>'OddsRatio_working_3-way'!X107^(1/3)*SIN('OddsRatio_working_3-way'!Y107/3)</f>
        <v>6.1432177387011663E-2</v>
      </c>
      <c r="AD107" s="11">
        <f>'OddsRatio_working_3-way'!X107^(1/3)*SIN(('OddsRatio_working_3-way'!Y107+2*PI())/3)</f>
        <v>0.41734059037030757</v>
      </c>
      <c r="AE107" s="11">
        <f>'OddsRatio_working_3-way'!X107^(1/3)*SIN(('OddsRatio_working_3-way'!Y107+4*PI())/3)</f>
        <v>-0.47877276775731903</v>
      </c>
      <c r="AF107" s="11">
        <f>-'OddsRatio_working_3-way'!U107/(3*'OddsRatio_working_3-way'!X107^(1/3))*COS(('OddsRatio_working_3-way'!Y107)/3)</f>
        <v>0.51737128853940484</v>
      </c>
      <c r="AG107" s="11">
        <f>-'OddsRatio_working_3-way'!U107/(3*'OddsRatio_working_3-way'!X107^(1/3))*COS(('OddsRatio_working_3-way'!Y107+2*PI())/3)</f>
        <v>-0.31188747049664639</v>
      </c>
      <c r="AH107" s="11">
        <f>-'OddsRatio_working_3-way'!U107/(3*'OddsRatio_working_3-way'!X107^(1/3))*COS(('OddsRatio_working_3-way'!Y107+4*PI())/3)</f>
        <v>-0.20548381804275875</v>
      </c>
      <c r="AI107" s="11">
        <f>'OddsRatio_working_3-way'!U107/(3*'OddsRatio_working_3-way'!X107^(1/3))*SIN(('OddsRatio_working_3-way'!Y107)/3)</f>
        <v>-6.1432177387011663E-2</v>
      </c>
      <c r="AJ107" s="11">
        <f>'OddsRatio_working_3-way'!U107/(3*'OddsRatio_working_3-way'!X107^(1/3))*SIN(('OddsRatio_working_3-way'!Y107+2*PI())/3)</f>
        <v>-0.41734059037030757</v>
      </c>
      <c r="AK107" s="11">
        <f>'OddsRatio_working_3-way'!U107/(3*'OddsRatio_working_3-way'!X107^(1/3))*SIN(('OddsRatio_working_3-way'!Y107+4*PI())/3)</f>
        <v>0.47877276775731903</v>
      </c>
      <c r="AL107" s="11">
        <f>'OddsRatio_working_3-way'!Z107+'OddsRatio_working_3-way'!AF107</f>
        <v>1.0347425770788097</v>
      </c>
      <c r="AM107" s="11">
        <f>'OddsRatio_working_3-way'!AA107+'OddsRatio_working_3-way'!AG107</f>
        <v>-0.62377494099329278</v>
      </c>
      <c r="AN107" s="11">
        <f>'OddsRatio_working_3-way'!AB107+'OddsRatio_working_3-way'!AH107</f>
        <v>-0.41096763608551751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1.0347425770788097</v>
      </c>
      <c r="AS107" s="11">
        <f>IF(('OddsRatio_working_3-way'!X107=0),IF(Q107&gt;0,-Q107^(1/3),(-Q107)^(1/3)),'OddsRatio_working_3-way'!AM107-'OddsRatio_working_3-way'!R107/3)</f>
        <v>-0.62377494099329278</v>
      </c>
      <c r="AT107" s="11">
        <f>IF(('OddsRatio_working_3-way'!X107=0),IF(Q107&gt;0,-Q107^(1/3),(-Q107)^(1/3)),'OddsRatio_working_3-way'!AN107-'OddsRatio_working_3-way'!R107/3)</f>
        <v>-0.41096763608551751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2.75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2.66</v>
      </c>
      <c r="D108" s="9">
        <f t="shared" si="26"/>
        <v>0.35572352505484056</v>
      </c>
      <c r="E108" s="9">
        <f t="shared" si="27"/>
        <v>0.27636240461704181</v>
      </c>
      <c r="F108" s="9">
        <f t="shared" si="28"/>
        <v>0.36791407032811779</v>
      </c>
      <c r="G108" s="9">
        <f t="shared" si="29"/>
        <v>1.0349554070852942</v>
      </c>
      <c r="H108" s="9">
        <f t="shared" si="30"/>
        <v>2.8111719623992641</v>
      </c>
      <c r="I108" s="9">
        <f t="shared" si="31"/>
        <v>3.6184371799257939</v>
      </c>
      <c r="J108" s="9">
        <f t="shared" si="32"/>
        <v>2.7180259757615883</v>
      </c>
      <c r="K108" s="11">
        <f t="shared" si="33"/>
        <v>0.36363636363636365</v>
      </c>
      <c r="L108" s="11">
        <f t="shared" si="34"/>
        <v>0.28328611898016998</v>
      </c>
      <c r="M108" s="11">
        <f t="shared" si="35"/>
        <v>0.37593984962406013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-0.28462800059639182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0.23003684849517561</v>
      </c>
      <c r="Q108" s="11">
        <f>2*'OddsRatio_working_3-way'!K108*'OddsRatio_working_3-way'!L108*'OddsRatio_working_3-way'!M108</f>
        <v>7.7453484341809972E-2</v>
      </c>
      <c r="R108" s="11">
        <f t="shared" si="36"/>
        <v>0</v>
      </c>
      <c r="S108" s="11">
        <f t="shared" si="37"/>
        <v>-0.80820175110379411</v>
      </c>
      <c r="T108" s="11">
        <f t="shared" si="38"/>
        <v>-0.27212180171844919</v>
      </c>
      <c r="U108" s="11">
        <f>'OddsRatio_working_3-way'!S108-'OddsRatio_working_3-way'!R108^2/3</f>
        <v>-0.80820175110379411</v>
      </c>
      <c r="V108" s="11">
        <f>'OddsRatio_working_3-way'!S108*'OddsRatio_working_3-way'!R108/3-2*'OddsRatio_working_3-way'!R108^3/27-'OddsRatio_working_3-way'!T108</f>
        <v>0.27212180171844919</v>
      </c>
      <c r="W108" s="11">
        <f>'OddsRatio_working_3-way'!V108^2+4*'OddsRatio_working_3-way'!U108^3/27</f>
        <v>-4.1585189215639085E-3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0.13982917604353792</v>
      </c>
      <c r="Y108" s="11">
        <f>IF('OddsRatio_working_3-way'!W108&gt;=0,IF('OddsRatio_working_3-way'!V108+SQRT('OddsRatio_working_3-way'!W108)&gt;0,0,PI()),ACOS('OddsRatio_working_3-way'!V108/(2*'OddsRatio_working_3-way'!X108)))</f>
        <v>0.23268456751755728</v>
      </c>
      <c r="Z108" s="11">
        <f>'OddsRatio_working_3-way'!X108^(1/3)*COS('OddsRatio_working_3-way'!Y108/3)</f>
        <v>0.51747770354264711</v>
      </c>
      <c r="AA108" s="11">
        <f>'OddsRatio_working_3-way'!X108^(1/3)*COS(('OddsRatio_working_3-way'!Y108+2*PI())/3)</f>
        <v>-0.29356782718145674</v>
      </c>
      <c r="AB108" s="11">
        <f>'OddsRatio_working_3-way'!X108^(1/3)*COS(('OddsRatio_working_3-way'!Y108+4*PI())/3)</f>
        <v>-0.22390987636119031</v>
      </c>
      <c r="AC108" s="11">
        <f>'OddsRatio_working_3-way'!X108^(1/3)*SIN('OddsRatio_working_3-way'!Y108/3)</f>
        <v>4.02170366572785E-2</v>
      </c>
      <c r="AD108" s="11">
        <f>'OddsRatio_working_3-way'!X108^(1/3)*SIN(('OddsRatio_working_3-way'!Y108+2*PI())/3)</f>
        <v>0.42804031883132582</v>
      </c>
      <c r="AE108" s="11">
        <f>'OddsRatio_working_3-way'!X108^(1/3)*SIN(('OddsRatio_working_3-way'!Y108+4*PI())/3)</f>
        <v>-0.46825735548860437</v>
      </c>
      <c r="AF108" s="11">
        <f>-'OddsRatio_working_3-way'!U108/(3*'OddsRatio_working_3-way'!X108^(1/3))*COS(('OddsRatio_working_3-way'!Y108)/3)</f>
        <v>0.51747770354264711</v>
      </c>
      <c r="AG108" s="11">
        <f>-'OddsRatio_working_3-way'!U108/(3*'OddsRatio_working_3-way'!X108^(1/3))*COS(('OddsRatio_working_3-way'!Y108+2*PI())/3)</f>
        <v>-0.29356782718145674</v>
      </c>
      <c r="AH108" s="11">
        <f>-'OddsRatio_working_3-way'!U108/(3*'OddsRatio_working_3-way'!X108^(1/3))*COS(('OddsRatio_working_3-way'!Y108+4*PI())/3)</f>
        <v>-0.22390987636119031</v>
      </c>
      <c r="AI108" s="11">
        <f>'OddsRatio_working_3-way'!U108/(3*'OddsRatio_working_3-way'!X108^(1/3))*SIN(('OddsRatio_working_3-way'!Y108)/3)</f>
        <v>-4.02170366572785E-2</v>
      </c>
      <c r="AJ108" s="11">
        <f>'OddsRatio_working_3-way'!U108/(3*'OddsRatio_working_3-way'!X108^(1/3))*SIN(('OddsRatio_working_3-way'!Y108+2*PI())/3)</f>
        <v>-0.42804031883132582</v>
      </c>
      <c r="AK108" s="11">
        <f>'OddsRatio_working_3-way'!U108/(3*'OddsRatio_working_3-way'!X108^(1/3))*SIN(('OddsRatio_working_3-way'!Y108+4*PI())/3)</f>
        <v>0.46825735548860437</v>
      </c>
      <c r="AL108" s="11">
        <f>'OddsRatio_working_3-way'!Z108+'OddsRatio_working_3-way'!AF108</f>
        <v>1.0349554070852942</v>
      </c>
      <c r="AM108" s="11">
        <f>'OddsRatio_working_3-way'!AA108+'OddsRatio_working_3-way'!AG108</f>
        <v>-0.58713565436291348</v>
      </c>
      <c r="AN108" s="11">
        <f>'OddsRatio_working_3-way'!AB108+'OddsRatio_working_3-way'!AH108</f>
        <v>-0.44781975272238062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1.0349554070852942</v>
      </c>
      <c r="AS108" s="11">
        <f>IF(('OddsRatio_working_3-way'!X108=0),IF(Q108&gt;0,-Q108^(1/3),(-Q108)^(1/3)),'OddsRatio_working_3-way'!AM108-'OddsRatio_working_3-way'!R108/3)</f>
        <v>-0.58713565436291348</v>
      </c>
      <c r="AT108" s="11">
        <f>IF(('OddsRatio_working_3-way'!X108=0),IF(Q108&gt;0,-Q108^(1/3),(-Q108)^(1/3)),'OddsRatio_working_3-way'!AN108-'OddsRatio_working_3-way'!R108/3)</f>
        <v>-0.44781975272238062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2.91</v>
      </c>
      <c r="B109" s="4">
        <f>IF('True_Odds_Calculator_3-way'!B110="","",'True_Odds_Calculator_3-way'!B110)</f>
        <v>2.84</v>
      </c>
      <c r="C109" s="4">
        <f>IF('True_Odds_Calculator_3-way'!C110="","",'True_Odds_Calculator_3-way'!C110)</f>
        <v>2.91</v>
      </c>
      <c r="D109" s="9">
        <f t="shared" si="26"/>
        <v>0.33056196204614979</v>
      </c>
      <c r="E109" s="9">
        <f t="shared" si="27"/>
        <v>0.33887607590769991</v>
      </c>
      <c r="F109" s="9">
        <f t="shared" si="28"/>
        <v>0.33056196204614979</v>
      </c>
      <c r="G109" s="9">
        <f t="shared" si="29"/>
        <v>1.0602887191800772</v>
      </c>
      <c r="H109" s="9">
        <f t="shared" si="30"/>
        <v>3.0251514536339479</v>
      </c>
      <c r="I109" s="9">
        <f t="shared" si="31"/>
        <v>2.9509312432913419</v>
      </c>
      <c r="J109" s="9">
        <f t="shared" si="32"/>
        <v>3.0251514536339479</v>
      </c>
      <c r="K109" s="11">
        <f t="shared" si="33"/>
        <v>0.3436426116838488</v>
      </c>
      <c r="L109" s="11">
        <f t="shared" si="34"/>
        <v>0.35211267605633806</v>
      </c>
      <c r="M109" s="11">
        <f t="shared" si="35"/>
        <v>0.3436426116838488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-0.27911311232494551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0.23534886768919519</v>
      </c>
      <c r="Q109" s="11">
        <f>2*'OddsRatio_working_3-way'!K109*'OddsRatio_working_3-way'!L109*'OddsRatio_working_3-way'!M109</f>
        <v>8.3162144059786267E-2</v>
      </c>
      <c r="R109" s="11">
        <f t="shared" si="36"/>
        <v>0</v>
      </c>
      <c r="S109" s="11">
        <f t="shared" si="37"/>
        <v>-0.84320247704880424</v>
      </c>
      <c r="T109" s="11">
        <f t="shared" si="38"/>
        <v>-0.29795140531759862</v>
      </c>
      <c r="U109" s="11">
        <f>'OddsRatio_working_3-way'!S109-'OddsRatio_working_3-way'!R109^2/3</f>
        <v>-0.84320247704880424</v>
      </c>
      <c r="V109" s="11">
        <f>'OddsRatio_working_3-way'!S109*'OddsRatio_working_3-way'!R109/3-2*'OddsRatio_working_3-way'!R109^3/27-'OddsRatio_working_3-way'!T109</f>
        <v>0.29795140531759862</v>
      </c>
      <c r="W109" s="11">
        <f>'OddsRatio_working_3-way'!V109^2+4*'OddsRatio_working_3-way'!U109^3/27</f>
        <v>-4.1090591692938272E-5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0.14901017626526794</v>
      </c>
      <c r="Y109" s="11">
        <f>IF('OddsRatio_working_3-way'!W109&gt;=0,IF('OddsRatio_working_3-way'!V109+SQRT('OddsRatio_working_3-way'!W109)&gt;0,0,PI()),ACOS('OddsRatio_working_3-way'!V109/(2*'OddsRatio_working_3-way'!X109)))</f>
        <v>2.1510909179461191E-2</v>
      </c>
      <c r="Z109" s="11">
        <f>'OddsRatio_working_3-way'!X109^(1/3)*COS('OddsRatio_working_3-way'!Y109/3)</f>
        <v>0.53014435959003858</v>
      </c>
      <c r="AA109" s="11">
        <f>'OddsRatio_working_3-way'!X109^(1/3)*COS(('OddsRatio_working_3-way'!Y109+2*PI())/3)</f>
        <v>-0.26836425487800236</v>
      </c>
      <c r="AB109" s="11">
        <f>'OddsRatio_working_3-way'!X109^(1/3)*COS(('OddsRatio_working_3-way'!Y109+4*PI())/3)</f>
        <v>-0.26178010471203611</v>
      </c>
      <c r="AC109" s="11">
        <f>'OddsRatio_working_3-way'!X109^(1/3)*SIN('OddsRatio_working_3-way'!Y109/3)</f>
        <v>3.8013608707054285E-3</v>
      </c>
      <c r="AD109" s="11">
        <f>'OddsRatio_working_3-way'!X109^(1/3)*SIN(('OddsRatio_working_3-way'!Y109+2*PI())/3)</f>
        <v>0.45721780264265305</v>
      </c>
      <c r="AE109" s="11">
        <f>'OddsRatio_working_3-way'!X109^(1/3)*SIN(('OddsRatio_working_3-way'!Y109+4*PI())/3)</f>
        <v>-0.46101916351335859</v>
      </c>
      <c r="AF109" s="11">
        <f>-'OddsRatio_working_3-way'!U109/(3*'OddsRatio_working_3-way'!X109^(1/3))*COS(('OddsRatio_working_3-way'!Y109)/3)</f>
        <v>0.53014435959003847</v>
      </c>
      <c r="AG109" s="11">
        <f>-'OddsRatio_working_3-way'!U109/(3*'OddsRatio_working_3-way'!X109^(1/3))*COS(('OddsRatio_working_3-way'!Y109+2*PI())/3)</f>
        <v>-0.26836425487800231</v>
      </c>
      <c r="AH109" s="11">
        <f>-'OddsRatio_working_3-way'!U109/(3*'OddsRatio_working_3-way'!X109^(1/3))*COS(('OddsRatio_working_3-way'!Y109+4*PI())/3)</f>
        <v>-0.26178010471203605</v>
      </c>
      <c r="AI109" s="11">
        <f>'OddsRatio_working_3-way'!U109/(3*'OddsRatio_working_3-way'!X109^(1/3))*SIN(('OddsRatio_working_3-way'!Y109)/3)</f>
        <v>-3.8013608707054276E-3</v>
      </c>
      <c r="AJ109" s="11">
        <f>'OddsRatio_working_3-way'!U109/(3*'OddsRatio_working_3-way'!X109^(1/3))*SIN(('OddsRatio_working_3-way'!Y109+2*PI())/3)</f>
        <v>-0.45721780264265299</v>
      </c>
      <c r="AK109" s="11">
        <f>'OddsRatio_working_3-way'!U109/(3*'OddsRatio_working_3-way'!X109^(1/3))*SIN(('OddsRatio_working_3-way'!Y109+4*PI())/3)</f>
        <v>0.46101916351335853</v>
      </c>
      <c r="AL109" s="11">
        <f>'OddsRatio_working_3-way'!Z109+'OddsRatio_working_3-way'!AF109</f>
        <v>1.0602887191800772</v>
      </c>
      <c r="AM109" s="11">
        <f>'OddsRatio_working_3-way'!AA109+'OddsRatio_working_3-way'!AG109</f>
        <v>-0.53672850975600461</v>
      </c>
      <c r="AN109" s="11">
        <f>'OddsRatio_working_3-way'!AB109+'OddsRatio_working_3-way'!AH109</f>
        <v>-0.52356020942407211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1.0602887191800772</v>
      </c>
      <c r="AS109" s="11">
        <f>IF(('OddsRatio_working_3-way'!X109=0),IF(Q109&gt;0,-Q109^(1/3),(-Q109)^(1/3)),'OddsRatio_working_3-way'!AM109-'OddsRatio_working_3-way'!R109/3)</f>
        <v>-0.53672850975600461</v>
      </c>
      <c r="AT109" s="11">
        <f>IF(('OddsRatio_working_3-way'!X109=0),IF(Q109&gt;0,-Q109^(1/3),(-Q109)^(1/3)),'OddsRatio_working_3-way'!AN109-'OddsRatio_working_3-way'!R109/3)</f>
        <v>-0.52356020942407211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1.75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5.46</v>
      </c>
      <c r="D110" s="9">
        <f t="shared" si="26"/>
        <v>0.55405839157592796</v>
      </c>
      <c r="E110" s="9">
        <f t="shared" si="27"/>
        <v>0.27311832660286672</v>
      </c>
      <c r="F110" s="9">
        <f t="shared" si="28"/>
        <v>0.17282328182120524</v>
      </c>
      <c r="G110" s="9">
        <f t="shared" si="29"/>
        <v>1.0731518920612064</v>
      </c>
      <c r="H110" s="9">
        <f t="shared" si="30"/>
        <v>1.804863919045905</v>
      </c>
      <c r="I110" s="9">
        <f t="shared" si="31"/>
        <v>3.6614166923117919</v>
      </c>
      <c r="J110" s="9">
        <f t="shared" si="32"/>
        <v>5.7862574385929815</v>
      </c>
      <c r="K110" s="11">
        <f t="shared" si="33"/>
        <v>0.5714285714285714</v>
      </c>
      <c r="L110" s="11">
        <f t="shared" si="34"/>
        <v>0.28735632183908044</v>
      </c>
      <c r="M110" s="11">
        <f t="shared" si="35"/>
        <v>0.18315018315018314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-0.24948122485068291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0.23126845786944308</v>
      </c>
      <c r="Q110" s="11">
        <f>2*'OddsRatio_working_3-way'!K110*'OddsRatio_working_3-way'!L110*'OddsRatio_working_3-way'!M110</f>
        <v>6.0147843399074918E-2</v>
      </c>
      <c r="R110" s="11">
        <f t="shared" si="36"/>
        <v>0</v>
      </c>
      <c r="S110" s="11">
        <f t="shared" si="37"/>
        <v>-0.92699744442837184</v>
      </c>
      <c r="T110" s="11">
        <f t="shared" si="38"/>
        <v>-0.24109166305029175</v>
      </c>
      <c r="U110" s="11">
        <f>'OddsRatio_working_3-way'!S110-'OddsRatio_working_3-way'!R110^2/3</f>
        <v>-0.92699744442837184</v>
      </c>
      <c r="V110" s="11">
        <f>'OddsRatio_working_3-way'!S110*'OddsRatio_working_3-way'!R110/3-2*'OddsRatio_working_3-way'!R110^3/27-'OddsRatio_working_3-way'!T110</f>
        <v>0.24109166305029175</v>
      </c>
      <c r="W110" s="11">
        <f>'OddsRatio_working_3-way'!V110^2+4*'OddsRatio_working_3-way'!U110^3/27</f>
        <v>-5.9888349976196839E-2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0.17176549418360507</v>
      </c>
      <c r="Y110" s="11">
        <f>IF('OddsRatio_working_3-way'!W110&gt;=0,IF('OddsRatio_working_3-way'!V110+SQRT('OddsRatio_working_3-way'!W110)&gt;0,0,PI()),ACOS('OddsRatio_working_3-way'!V110/(2*'OddsRatio_working_3-way'!X110)))</f>
        <v>0.79286860104517409</v>
      </c>
      <c r="Z110" s="11">
        <f>'OddsRatio_working_3-way'!X110^(1/3)*COS('OddsRatio_working_3-way'!Y110/3)</f>
        <v>0.53657594603060332</v>
      </c>
      <c r="AA110" s="11">
        <f>'OddsRatio_working_3-way'!X110^(1/3)*COS(('OddsRatio_working_3-way'!Y110+2*PI())/3)</f>
        <v>-0.39404190620673424</v>
      </c>
      <c r="AB110" s="11">
        <f>'OddsRatio_working_3-way'!X110^(1/3)*COS(('OddsRatio_working_3-way'!Y110+4*PI())/3)</f>
        <v>-0.142534039823869</v>
      </c>
      <c r="AC110" s="11">
        <f>'OddsRatio_working_3-way'!X110^(1/3)*SIN('OddsRatio_working_3-way'!Y110/3)</f>
        <v>0.1452081343594557</v>
      </c>
      <c r="AD110" s="11">
        <f>'OddsRatio_working_3-way'!X110^(1/3)*SIN(('OddsRatio_working_3-way'!Y110+2*PI())/3)</f>
        <v>0.39208433314244268</v>
      </c>
      <c r="AE110" s="11">
        <f>'OddsRatio_working_3-way'!X110^(1/3)*SIN(('OddsRatio_working_3-way'!Y110+4*PI())/3)</f>
        <v>-0.5372924675018983</v>
      </c>
      <c r="AF110" s="11">
        <f>-'OddsRatio_working_3-way'!U110/(3*'OddsRatio_working_3-way'!X110^(1/3))*COS(('OddsRatio_working_3-way'!Y110)/3)</f>
        <v>0.53657594603060321</v>
      </c>
      <c r="AG110" s="11">
        <f>-'OddsRatio_working_3-way'!U110/(3*'OddsRatio_working_3-way'!X110^(1/3))*COS(('OddsRatio_working_3-way'!Y110+2*PI())/3)</f>
        <v>-0.39404190620673418</v>
      </c>
      <c r="AH110" s="11">
        <f>-'OddsRatio_working_3-way'!U110/(3*'OddsRatio_working_3-way'!X110^(1/3))*COS(('OddsRatio_working_3-way'!Y110+4*PI())/3)</f>
        <v>-0.14253403982386897</v>
      </c>
      <c r="AI110" s="11">
        <f>'OddsRatio_working_3-way'!U110/(3*'OddsRatio_working_3-way'!X110^(1/3))*SIN(('OddsRatio_working_3-way'!Y110)/3)</f>
        <v>-0.14520813435945568</v>
      </c>
      <c r="AJ110" s="11">
        <f>'OddsRatio_working_3-way'!U110/(3*'OddsRatio_working_3-way'!X110^(1/3))*SIN(('OddsRatio_working_3-way'!Y110+2*PI())/3)</f>
        <v>-0.39208433314244256</v>
      </c>
      <c r="AK110" s="11">
        <f>'OddsRatio_working_3-way'!U110/(3*'OddsRatio_working_3-way'!X110^(1/3))*SIN(('OddsRatio_working_3-way'!Y110+4*PI())/3)</f>
        <v>0.53729246750189819</v>
      </c>
      <c r="AL110" s="11">
        <f>'OddsRatio_working_3-way'!Z110+'OddsRatio_working_3-way'!AF110</f>
        <v>1.0731518920612064</v>
      </c>
      <c r="AM110" s="11">
        <f>'OddsRatio_working_3-way'!AA110+'OddsRatio_working_3-way'!AG110</f>
        <v>-0.78808381241346837</v>
      </c>
      <c r="AN110" s="11">
        <f>'OddsRatio_working_3-way'!AB110+'OddsRatio_working_3-way'!AH110</f>
        <v>-0.28506807964773795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1.0731518920612064</v>
      </c>
      <c r="AS110" s="11">
        <f>IF(('OddsRatio_working_3-way'!X110=0),IF(Q110&gt;0,-Q110^(1/3),(-Q110)^(1/3)),'OddsRatio_working_3-way'!AM110-'OddsRatio_working_3-way'!R110/3)</f>
        <v>-0.78808381241346837</v>
      </c>
      <c r="AT110" s="11">
        <f>IF(('OddsRatio_working_3-way'!X110=0),IF(Q110&gt;0,-Q110^(1/3),(-Q110)^(1/3)),'OddsRatio_working_3-way'!AN110-'OddsRatio_working_3-way'!R110/3)</f>
        <v>-0.28506807964773795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1.74</v>
      </c>
      <c r="B111" s="4">
        <f>IF('True_Odds_Calculator_3-way'!B112="","",'True_Odds_Calculator_3-way'!B112)</f>
        <v>3.56</v>
      </c>
      <c r="C111" s="4">
        <f>IF('True_Odds_Calculator_3-way'!C112="","",'True_Odds_Calculator_3-way'!C112)</f>
        <v>5.39</v>
      </c>
      <c r="D111" s="9">
        <f t="shared" si="26"/>
        <v>0.5576541055297709</v>
      </c>
      <c r="E111" s="9">
        <f t="shared" si="27"/>
        <v>0.26708444547692406</v>
      </c>
      <c r="F111" s="9">
        <f t="shared" si="28"/>
        <v>0.1752614489933047</v>
      </c>
      <c r="G111" s="9">
        <f t="shared" si="29"/>
        <v>1.0719274122248061</v>
      </c>
      <c r="H111" s="9">
        <f t="shared" si="30"/>
        <v>1.7932262850463567</v>
      </c>
      <c r="I111" s="9">
        <f t="shared" si="31"/>
        <v>3.7441341752955037</v>
      </c>
      <c r="J111" s="9">
        <f t="shared" si="32"/>
        <v>5.705761339666898</v>
      </c>
      <c r="K111" s="11">
        <f t="shared" si="33"/>
        <v>0.57471264367816088</v>
      </c>
      <c r="L111" s="11">
        <f t="shared" si="34"/>
        <v>0.2808988764044944</v>
      </c>
      <c r="M111" s="11">
        <f t="shared" si="35"/>
        <v>0.1855287569573284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-0.24908535496900996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0.23032354077906747</v>
      </c>
      <c r="Q111" s="11">
        <f>2*'OddsRatio_working_3-way'!K111*'OddsRatio_working_3-way'!L111*'OddsRatio_working_3-way'!M111</f>
        <v>5.9902091229926513E-2</v>
      </c>
      <c r="R111" s="11">
        <f t="shared" si="36"/>
        <v>0</v>
      </c>
      <c r="S111" s="11">
        <f t="shared" si="37"/>
        <v>-0.92467716862648652</v>
      </c>
      <c r="T111" s="11">
        <f t="shared" si="38"/>
        <v>-0.24048821030597825</v>
      </c>
      <c r="U111" s="11">
        <f>'OddsRatio_working_3-way'!S111-'OddsRatio_working_3-way'!R111^2/3</f>
        <v>-0.92467716862648652</v>
      </c>
      <c r="V111" s="11">
        <f>'OddsRatio_working_3-way'!S111*'OddsRatio_working_3-way'!R111/3-2*'OddsRatio_working_3-way'!R111^3/27-'OddsRatio_working_3-way'!T111</f>
        <v>0.24048821030597825</v>
      </c>
      <c r="W111" s="11">
        <f>'OddsRatio_working_3-way'!V111^2+4*'OddsRatio_working_3-way'!U111^3/27</f>
        <v>-5.9295012762380576E-2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0.17112100401364599</v>
      </c>
      <c r="Y111" s="11">
        <f>IF('OddsRatio_working_3-way'!W111&gt;=0,IF('OddsRatio_working_3-way'!V111+SQRT('OddsRatio_working_3-way'!W111)&gt;0,0,PI()),ACOS('OddsRatio_working_3-way'!V111/(2*'OddsRatio_working_3-way'!X111)))</f>
        <v>0.79163258837935158</v>
      </c>
      <c r="Z111" s="11">
        <f>'OddsRatio_working_3-way'!X111^(1/3)*COS('OddsRatio_working_3-way'!Y111/3)</f>
        <v>0.53596370611240307</v>
      </c>
      <c r="AA111" s="11">
        <f>'OddsRatio_working_3-way'!X111^(1/3)*COS(('OddsRatio_working_3-way'!Y111+2*PI())/3)</f>
        <v>-0.39338708203137152</v>
      </c>
      <c r="AB111" s="11">
        <f>'OddsRatio_working_3-way'!X111^(1/3)*COS(('OddsRatio_working_3-way'!Y111+4*PI())/3)</f>
        <v>-0.14257662408103144</v>
      </c>
      <c r="AC111" s="11">
        <f>'OddsRatio_working_3-way'!X111^(1/3)*SIN('OddsRatio_working_3-way'!Y111/3)</f>
        <v>0.14480548541320218</v>
      </c>
      <c r="AD111" s="11">
        <f>'OddsRatio_working_3-way'!X111^(1/3)*SIN(('OddsRatio_working_3-way'!Y111+2*PI())/3)</f>
        <v>0.39175544229319703</v>
      </c>
      <c r="AE111" s="11">
        <f>'OddsRatio_working_3-way'!X111^(1/3)*SIN(('OddsRatio_working_3-way'!Y111+4*PI())/3)</f>
        <v>-0.53656092770639918</v>
      </c>
      <c r="AF111" s="11">
        <f>-'OddsRatio_working_3-way'!U111/(3*'OddsRatio_working_3-way'!X111^(1/3))*COS(('OddsRatio_working_3-way'!Y111)/3)</f>
        <v>0.53596370611240307</v>
      </c>
      <c r="AG111" s="11">
        <f>-'OddsRatio_working_3-way'!U111/(3*'OddsRatio_working_3-way'!X111^(1/3))*COS(('OddsRatio_working_3-way'!Y111+2*PI())/3)</f>
        <v>-0.39338708203137152</v>
      </c>
      <c r="AH111" s="11">
        <f>-'OddsRatio_working_3-way'!U111/(3*'OddsRatio_working_3-way'!X111^(1/3))*COS(('OddsRatio_working_3-way'!Y111+4*PI())/3)</f>
        <v>-0.14257662408103144</v>
      </c>
      <c r="AI111" s="11">
        <f>'OddsRatio_working_3-way'!U111/(3*'OddsRatio_working_3-way'!X111^(1/3))*SIN(('OddsRatio_working_3-way'!Y111)/3)</f>
        <v>-0.14480548541320218</v>
      </c>
      <c r="AJ111" s="11">
        <f>'OddsRatio_working_3-way'!U111/(3*'OddsRatio_working_3-way'!X111^(1/3))*SIN(('OddsRatio_working_3-way'!Y111+2*PI())/3)</f>
        <v>-0.39175544229319703</v>
      </c>
      <c r="AK111" s="11">
        <f>'OddsRatio_working_3-way'!U111/(3*'OddsRatio_working_3-way'!X111^(1/3))*SIN(('OddsRatio_working_3-way'!Y111+4*PI())/3)</f>
        <v>0.53656092770639918</v>
      </c>
      <c r="AL111" s="11">
        <f>'OddsRatio_working_3-way'!Z111+'OddsRatio_working_3-way'!AF111</f>
        <v>1.0719274122248061</v>
      </c>
      <c r="AM111" s="11">
        <f>'OddsRatio_working_3-way'!AA111+'OddsRatio_working_3-way'!AG111</f>
        <v>-0.78677416406274303</v>
      </c>
      <c r="AN111" s="11">
        <f>'OddsRatio_working_3-way'!AB111+'OddsRatio_working_3-way'!AH111</f>
        <v>-0.28515324816206289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1.0719274122248061</v>
      </c>
      <c r="AS111" s="11">
        <f>IF(('OddsRatio_working_3-way'!X111=0),IF(Q111&gt;0,-Q111^(1/3),(-Q111)^(1/3)),'OddsRatio_working_3-way'!AM111-'OddsRatio_working_3-way'!R111/3)</f>
        <v>-0.78677416406274303</v>
      </c>
      <c r="AT111" s="11">
        <f>IF(('OddsRatio_working_3-way'!X111=0),IF(Q111&gt;0,-Q111^(1/3),(-Q111)^(1/3)),'OddsRatio_working_3-way'!AN111-'OddsRatio_working_3-way'!R111/3)</f>
        <v>-0.28515324816206289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5.61</v>
      </c>
      <c r="D112" s="9">
        <f t="shared" si="26"/>
        <v>0.55396958421150855</v>
      </c>
      <c r="E112" s="9">
        <f t="shared" si="27"/>
        <v>0.27793518324413136</v>
      </c>
      <c r="F112" s="9">
        <f t="shared" si="28"/>
        <v>0.16809523254436023</v>
      </c>
      <c r="G112" s="9">
        <f t="shared" si="29"/>
        <v>1.0735376778813537</v>
      </c>
      <c r="H112" s="9">
        <f t="shared" si="30"/>
        <v>1.8051532584110153</v>
      </c>
      <c r="I112" s="9">
        <f t="shared" si="31"/>
        <v>3.5979611804728759</v>
      </c>
      <c r="J112" s="9">
        <f t="shared" si="32"/>
        <v>5.949008695033041</v>
      </c>
      <c r="K112" s="11">
        <f t="shared" si="33"/>
        <v>0.5714285714285714</v>
      </c>
      <c r="L112" s="11">
        <f t="shared" si="34"/>
        <v>0.29239766081871343</v>
      </c>
      <c r="M112" s="11">
        <f t="shared" si="35"/>
        <v>0.17825311942959002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-0.24920143495994895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0.23171416360270844</v>
      </c>
      <c r="Q112" s="11">
        <f>2*'OddsRatio_working_3-way'!K112*'OddsRatio_working_3-way'!L112*'OddsRatio_working_3-way'!M112</f>
        <v>5.9566623034115293E-2</v>
      </c>
      <c r="R112" s="11">
        <f t="shared" si="36"/>
        <v>0</v>
      </c>
      <c r="S112" s="11">
        <f t="shared" si="37"/>
        <v>-0.92982676299576272</v>
      </c>
      <c r="T112" s="11">
        <f t="shared" si="38"/>
        <v>-0.23903001619428355</v>
      </c>
      <c r="U112" s="11">
        <f>'OddsRatio_working_3-way'!S112-'OddsRatio_working_3-way'!R112^2/3</f>
        <v>-0.92982676299576272</v>
      </c>
      <c r="V112" s="11">
        <f>'OddsRatio_working_3-way'!S112*'OddsRatio_working_3-way'!R112/3-2*'OddsRatio_working_3-way'!R112^3/27-'OddsRatio_working_3-way'!T112</f>
        <v>0.23903001619428355</v>
      </c>
      <c r="W112" s="11">
        <f>'OddsRatio_working_3-way'!V112^2+4*'OddsRatio_working_3-way'!U112^3/27</f>
        <v>-6.1962071457532832E-2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0.17255247035276855</v>
      </c>
      <c r="Y112" s="11">
        <f>IF('OddsRatio_working_3-way'!W112&gt;=0,IF('OddsRatio_working_3-way'!V112+SQRT('OddsRatio_working_3-way'!W112)&gt;0,0,PI()),ACOS('OddsRatio_working_3-way'!V112/(2*'OddsRatio_working_3-way'!X112)))</f>
        <v>0.80566747354814228</v>
      </c>
      <c r="Z112" s="11">
        <f>'OddsRatio_working_3-way'!X112^(1/3)*COS('OddsRatio_working_3-way'!Y112/3)</f>
        <v>0.53676883894067695</v>
      </c>
      <c r="AA112" s="11">
        <f>'OddsRatio_working_3-way'!X112^(1/3)*COS(('OddsRatio_working_3-way'!Y112+2*PI())/3)</f>
        <v>-0.39631448202659975</v>
      </c>
      <c r="AB112" s="11">
        <f>'OddsRatio_working_3-way'!X112^(1/3)*COS(('OddsRatio_working_3-way'!Y112+4*PI())/3)</f>
        <v>-0.14045435691407737</v>
      </c>
      <c r="AC112" s="11">
        <f>'OddsRatio_working_3-way'!X112^(1/3)*SIN('OddsRatio_working_3-way'!Y112/3)</f>
        <v>0.14772091210860624</v>
      </c>
      <c r="AD112" s="11">
        <f>'OddsRatio_working_3-way'!X112^(1/3)*SIN(('OddsRatio_working_3-way'!Y112+2*PI())/3)</f>
        <v>0.39099499442820107</v>
      </c>
      <c r="AE112" s="11">
        <f>'OddsRatio_working_3-way'!X112^(1/3)*SIN(('OddsRatio_working_3-way'!Y112+4*PI())/3)</f>
        <v>-0.53871590653680723</v>
      </c>
      <c r="AF112" s="11">
        <f>-'OddsRatio_working_3-way'!U112/(3*'OddsRatio_working_3-way'!X112^(1/3))*COS(('OddsRatio_working_3-way'!Y112)/3)</f>
        <v>0.53676883894067673</v>
      </c>
      <c r="AG112" s="11">
        <f>-'OddsRatio_working_3-way'!U112/(3*'OddsRatio_working_3-way'!X112^(1/3))*COS(('OddsRatio_working_3-way'!Y112+2*PI())/3)</f>
        <v>-0.39631448202659958</v>
      </c>
      <c r="AH112" s="11">
        <f>-'OddsRatio_working_3-way'!U112/(3*'OddsRatio_working_3-way'!X112^(1/3))*COS(('OddsRatio_working_3-way'!Y112+4*PI())/3)</f>
        <v>-0.14045435691407732</v>
      </c>
      <c r="AI112" s="11">
        <f>'OddsRatio_working_3-way'!U112/(3*'OddsRatio_working_3-way'!X112^(1/3))*SIN(('OddsRatio_working_3-way'!Y112)/3)</f>
        <v>-0.14772091210860619</v>
      </c>
      <c r="AJ112" s="11">
        <f>'OddsRatio_working_3-way'!U112/(3*'OddsRatio_working_3-way'!X112^(1/3))*SIN(('OddsRatio_working_3-way'!Y112+2*PI())/3)</f>
        <v>-0.3909949944282009</v>
      </c>
      <c r="AK112" s="11">
        <f>'OddsRatio_working_3-way'!U112/(3*'OddsRatio_working_3-way'!X112^(1/3))*SIN(('OddsRatio_working_3-way'!Y112+4*PI())/3)</f>
        <v>0.53871590653680701</v>
      </c>
      <c r="AL112" s="11">
        <f>'OddsRatio_working_3-way'!Z112+'OddsRatio_working_3-way'!AF112</f>
        <v>1.0735376778813537</v>
      </c>
      <c r="AM112" s="11">
        <f>'OddsRatio_working_3-way'!AA112+'OddsRatio_working_3-way'!AG112</f>
        <v>-0.79262896405319938</v>
      </c>
      <c r="AN112" s="11">
        <f>'OddsRatio_working_3-way'!AB112+'OddsRatio_working_3-way'!AH112</f>
        <v>-0.28090871382815469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1.0735376778813537</v>
      </c>
      <c r="AS112" s="11">
        <f>IF(('OddsRatio_working_3-way'!X112=0),IF(Q112&gt;0,-Q112^(1/3),(-Q112)^(1/3)),'OddsRatio_working_3-way'!AM112-'OddsRatio_working_3-way'!R112/3)</f>
        <v>-0.79262896405319938</v>
      </c>
      <c r="AT112" s="11">
        <f>IF(('OddsRatio_working_3-way'!X112=0),IF(Q112&gt;0,-Q112^(1/3),(-Q112)^(1/3)),'OddsRatio_working_3-way'!AN112-'OddsRatio_working_3-way'!R112/3)</f>
        <v>-0.28090871382815469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3.52</v>
      </c>
      <c r="C113" s="4">
        <f>IF('True_Odds_Calculator_3-way'!C114="","",'True_Odds_Calculator_3-way'!C114)</f>
        <v>2.63</v>
      </c>
      <c r="D113" s="9">
        <f t="shared" si="26"/>
        <v>0.3539801484565091</v>
      </c>
      <c r="E113" s="9">
        <f t="shared" si="27"/>
        <v>0.27563207881606322</v>
      </c>
      <c r="F113" s="9">
        <f t="shared" si="28"/>
        <v>0.37038777272742768</v>
      </c>
      <c r="G113" s="9">
        <f t="shared" si="29"/>
        <v>1.0428669587592707</v>
      </c>
      <c r="H113" s="9">
        <f t="shared" si="30"/>
        <v>2.8250171778287236</v>
      </c>
      <c r="I113" s="9">
        <f t="shared" si="31"/>
        <v>3.6280247360733626</v>
      </c>
      <c r="J113" s="9">
        <f t="shared" si="32"/>
        <v>2.6998731427776117</v>
      </c>
      <c r="K113" s="11">
        <f t="shared" si="33"/>
        <v>0.36363636363636365</v>
      </c>
      <c r="L113" s="11">
        <f t="shared" si="34"/>
        <v>0.28409090909090912</v>
      </c>
      <c r="M113" s="11">
        <f t="shared" si="35"/>
        <v>0.38022813688212931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-0.28235474342456723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0.2317506206203061</v>
      </c>
      <c r="Q113" s="11">
        <f>2*'OddsRatio_working_3-way'!K113*'OddsRatio_working_3-way'!L113*'OddsRatio_working_3-way'!M113</f>
        <v>7.8559532413663091E-2</v>
      </c>
      <c r="R113" s="11">
        <f t="shared" si="36"/>
        <v>0</v>
      </c>
      <c r="S113" s="11">
        <f t="shared" si="37"/>
        <v>-0.82077820903412468</v>
      </c>
      <c r="T113" s="11">
        <f t="shared" si="38"/>
        <v>-0.27822990136749992</v>
      </c>
      <c r="U113" s="11">
        <f>'OddsRatio_working_3-way'!S113-'OddsRatio_working_3-way'!R113^2/3</f>
        <v>-0.82077820903412468</v>
      </c>
      <c r="V113" s="11">
        <f>'OddsRatio_working_3-way'!S113*'OddsRatio_working_3-way'!R113/3-2*'OddsRatio_working_3-way'!R113^3/27-'OddsRatio_working_3-way'!T113</f>
        <v>0.27822990136749992</v>
      </c>
      <c r="W113" s="11">
        <f>'OddsRatio_working_3-way'!V113^2+4*'OddsRatio_working_3-way'!U113^3/27</f>
        <v>-4.5050543604100574E-3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0.143105671075065</v>
      </c>
      <c r="Y113" s="11">
        <f>IF('OddsRatio_working_3-way'!W113&gt;=0,IF('OddsRatio_working_3-way'!V113+SQRT('OddsRatio_working_3-way'!W113)&gt;0,0,PI()),ACOS('OddsRatio_working_3-way'!V113/(2*'OddsRatio_working_3-way'!X113)))</f>
        <v>0.23671548710444923</v>
      </c>
      <c r="Z113" s="11">
        <f>'OddsRatio_working_3-way'!X113^(1/3)*COS('OddsRatio_working_3-way'!Y113/3)</f>
        <v>0.52143347937963536</v>
      </c>
      <c r="AA113" s="11">
        <f>'OddsRatio_working_3-way'!X113^(1/3)*COS(('OddsRatio_working_3-way'!Y113+2*PI())/3)</f>
        <v>-0.29642244224650582</v>
      </c>
      <c r="AB113" s="11">
        <f>'OddsRatio_working_3-way'!X113^(1/3)*COS(('OddsRatio_working_3-way'!Y113+4*PI())/3)</f>
        <v>-0.22501103713312964</v>
      </c>
      <c r="AC113" s="11">
        <f>'OddsRatio_working_3-way'!X113^(1/3)*SIN('OddsRatio_working_3-way'!Y113/3)</f>
        <v>4.1229393965417298E-2</v>
      </c>
      <c r="AD113" s="11">
        <f>'OddsRatio_working_3-way'!X113^(1/3)*SIN(('OddsRatio_working_3-way'!Y113+2*PI())/3)</f>
        <v>0.43095994254376485</v>
      </c>
      <c r="AE113" s="11">
        <f>'OddsRatio_working_3-way'!X113^(1/3)*SIN(('OddsRatio_working_3-way'!Y113+4*PI())/3)</f>
        <v>-0.47218933650918199</v>
      </c>
      <c r="AF113" s="11">
        <f>-'OddsRatio_working_3-way'!U113/(3*'OddsRatio_working_3-way'!X113^(1/3))*COS(('OddsRatio_working_3-way'!Y113)/3)</f>
        <v>0.52143347937963547</v>
      </c>
      <c r="AG113" s="11">
        <f>-'OddsRatio_working_3-way'!U113/(3*'OddsRatio_working_3-way'!X113^(1/3))*COS(('OddsRatio_working_3-way'!Y113+2*PI())/3)</f>
        <v>-0.29642244224650588</v>
      </c>
      <c r="AH113" s="11">
        <f>-'OddsRatio_working_3-way'!U113/(3*'OddsRatio_working_3-way'!X113^(1/3))*COS(('OddsRatio_working_3-way'!Y113+4*PI())/3)</f>
        <v>-0.2250110371331297</v>
      </c>
      <c r="AI113" s="11">
        <f>'OddsRatio_working_3-way'!U113/(3*'OddsRatio_working_3-way'!X113^(1/3))*SIN(('OddsRatio_working_3-way'!Y113)/3)</f>
        <v>-4.1229393965417305E-2</v>
      </c>
      <c r="AJ113" s="11">
        <f>'OddsRatio_working_3-way'!U113/(3*'OddsRatio_working_3-way'!X113^(1/3))*SIN(('OddsRatio_working_3-way'!Y113+2*PI())/3)</f>
        <v>-0.43095994254376496</v>
      </c>
      <c r="AK113" s="11">
        <f>'OddsRatio_working_3-way'!U113/(3*'OddsRatio_working_3-way'!X113^(1/3))*SIN(('OddsRatio_working_3-way'!Y113+4*PI())/3)</f>
        <v>0.4721893365091821</v>
      </c>
      <c r="AL113" s="11">
        <f>'OddsRatio_working_3-way'!Z113+'OddsRatio_working_3-way'!AF113</f>
        <v>1.0428669587592707</v>
      </c>
      <c r="AM113" s="11">
        <f>'OddsRatio_working_3-way'!AA113+'OddsRatio_working_3-way'!AG113</f>
        <v>-0.59284488449301165</v>
      </c>
      <c r="AN113" s="11">
        <f>'OddsRatio_working_3-way'!AB113+'OddsRatio_working_3-way'!AH113</f>
        <v>-0.45002207426625934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1.0428669587592707</v>
      </c>
      <c r="AS113" s="11">
        <f>IF(('OddsRatio_working_3-way'!X113=0),IF(Q113&gt;0,-Q113^(1/3),(-Q113)^(1/3)),'OddsRatio_working_3-way'!AM113-'OddsRatio_working_3-way'!R113/3)</f>
        <v>-0.59284488449301165</v>
      </c>
      <c r="AT113" s="11">
        <f>IF(('OddsRatio_working_3-way'!X113=0),IF(Q113&gt;0,-Q113^(1/3),(-Q113)^(1/3)),'OddsRatio_working_3-way'!AN113-'OddsRatio_working_3-way'!R113/3)</f>
        <v>-0.45002207426625934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2.27</v>
      </c>
      <c r="B114" s="4">
        <f>IF('True_Odds_Calculator_3-way'!B115="","",'True_Odds_Calculator_3-way'!B115)</f>
        <v>3.66</v>
      </c>
      <c r="C114" s="4">
        <f>IF('True_Odds_Calculator_3-way'!C115="","",'True_Odds_Calculator_3-way'!C115)</f>
        <v>3.2</v>
      </c>
      <c r="D114" s="9">
        <f t="shared" si="26"/>
        <v>0.43068738397990514</v>
      </c>
      <c r="E114" s="9">
        <f t="shared" si="27"/>
        <v>0.265347673826897</v>
      </c>
      <c r="F114" s="9">
        <f t="shared" si="28"/>
        <v>0.30396494219319803</v>
      </c>
      <c r="G114" s="9">
        <f t="shared" si="29"/>
        <v>1.0408423071673703</v>
      </c>
      <c r="H114" s="9">
        <f t="shared" si="30"/>
        <v>2.3218697301025601</v>
      </c>
      <c r="I114" s="9">
        <f t="shared" si="31"/>
        <v>3.7686405370652052</v>
      </c>
      <c r="J114" s="9">
        <f t="shared" si="32"/>
        <v>3.2898530757682143</v>
      </c>
      <c r="K114" s="11">
        <f t="shared" si="33"/>
        <v>0.44052863436123346</v>
      </c>
      <c r="L114" s="11">
        <f t="shared" si="34"/>
        <v>0.27322404371584696</v>
      </c>
      <c r="M114" s="11">
        <f t="shared" si="35"/>
        <v>0.3125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-0.27954460653330448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0.2305704003273874</v>
      </c>
      <c r="Q114" s="11">
        <f>2*'OddsRatio_working_3-way'!K114*'OddsRatio_working_3-way'!L114*'OddsRatio_working_3-way'!M114</f>
        <v>7.5226884282997508E-2</v>
      </c>
      <c r="R114" s="11">
        <f t="shared" si="36"/>
        <v>0</v>
      </c>
      <c r="S114" s="11">
        <f t="shared" si="37"/>
        <v>-0.8248071861830667</v>
      </c>
      <c r="T114" s="11">
        <f t="shared" si="38"/>
        <v>-0.269105117841131</v>
      </c>
      <c r="U114" s="11">
        <f>'OddsRatio_working_3-way'!S114-'OddsRatio_working_3-way'!R114^2/3</f>
        <v>-0.8248071861830667</v>
      </c>
      <c r="V114" s="11">
        <f>'OddsRatio_working_3-way'!S114*'OddsRatio_working_3-way'!R114/3-2*'OddsRatio_working_3-way'!R114^3/27-'OddsRatio_working_3-way'!T114</f>
        <v>0.269105117841131</v>
      </c>
      <c r="W114" s="11">
        <f>'OddsRatio_working_3-way'!V114^2+4*'OddsRatio_working_3-way'!U114^3/27</f>
        <v>-1.0711623002654977E-2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0.14416066336811856</v>
      </c>
      <c r="Y114" s="11">
        <f>IF('OddsRatio_working_3-way'!W114&gt;=0,IF('OddsRatio_working_3-way'!V114+SQRT('OddsRatio_working_3-way'!W114)&gt;0,0,PI()),ACOS('OddsRatio_working_3-way'!V114/(2*'OddsRatio_working_3-way'!X114)))</f>
        <v>0.36715765632048547</v>
      </c>
      <c r="Z114" s="11">
        <f>'OddsRatio_working_3-way'!X114^(1/3)*COS('OddsRatio_working_3-way'!Y114/3)</f>
        <v>0.52042115358368513</v>
      </c>
      <c r="AA114" s="11">
        <f>'OddsRatio_working_3-way'!X114^(1/3)*COS(('OddsRatio_working_3-way'!Y114+2*PI())/3)</f>
        <v>-0.31564669969682618</v>
      </c>
      <c r="AB114" s="11">
        <f>'OddsRatio_working_3-way'!X114^(1/3)*COS(('OddsRatio_working_3-way'!Y114+4*PI())/3)</f>
        <v>-0.20477445388685939</v>
      </c>
      <c r="AC114" s="11">
        <f>'OddsRatio_working_3-way'!X114^(1/3)*SIN('OddsRatio_working_3-way'!Y114/3)</f>
        <v>6.4012120964042851E-2</v>
      </c>
      <c r="AD114" s="11">
        <f>'OddsRatio_working_3-way'!X114^(1/3)*SIN(('OddsRatio_working_3-way'!Y114+2*PI())/3)</f>
        <v>0.4186918791882529</v>
      </c>
      <c r="AE114" s="11">
        <f>'OddsRatio_working_3-way'!X114^(1/3)*SIN(('OddsRatio_working_3-way'!Y114+4*PI())/3)</f>
        <v>-0.48270400015229559</v>
      </c>
      <c r="AF114" s="11">
        <f>-'OddsRatio_working_3-way'!U114/(3*'OddsRatio_working_3-way'!X114^(1/3))*COS(('OddsRatio_working_3-way'!Y114)/3)</f>
        <v>0.52042115358368513</v>
      </c>
      <c r="AG114" s="11">
        <f>-'OddsRatio_working_3-way'!U114/(3*'OddsRatio_working_3-way'!X114^(1/3))*COS(('OddsRatio_working_3-way'!Y114+2*PI())/3)</f>
        <v>-0.31564669969682618</v>
      </c>
      <c r="AH114" s="11">
        <f>-'OddsRatio_working_3-way'!U114/(3*'OddsRatio_working_3-way'!X114^(1/3))*COS(('OddsRatio_working_3-way'!Y114+4*PI())/3)</f>
        <v>-0.20477445388685939</v>
      </c>
      <c r="AI114" s="11">
        <f>'OddsRatio_working_3-way'!U114/(3*'OddsRatio_working_3-way'!X114^(1/3))*SIN(('OddsRatio_working_3-way'!Y114)/3)</f>
        <v>-6.4012120964042851E-2</v>
      </c>
      <c r="AJ114" s="11">
        <f>'OddsRatio_working_3-way'!U114/(3*'OddsRatio_working_3-way'!X114^(1/3))*SIN(('OddsRatio_working_3-way'!Y114+2*PI())/3)</f>
        <v>-0.4186918791882529</v>
      </c>
      <c r="AK114" s="11">
        <f>'OddsRatio_working_3-way'!U114/(3*'OddsRatio_working_3-way'!X114^(1/3))*SIN(('OddsRatio_working_3-way'!Y114+4*PI())/3)</f>
        <v>0.48270400015229559</v>
      </c>
      <c r="AL114" s="11">
        <f>'OddsRatio_working_3-way'!Z114+'OddsRatio_working_3-way'!AF114</f>
        <v>1.0408423071673703</v>
      </c>
      <c r="AM114" s="11">
        <f>'OddsRatio_working_3-way'!AA114+'OddsRatio_working_3-way'!AG114</f>
        <v>-0.63129339939365237</v>
      </c>
      <c r="AN114" s="11">
        <f>'OddsRatio_working_3-way'!AB114+'OddsRatio_working_3-way'!AH114</f>
        <v>-0.40954890777371877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1.0408423071673703</v>
      </c>
      <c r="AS114" s="11">
        <f>IF(('OddsRatio_working_3-way'!X114=0),IF(Q114&gt;0,-Q114^(1/3),(-Q114)^(1/3)),'OddsRatio_working_3-way'!AM114-'OddsRatio_working_3-way'!R114/3)</f>
        <v>-0.63129339939365237</v>
      </c>
      <c r="AT114" s="11">
        <f>IF(('OddsRatio_working_3-way'!X114=0),IF(Q114&gt;0,-Q114^(1/3),(-Q114)^(1/3)),'OddsRatio_working_3-way'!AN114-'OddsRatio_working_3-way'!R114/3)</f>
        <v>-0.40954890777371877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1.56</v>
      </c>
      <c r="B115" s="4">
        <f>IF('True_Odds_Calculator_3-way'!B116="","",'True_Odds_Calculator_3-way'!B116)</f>
        <v>4.38</v>
      </c>
      <c r="C115" s="4">
        <f>IF('True_Odds_Calculator_3-way'!C116="","",'True_Odds_Calculator_3-way'!C116)</f>
        <v>6.25</v>
      </c>
      <c r="D115" s="9">
        <f t="shared" si="26"/>
        <v>0.62836799162731583</v>
      </c>
      <c r="E115" s="9">
        <f t="shared" si="27"/>
        <v>0.21883431589274813</v>
      </c>
      <c r="F115" s="9">
        <f t="shared" si="28"/>
        <v>0.1527976924799361</v>
      </c>
      <c r="G115" s="9">
        <f t="shared" si="29"/>
        <v>1.0561145622028918</v>
      </c>
      <c r="H115" s="9">
        <f t="shared" si="30"/>
        <v>1.5914241548336194</v>
      </c>
      <c r="I115" s="9">
        <f t="shared" si="31"/>
        <v>4.5696672202457744</v>
      </c>
      <c r="J115" s="9">
        <f t="shared" si="32"/>
        <v>6.5446014515651809</v>
      </c>
      <c r="K115" s="11">
        <f t="shared" si="33"/>
        <v>0.64102564102564097</v>
      </c>
      <c r="L115" s="11">
        <f t="shared" si="34"/>
        <v>0.22831050228310504</v>
      </c>
      <c r="M115" s="11">
        <f t="shared" si="35"/>
        <v>0.16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-0.2326940639269407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0.21519728369043437</v>
      </c>
      <c r="Q115" s="11">
        <f>2*'OddsRatio_working_3-way'!K115*'OddsRatio_working_3-way'!L115*'OddsRatio_working_3-way'!M115</f>
        <v>4.6832923545252314E-2</v>
      </c>
      <c r="R115" s="11">
        <f t="shared" si="36"/>
        <v>0</v>
      </c>
      <c r="S115" s="11">
        <f t="shared" si="37"/>
        <v>-0.92480779293966076</v>
      </c>
      <c r="T115" s="11">
        <f t="shared" si="38"/>
        <v>-0.20126393752767374</v>
      </c>
      <c r="U115" s="11">
        <f>'OddsRatio_working_3-way'!S115-'OddsRatio_working_3-way'!R115^2/3</f>
        <v>-0.92480779293966076</v>
      </c>
      <c r="V115" s="11">
        <f>'OddsRatio_working_3-way'!S115*'OddsRatio_working_3-way'!R115/3-2*'OddsRatio_working_3-way'!R115^3/27-'OddsRatio_working_3-way'!T115</f>
        <v>0.20126393752767374</v>
      </c>
      <c r="W115" s="11">
        <f>'OddsRatio_working_3-way'!V115^2+4*'OddsRatio_working_3-way'!U115^3/27</f>
        <v>-7.6672065378746018E-2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0.17115726534965539</v>
      </c>
      <c r="Y115" s="11">
        <f>IF('OddsRatio_working_3-way'!W115&gt;=0,IF('OddsRatio_working_3-way'!V115+SQRT('OddsRatio_working_3-way'!W115)&gt;0,0,PI()),ACOS('OddsRatio_working_3-way'!V115/(2*'OddsRatio_working_3-way'!X115)))</f>
        <v>0.9422737472621695</v>
      </c>
      <c r="Z115" s="11">
        <f>'OddsRatio_working_3-way'!X115^(1/3)*COS('OddsRatio_working_3-way'!Y115/3)</f>
        <v>0.5280572811014459</v>
      </c>
      <c r="AA115" s="11">
        <f>'OddsRatio_working_3-way'!X115^(1/3)*COS(('OddsRatio_working_3-way'!Y115+2*PI())/3)</f>
        <v>-0.41258361065178217</v>
      </c>
      <c r="AB115" s="11">
        <f>'OddsRatio_working_3-way'!X115^(1/3)*COS(('OddsRatio_working_3-way'!Y115+4*PI())/3)</f>
        <v>-0.11547367044966385</v>
      </c>
      <c r="AC115" s="11">
        <f>'OddsRatio_working_3-way'!X115^(1/3)*SIN('OddsRatio_working_3-way'!Y115/3)</f>
        <v>0.17153650395460662</v>
      </c>
      <c r="AD115" s="11">
        <f>'OddsRatio_working_3-way'!X115^(1/3)*SIN(('OddsRatio_working_3-way'!Y115+2*PI())/3)</f>
        <v>0.37154276810988918</v>
      </c>
      <c r="AE115" s="11">
        <f>'OddsRatio_working_3-way'!X115^(1/3)*SIN(('OddsRatio_working_3-way'!Y115+4*PI())/3)</f>
        <v>-0.5430792720644958</v>
      </c>
      <c r="AF115" s="11">
        <f>-'OddsRatio_working_3-way'!U115/(3*'OddsRatio_working_3-way'!X115^(1/3))*COS(('OddsRatio_working_3-way'!Y115)/3)</f>
        <v>0.5280572811014459</v>
      </c>
      <c r="AG115" s="11">
        <f>-'OddsRatio_working_3-way'!U115/(3*'OddsRatio_working_3-way'!X115^(1/3))*COS(('OddsRatio_working_3-way'!Y115+2*PI())/3)</f>
        <v>-0.41258361065178217</v>
      </c>
      <c r="AH115" s="11">
        <f>-'OddsRatio_working_3-way'!U115/(3*'OddsRatio_working_3-way'!X115^(1/3))*COS(('OddsRatio_working_3-way'!Y115+4*PI())/3)</f>
        <v>-0.11547367044966385</v>
      </c>
      <c r="AI115" s="11">
        <f>'OddsRatio_working_3-way'!U115/(3*'OddsRatio_working_3-way'!X115^(1/3))*SIN(('OddsRatio_working_3-way'!Y115)/3)</f>
        <v>-0.17153650395460662</v>
      </c>
      <c r="AJ115" s="11">
        <f>'OddsRatio_working_3-way'!U115/(3*'OddsRatio_working_3-way'!X115^(1/3))*SIN(('OddsRatio_working_3-way'!Y115+2*PI())/3)</f>
        <v>-0.37154276810988918</v>
      </c>
      <c r="AK115" s="11">
        <f>'OddsRatio_working_3-way'!U115/(3*'OddsRatio_working_3-way'!X115^(1/3))*SIN(('OddsRatio_working_3-way'!Y115+4*PI())/3)</f>
        <v>0.5430792720644958</v>
      </c>
      <c r="AL115" s="11">
        <f>'OddsRatio_working_3-way'!Z115+'OddsRatio_working_3-way'!AF115</f>
        <v>1.0561145622028918</v>
      </c>
      <c r="AM115" s="11">
        <f>'OddsRatio_working_3-way'!AA115+'OddsRatio_working_3-way'!AG115</f>
        <v>-0.82516722130356435</v>
      </c>
      <c r="AN115" s="11">
        <f>'OddsRatio_working_3-way'!AB115+'OddsRatio_working_3-way'!AH115</f>
        <v>-0.2309473408993277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1.0561145622028918</v>
      </c>
      <c r="AS115" s="11">
        <f>IF(('OddsRatio_working_3-way'!X115=0),IF(Q115&gt;0,-Q115^(1/3),(-Q115)^(1/3)),'OddsRatio_working_3-way'!AM115-'OddsRatio_working_3-way'!R115/3)</f>
        <v>-0.82516722130356435</v>
      </c>
      <c r="AT115" s="11">
        <f>IF(('OddsRatio_working_3-way'!X115=0),IF(Q115&gt;0,-Q115^(1/3),(-Q115)^(1/3)),'OddsRatio_working_3-way'!AN115-'OddsRatio_working_3-way'!R115/3)</f>
        <v>-0.2309473408993277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2.84</v>
      </c>
      <c r="B116" s="4">
        <f>IF('True_Odds_Calculator_3-way'!B117="","",'True_Odds_Calculator_3-way'!B117)</f>
        <v>3.69</v>
      </c>
      <c r="C116" s="4">
        <f>IF('True_Odds_Calculator_3-way'!C117="","",'True_Odds_Calculator_3-way'!C117)</f>
        <v>2.29</v>
      </c>
      <c r="D116" s="9">
        <f t="shared" si="26"/>
        <v>0.33181694978464366</v>
      </c>
      <c r="E116" s="9">
        <f t="shared" si="27"/>
        <v>0.25355251129172585</v>
      </c>
      <c r="F116" s="9">
        <f t="shared" si="28"/>
        <v>0.41463053892363022</v>
      </c>
      <c r="G116" s="9">
        <f t="shared" si="29"/>
        <v>1.0944075108557625</v>
      </c>
      <c r="H116" s="9">
        <f t="shared" si="30"/>
        <v>3.013709819974602</v>
      </c>
      <c r="I116" s="9">
        <f t="shared" si="31"/>
        <v>3.9439562042020007</v>
      </c>
      <c r="J116" s="9">
        <f t="shared" si="32"/>
        <v>2.411785689003934</v>
      </c>
      <c r="K116" s="11">
        <f t="shared" si="33"/>
        <v>0.35211267605633806</v>
      </c>
      <c r="L116" s="11">
        <f t="shared" si="34"/>
        <v>0.2710027100271003</v>
      </c>
      <c r="M116" s="11">
        <f t="shared" si="35"/>
        <v>0.4366812227074236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-0.26606002329166512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0.24251733998980929</v>
      </c>
      <c r="Q116" s="11">
        <f>2*'OddsRatio_working_3-way'!K116*'OddsRatio_working_3-way'!L116*'OddsRatio_working_3-way'!M116</f>
        <v>8.3339292092717981E-2</v>
      </c>
      <c r="R116" s="11">
        <f t="shared" si="36"/>
        <v>0</v>
      </c>
      <c r="S116" s="11">
        <f t="shared" si="37"/>
        <v>-0.91151363887521186</v>
      </c>
      <c r="T116" s="11">
        <f t="shared" si="38"/>
        <v>-0.31323492744852643</v>
      </c>
      <c r="U116" s="11">
        <f>'OddsRatio_working_3-way'!S116-'OddsRatio_working_3-way'!R116^2/3</f>
        <v>-0.91151363887521186</v>
      </c>
      <c r="V116" s="11">
        <f>'OddsRatio_working_3-way'!S116*'OddsRatio_working_3-way'!R116/3-2*'OddsRatio_working_3-way'!R116^3/27-'OddsRatio_working_3-way'!T116</f>
        <v>0.31323492744852643</v>
      </c>
      <c r="W116" s="11">
        <f>'OddsRatio_working_3-way'!V116^2+4*'OddsRatio_working_3-way'!U116^3/27</f>
        <v>-1.4082041890880914E-2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0.16747997019387462</v>
      </c>
      <c r="Y116" s="11">
        <f>IF('OddsRatio_working_3-way'!W116&gt;=0,IF('OddsRatio_working_3-way'!V116+SQRT('OddsRatio_working_3-way'!W116)&gt;0,0,PI()),ACOS('OddsRatio_working_3-way'!V116/(2*'OddsRatio_working_3-way'!X116)))</f>
        <v>0.36213817971088025</v>
      </c>
      <c r="Z116" s="11">
        <f>'OddsRatio_working_3-way'!X116^(1/3)*COS('OddsRatio_working_3-way'!Y116/3)</f>
        <v>0.54720375542788124</v>
      </c>
      <c r="AA116" s="11">
        <f>'OddsRatio_working_3-way'!X116^(1/3)*COS(('OddsRatio_working_3-way'!Y116+2*PI())/3)</f>
        <v>-0.33108619951580803</v>
      </c>
      <c r="AB116" s="11">
        <f>'OddsRatio_working_3-way'!X116^(1/3)*COS(('OddsRatio_working_3-way'!Y116+4*PI())/3)</f>
        <v>-0.21611755591207335</v>
      </c>
      <c r="AC116" s="11">
        <f>'OddsRatio_working_3-way'!X116^(1/3)*SIN('OddsRatio_working_3-way'!Y116/3)</f>
        <v>6.6377177332982318E-2</v>
      </c>
      <c r="AD116" s="11">
        <f>'OddsRatio_working_3-way'!X116^(1/3)*SIN(('OddsRatio_working_3-way'!Y116+2*PI())/3)</f>
        <v>0.44070376458030086</v>
      </c>
      <c r="AE116" s="11">
        <f>'OddsRatio_working_3-way'!X116^(1/3)*SIN(('OddsRatio_working_3-way'!Y116+4*PI())/3)</f>
        <v>-0.50708094191328323</v>
      </c>
      <c r="AF116" s="11">
        <f>-'OddsRatio_working_3-way'!U116/(3*'OddsRatio_working_3-way'!X116^(1/3))*COS(('OddsRatio_working_3-way'!Y116)/3)</f>
        <v>0.54720375542788113</v>
      </c>
      <c r="AG116" s="11">
        <f>-'OddsRatio_working_3-way'!U116/(3*'OddsRatio_working_3-way'!X116^(1/3))*COS(('OddsRatio_working_3-way'!Y116+2*PI())/3)</f>
        <v>-0.33108619951580798</v>
      </c>
      <c r="AH116" s="11">
        <f>-'OddsRatio_working_3-way'!U116/(3*'OddsRatio_working_3-way'!X116^(1/3))*COS(('OddsRatio_working_3-way'!Y116+4*PI())/3)</f>
        <v>-0.21611755591207329</v>
      </c>
      <c r="AI116" s="11">
        <f>'OddsRatio_working_3-way'!U116/(3*'OddsRatio_working_3-way'!X116^(1/3))*SIN(('OddsRatio_working_3-way'!Y116)/3)</f>
        <v>-6.6377177332982304E-2</v>
      </c>
      <c r="AJ116" s="11">
        <f>'OddsRatio_working_3-way'!U116/(3*'OddsRatio_working_3-way'!X116^(1/3))*SIN(('OddsRatio_working_3-way'!Y116+2*PI())/3)</f>
        <v>-0.44070376458030075</v>
      </c>
      <c r="AK116" s="11">
        <f>'OddsRatio_working_3-way'!U116/(3*'OddsRatio_working_3-way'!X116^(1/3))*SIN(('OddsRatio_working_3-way'!Y116+4*PI())/3)</f>
        <v>0.50708094191328312</v>
      </c>
      <c r="AL116" s="11">
        <f>'OddsRatio_working_3-way'!Z116+'OddsRatio_working_3-way'!AF116</f>
        <v>1.0944075108557625</v>
      </c>
      <c r="AM116" s="11">
        <f>'OddsRatio_working_3-way'!AA116+'OddsRatio_working_3-way'!AG116</f>
        <v>-0.66217239903161595</v>
      </c>
      <c r="AN116" s="11">
        <f>'OddsRatio_working_3-way'!AB116+'OddsRatio_working_3-way'!AH116</f>
        <v>-0.43223511182414664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1.0944075108557625</v>
      </c>
      <c r="AS116" s="11">
        <f>IF(('OddsRatio_working_3-way'!X116=0),IF(Q116&gt;0,-Q116^(1/3),(-Q116)^(1/3)),'OddsRatio_working_3-way'!AM116-'OddsRatio_working_3-way'!R116/3)</f>
        <v>-0.66217239903161595</v>
      </c>
      <c r="AT116" s="11">
        <f>IF(('OddsRatio_working_3-way'!X116=0),IF(Q116&gt;0,-Q116^(1/3),(-Q116)^(1/3)),'OddsRatio_working_3-way'!AN116-'OddsRatio_working_3-way'!R116/3)</f>
        <v>-0.43223511182414664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2.67</v>
      </c>
      <c r="B117" s="4">
        <f>IF('True_Odds_Calculator_3-way'!B118="","",'True_Odds_Calculator_3-way'!B118)</f>
        <v>3.81</v>
      </c>
      <c r="C117" s="4">
        <f>IF('True_Odds_Calculator_3-way'!C118="","",'True_Odds_Calculator_3-way'!C118)</f>
        <v>2.46</v>
      </c>
      <c r="D117" s="9">
        <f t="shared" si="26"/>
        <v>0.35928040749930218</v>
      </c>
      <c r="E117" s="9">
        <f t="shared" si="27"/>
        <v>0.24995550640140524</v>
      </c>
      <c r="F117" s="9">
        <f t="shared" si="28"/>
        <v>0.39076408609929242</v>
      </c>
      <c r="G117" s="9">
        <f t="shared" si="29"/>
        <v>1.0678690477934554</v>
      </c>
      <c r="H117" s="9">
        <f t="shared" si="30"/>
        <v>2.7833413098150706</v>
      </c>
      <c r="I117" s="9">
        <f t="shared" si="31"/>
        <v>4.0007120242996095</v>
      </c>
      <c r="J117" s="9">
        <f t="shared" si="32"/>
        <v>2.5590888097784448</v>
      </c>
      <c r="K117" s="11">
        <f t="shared" si="33"/>
        <v>0.37453183520599254</v>
      </c>
      <c r="L117" s="11">
        <f t="shared" si="34"/>
        <v>0.26246719160104987</v>
      </c>
      <c r="M117" s="11">
        <f t="shared" si="35"/>
        <v>0.4065040650406504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-0.27378162867122191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0.23736413600533424</v>
      </c>
      <c r="Q117" s="11">
        <f>2*'OddsRatio_working_3-way'!K117*'OddsRatio_working_3-way'!L117*'OddsRatio_working_3-way'!M117</f>
        <v>7.9920584513580542E-2</v>
      </c>
      <c r="R117" s="11">
        <f t="shared" si="36"/>
        <v>0</v>
      </c>
      <c r="S117" s="11">
        <f t="shared" si="37"/>
        <v>-0.86698343185904336</v>
      </c>
      <c r="T117" s="11">
        <f t="shared" si="38"/>
        <v>-0.29191361342055328</v>
      </c>
      <c r="U117" s="11">
        <f>'OddsRatio_working_3-way'!S117-'OddsRatio_working_3-way'!R117^2/3</f>
        <v>-0.86698343185904336</v>
      </c>
      <c r="V117" s="11">
        <f>'OddsRatio_working_3-way'!S117*'OddsRatio_working_3-way'!R117/3-2*'OddsRatio_working_3-way'!R117^3/27-'OddsRatio_working_3-way'!T117</f>
        <v>0.29191361342055328</v>
      </c>
      <c r="W117" s="11">
        <f>'OddsRatio_working_3-way'!V117^2+4*'OddsRatio_working_3-way'!U117^3/27</f>
        <v>-1.1331183254727026E-2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0.15535824805507692</v>
      </c>
      <c r="Y117" s="11">
        <f>IF('OddsRatio_working_3-way'!W117&gt;=0,IF('OddsRatio_working_3-way'!V117+SQRT('OddsRatio_working_3-way'!W117)&gt;0,0,PI()),ACOS('OddsRatio_working_3-way'!V117/(2*'OddsRatio_working_3-way'!X117)))</f>
        <v>0.34967120326690249</v>
      </c>
      <c r="Z117" s="11">
        <f>'OddsRatio_working_3-way'!X117^(1/3)*COS('OddsRatio_working_3-way'!Y117/3)</f>
        <v>0.53393452389672769</v>
      </c>
      <c r="AA117" s="11">
        <f>'OddsRatio_working_3-way'!X117^(1/3)*COS(('OddsRatio_working_3-way'!Y117+2*PI())/3)</f>
        <v>-0.32110875350652029</v>
      </c>
      <c r="AB117" s="11">
        <f>'OddsRatio_working_3-way'!X117^(1/3)*COS(('OddsRatio_working_3-way'!Y117+4*PI())/3)</f>
        <v>-0.21282577039020753</v>
      </c>
      <c r="AC117" s="11">
        <f>'OddsRatio_working_3-way'!X117^(1/3)*SIN('OddsRatio_working_3-way'!Y117/3)</f>
        <v>6.2517209450859021E-2</v>
      </c>
      <c r="AD117" s="11">
        <f>'OddsRatio_working_3-way'!X117^(1/3)*SIN(('OddsRatio_working_3-way'!Y117+2*PI())/3)</f>
        <v>0.43114225692668612</v>
      </c>
      <c r="AE117" s="11">
        <f>'OddsRatio_working_3-way'!X117^(1/3)*SIN(('OddsRatio_working_3-way'!Y117+4*PI())/3)</f>
        <v>-0.49365946637754504</v>
      </c>
      <c r="AF117" s="11">
        <f>-'OddsRatio_working_3-way'!U117/(3*'OddsRatio_working_3-way'!X117^(1/3))*COS(('OddsRatio_working_3-way'!Y117)/3)</f>
        <v>0.53393452389672758</v>
      </c>
      <c r="AG117" s="11">
        <f>-'OddsRatio_working_3-way'!U117/(3*'OddsRatio_working_3-way'!X117^(1/3))*COS(('OddsRatio_working_3-way'!Y117+2*PI())/3)</f>
        <v>-0.32110875350652018</v>
      </c>
      <c r="AH117" s="11">
        <f>-'OddsRatio_working_3-way'!U117/(3*'OddsRatio_working_3-way'!X117^(1/3))*COS(('OddsRatio_working_3-way'!Y117+4*PI())/3)</f>
        <v>-0.2128257703902075</v>
      </c>
      <c r="AI117" s="11">
        <f>'OddsRatio_working_3-way'!U117/(3*'OddsRatio_working_3-way'!X117^(1/3))*SIN(('OddsRatio_working_3-way'!Y117)/3)</f>
        <v>-6.2517209450859007E-2</v>
      </c>
      <c r="AJ117" s="11">
        <f>'OddsRatio_working_3-way'!U117/(3*'OddsRatio_working_3-way'!X117^(1/3))*SIN(('OddsRatio_working_3-way'!Y117+2*PI())/3)</f>
        <v>-0.43114225692668606</v>
      </c>
      <c r="AK117" s="11">
        <f>'OddsRatio_working_3-way'!U117/(3*'OddsRatio_working_3-way'!X117^(1/3))*SIN(('OddsRatio_working_3-way'!Y117+4*PI())/3)</f>
        <v>0.49365946637754493</v>
      </c>
      <c r="AL117" s="11">
        <f>'OddsRatio_working_3-way'!Z117+'OddsRatio_working_3-way'!AF117</f>
        <v>1.0678690477934554</v>
      </c>
      <c r="AM117" s="11">
        <f>'OddsRatio_working_3-way'!AA117+'OddsRatio_working_3-way'!AG117</f>
        <v>-0.64221750701304048</v>
      </c>
      <c r="AN117" s="11">
        <f>'OddsRatio_working_3-way'!AB117+'OddsRatio_working_3-way'!AH117</f>
        <v>-0.42565154078041501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1.0678690477934554</v>
      </c>
      <c r="AS117" s="11">
        <f>IF(('OddsRatio_working_3-way'!X117=0),IF(Q117&gt;0,-Q117^(1/3),(-Q117)^(1/3)),'OddsRatio_working_3-way'!AM117-'OddsRatio_working_3-way'!R117/3)</f>
        <v>-0.64221750701304048</v>
      </c>
      <c r="AT117" s="11">
        <f>IF(('OddsRatio_working_3-way'!X117=0),IF(Q117&gt;0,-Q117^(1/3),(-Q117)^(1/3)),'OddsRatio_working_3-way'!AN117-'OddsRatio_working_3-way'!R117/3)</f>
        <v>-0.42565154078041501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1.56</v>
      </c>
      <c r="B118" s="4">
        <f>IF('True_Odds_Calculator_3-way'!B119="","",'True_Odds_Calculator_3-way'!B119)</f>
        <v>4.13</v>
      </c>
      <c r="C118" s="4">
        <f>IF('True_Odds_Calculator_3-way'!C119="","",'True_Odds_Calculator_3-way'!C119)</f>
        <v>5.96</v>
      </c>
      <c r="D118" s="9">
        <f t="shared" si="26"/>
        <v>0.61934346415941444</v>
      </c>
      <c r="E118" s="9">
        <f t="shared" si="27"/>
        <v>0.22546655659238804</v>
      </c>
      <c r="F118" s="9">
        <f t="shared" si="28"/>
        <v>0.15518997924819758</v>
      </c>
      <c r="G118" s="9">
        <f t="shared" si="29"/>
        <v>1.0975231892107031</v>
      </c>
      <c r="H118" s="9">
        <f t="shared" si="30"/>
        <v>1.6146129859579941</v>
      </c>
      <c r="I118" s="9">
        <f t="shared" si="31"/>
        <v>4.4352475822295006</v>
      </c>
      <c r="J118" s="9">
        <f t="shared" si="32"/>
        <v>6.4437150184850891</v>
      </c>
      <c r="K118" s="11">
        <f t="shared" si="33"/>
        <v>0.64102564102564097</v>
      </c>
      <c r="L118" s="11">
        <f t="shared" si="34"/>
        <v>0.24213075060532688</v>
      </c>
      <c r="M118" s="11">
        <f t="shared" si="35"/>
        <v>0.16778523489932887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-0.22640871054020884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0.2252657667286265</v>
      </c>
      <c r="Q118" s="11">
        <f>2*'OddsRatio_working_3-way'!K118*'OddsRatio_working_3-way'!L118*'OddsRatio_working_3-way'!M118</f>
        <v>5.2084570341878952E-2</v>
      </c>
      <c r="R118" s="11">
        <f t="shared" si="36"/>
        <v>0</v>
      </c>
      <c r="S118" s="11">
        <f t="shared" si="37"/>
        <v>-0.99495185583251067</v>
      </c>
      <c r="T118" s="11">
        <f t="shared" si="38"/>
        <v>-0.23004667186878855</v>
      </c>
      <c r="U118" s="11">
        <f>'OddsRatio_working_3-way'!S118-'OddsRatio_working_3-way'!R118^2/3</f>
        <v>-0.99495185583251067</v>
      </c>
      <c r="V118" s="11">
        <f>'OddsRatio_working_3-way'!S118*'OddsRatio_working_3-way'!R118/3-2*'OddsRatio_working_3-way'!R118^3/27-'OddsRatio_working_3-way'!T118</f>
        <v>0.23004667186878855</v>
      </c>
      <c r="W118" s="11">
        <f>'OddsRatio_working_3-way'!V118^2+4*'OddsRatio_working_3-way'!U118^3/27</f>
        <v>-9.2994364336974986E-2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0.19099465671510357</v>
      </c>
      <c r="Y118" s="11">
        <f>IF('OddsRatio_working_3-way'!W118&gt;=0,IF('OddsRatio_working_3-way'!V118+SQRT('OddsRatio_working_3-way'!W118)&gt;0,0,PI()),ACOS('OddsRatio_working_3-way'!V118/(2*'OddsRatio_working_3-way'!X118)))</f>
        <v>0.92450070316241773</v>
      </c>
      <c r="Z118" s="11">
        <f>'OddsRatio_working_3-way'!X118^(1/3)*COS('OddsRatio_working_3-way'!Y118/3)</f>
        <v>0.54876159460535157</v>
      </c>
      <c r="AA118" s="11">
        <f>'OddsRatio_working_3-way'!X118^(1/3)*COS(('OddsRatio_working_3-way'!Y118+2*PI())/3)</f>
        <v>-0.42565372340900665</v>
      </c>
      <c r="AB118" s="11">
        <f>'OddsRatio_working_3-way'!X118^(1/3)*COS(('OddsRatio_working_3-way'!Y118+4*PI())/3)</f>
        <v>-0.12310787119634484</v>
      </c>
      <c r="AC118" s="11">
        <f>'OddsRatio_working_3-way'!X118^(1/3)*SIN('OddsRatio_working_3-way'!Y118/3)</f>
        <v>0.17467492921718511</v>
      </c>
      <c r="AD118" s="11">
        <f>'OddsRatio_working_3-way'!X118^(1/3)*SIN(('OddsRatio_working_3-way'!Y118+2*PI())/3)</f>
        <v>0.3879040169408996</v>
      </c>
      <c r="AE118" s="11">
        <f>'OddsRatio_working_3-way'!X118^(1/3)*SIN(('OddsRatio_working_3-way'!Y118+4*PI())/3)</f>
        <v>-0.56257894615808457</v>
      </c>
      <c r="AF118" s="11">
        <f>-'OddsRatio_working_3-way'!U118/(3*'OddsRatio_working_3-way'!X118^(1/3))*COS(('OddsRatio_working_3-way'!Y118)/3)</f>
        <v>0.54876159460535157</v>
      </c>
      <c r="AG118" s="11">
        <f>-'OddsRatio_working_3-way'!U118/(3*'OddsRatio_working_3-way'!X118^(1/3))*COS(('OddsRatio_working_3-way'!Y118+2*PI())/3)</f>
        <v>-0.42565372340900665</v>
      </c>
      <c r="AH118" s="11">
        <f>-'OddsRatio_working_3-way'!U118/(3*'OddsRatio_working_3-way'!X118^(1/3))*COS(('OddsRatio_working_3-way'!Y118+4*PI())/3)</f>
        <v>-0.12310787119634484</v>
      </c>
      <c r="AI118" s="11">
        <f>'OddsRatio_working_3-way'!U118/(3*'OddsRatio_working_3-way'!X118^(1/3))*SIN(('OddsRatio_working_3-way'!Y118)/3)</f>
        <v>-0.17467492921718511</v>
      </c>
      <c r="AJ118" s="11">
        <f>'OddsRatio_working_3-way'!U118/(3*'OddsRatio_working_3-way'!X118^(1/3))*SIN(('OddsRatio_working_3-way'!Y118+2*PI())/3)</f>
        <v>-0.3879040169408996</v>
      </c>
      <c r="AK118" s="11">
        <f>'OddsRatio_working_3-way'!U118/(3*'OddsRatio_working_3-way'!X118^(1/3))*SIN(('OddsRatio_working_3-way'!Y118+4*PI())/3)</f>
        <v>0.56257894615808457</v>
      </c>
      <c r="AL118" s="11">
        <f>'OddsRatio_working_3-way'!Z118+'OddsRatio_working_3-way'!AF118</f>
        <v>1.0975231892107031</v>
      </c>
      <c r="AM118" s="11">
        <f>'OddsRatio_working_3-way'!AA118+'OddsRatio_working_3-way'!AG118</f>
        <v>-0.85130744681801329</v>
      </c>
      <c r="AN118" s="11">
        <f>'OddsRatio_working_3-way'!AB118+'OddsRatio_working_3-way'!AH118</f>
        <v>-0.24621574239268967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1.0975231892107031</v>
      </c>
      <c r="AS118" s="11">
        <f>IF(('OddsRatio_working_3-way'!X118=0),IF(Q118&gt;0,-Q118^(1/3),(-Q118)^(1/3)),'OddsRatio_working_3-way'!AM118-'OddsRatio_working_3-way'!R118/3)</f>
        <v>-0.85130744681801329</v>
      </c>
      <c r="AT118" s="11">
        <f>IF(('OddsRatio_working_3-way'!X118=0),IF(Q118&gt;0,-Q118^(1/3),(-Q118)^(1/3)),'OddsRatio_working_3-way'!AN118-'OddsRatio_working_3-way'!R118/3)</f>
        <v>-0.24621574239268967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1.72</v>
      </c>
      <c r="B119" s="4">
        <f>IF('True_Odds_Calculator_3-way'!B120="","",'True_Odds_Calculator_3-way'!B120)</f>
        <v>4.12</v>
      </c>
      <c r="C119" s="4">
        <f>IF('True_Odds_Calculator_3-way'!C120="","",'True_Odds_Calculator_3-way'!C120)</f>
        <v>4.46</v>
      </c>
      <c r="D119" s="9">
        <f t="shared" si="26"/>
        <v>0.56150137400522648</v>
      </c>
      <c r="E119" s="9">
        <f t="shared" si="27"/>
        <v>0.22809847746793255</v>
      </c>
      <c r="F119" s="9">
        <f t="shared" si="28"/>
        <v>0.21040014852684083</v>
      </c>
      <c r="G119" s="9">
        <f t="shared" si="29"/>
        <v>1.0846382531407954</v>
      </c>
      <c r="H119" s="9">
        <f t="shared" si="30"/>
        <v>1.780939542261373</v>
      </c>
      <c r="I119" s="9">
        <f t="shared" si="31"/>
        <v>4.3840713497992816</v>
      </c>
      <c r="J119" s="9">
        <f t="shared" si="32"/>
        <v>4.7528483558671519</v>
      </c>
      <c r="K119" s="11">
        <f t="shared" si="33"/>
        <v>0.58139534883720934</v>
      </c>
      <c r="L119" s="11">
        <f t="shared" si="34"/>
        <v>0.24271844660194175</v>
      </c>
      <c r="M119" s="11">
        <f t="shared" si="35"/>
        <v>0.22421524663677131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-0.24592499293790315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0.23097359737644374</v>
      </c>
      <c r="Q119" s="11">
        <f>2*'OddsRatio_working_3-way'!K119*'OddsRatio_working_3-way'!L119*'OddsRatio_working_3-way'!M119</f>
        <v>6.3280437637381837E-2</v>
      </c>
      <c r="R119" s="11">
        <f t="shared" si="36"/>
        <v>0</v>
      </c>
      <c r="S119" s="11">
        <f t="shared" si="37"/>
        <v>-0.93920343197799872</v>
      </c>
      <c r="T119" s="11">
        <f t="shared" si="38"/>
        <v>-0.2573160087610955</v>
      </c>
      <c r="U119" s="11">
        <f>'OddsRatio_working_3-way'!S119-'OddsRatio_working_3-way'!R119^2/3</f>
        <v>-0.93920343197799872</v>
      </c>
      <c r="V119" s="11">
        <f>'OddsRatio_working_3-way'!S119*'OddsRatio_working_3-way'!R119/3-2*'OddsRatio_working_3-way'!R119^3/27-'OddsRatio_working_3-way'!T119</f>
        <v>0.2573160087610955</v>
      </c>
      <c r="W119" s="11">
        <f>'OddsRatio_working_3-way'!V119^2+4*'OddsRatio_working_3-way'!U119^3/27</f>
        <v>-5.6525397017477719E-2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0.17516915066744621</v>
      </c>
      <c r="Y119" s="11">
        <f>IF('OddsRatio_working_3-way'!W119&gt;=0,IF('OddsRatio_working_3-way'!V119+SQRT('OddsRatio_working_3-way'!W119)&gt;0,0,PI()),ACOS('OddsRatio_working_3-way'!V119/(2*'OddsRatio_working_3-way'!X119)))</f>
        <v>0.74589817656772983</v>
      </c>
      <c r="Z119" s="11">
        <f>'OddsRatio_working_3-way'!X119^(1/3)*COS('OddsRatio_working_3-way'!Y119/3)</f>
        <v>0.54231912657039771</v>
      </c>
      <c r="AA119" s="11">
        <f>'OddsRatio_working_3-way'!X119^(1/3)*COS(('OddsRatio_working_3-way'!Y119+2*PI())/3)</f>
        <v>-0.39040020950719995</v>
      </c>
      <c r="AB119" s="11">
        <f>'OddsRatio_working_3-way'!X119^(1/3)*COS(('OddsRatio_working_3-way'!Y119+4*PI())/3)</f>
        <v>-0.15191891706319788</v>
      </c>
      <c r="AC119" s="11">
        <f>'OddsRatio_working_3-way'!X119^(1/3)*SIN('OddsRatio_working_3-way'!Y119/3)</f>
        <v>0.13768723838923452</v>
      </c>
      <c r="AD119" s="11">
        <f>'OddsRatio_working_3-way'!X119^(1/3)*SIN(('OddsRatio_working_3-way'!Y119+2*PI())/3)</f>
        <v>0.40081852137353552</v>
      </c>
      <c r="AE119" s="11">
        <f>'OddsRatio_working_3-way'!X119^(1/3)*SIN(('OddsRatio_working_3-way'!Y119+4*PI())/3)</f>
        <v>-0.53850575976276993</v>
      </c>
      <c r="AF119" s="11">
        <f>-'OddsRatio_working_3-way'!U119/(3*'OddsRatio_working_3-way'!X119^(1/3))*COS(('OddsRatio_working_3-way'!Y119)/3)</f>
        <v>0.5423191265703976</v>
      </c>
      <c r="AG119" s="11">
        <f>-'OddsRatio_working_3-way'!U119/(3*'OddsRatio_working_3-way'!X119^(1/3))*COS(('OddsRatio_working_3-way'!Y119+2*PI())/3)</f>
        <v>-0.39040020950719984</v>
      </c>
      <c r="AH119" s="11">
        <f>-'OddsRatio_working_3-way'!U119/(3*'OddsRatio_working_3-way'!X119^(1/3))*COS(('OddsRatio_working_3-way'!Y119+4*PI())/3)</f>
        <v>-0.15191891706319785</v>
      </c>
      <c r="AI119" s="11">
        <f>'OddsRatio_working_3-way'!U119/(3*'OddsRatio_working_3-way'!X119^(1/3))*SIN(('OddsRatio_working_3-way'!Y119)/3)</f>
        <v>-0.1376872383892345</v>
      </c>
      <c r="AJ119" s="11">
        <f>'OddsRatio_working_3-way'!U119/(3*'OddsRatio_working_3-way'!X119^(1/3))*SIN(('OddsRatio_working_3-way'!Y119+2*PI())/3)</f>
        <v>-0.40081852137353541</v>
      </c>
      <c r="AK119" s="11">
        <f>'OddsRatio_working_3-way'!U119/(3*'OddsRatio_working_3-way'!X119^(1/3))*SIN(('OddsRatio_working_3-way'!Y119+4*PI())/3)</f>
        <v>0.53850575976276993</v>
      </c>
      <c r="AL119" s="11">
        <f>'OddsRatio_working_3-way'!Z119+'OddsRatio_working_3-way'!AF119</f>
        <v>1.0846382531407954</v>
      </c>
      <c r="AM119" s="11">
        <f>'OddsRatio_working_3-way'!AA119+'OddsRatio_working_3-way'!AG119</f>
        <v>-0.78080041901439978</v>
      </c>
      <c r="AN119" s="11">
        <f>'OddsRatio_working_3-way'!AB119+'OddsRatio_working_3-way'!AH119</f>
        <v>-0.30383783412639576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1.0846382531407954</v>
      </c>
      <c r="AS119" s="11">
        <f>IF(('OddsRatio_working_3-way'!X119=0),IF(Q119&gt;0,-Q119^(1/3),(-Q119)^(1/3)),'OddsRatio_working_3-way'!AM119-'OddsRatio_working_3-way'!R119/3)</f>
        <v>-0.78080041901439978</v>
      </c>
      <c r="AT119" s="11">
        <f>IF(('OddsRatio_working_3-way'!X119=0),IF(Q119&gt;0,-Q119^(1/3),(-Q119)^(1/3)),'OddsRatio_working_3-way'!AN119-'OddsRatio_working_3-way'!R119/3)</f>
        <v>-0.30383783412639576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2.39</v>
      </c>
      <c r="B120" s="4">
        <f>IF('True_Odds_Calculator_3-way'!B121="","",'True_Odds_Calculator_3-way'!B121)</f>
        <v>3.59</v>
      </c>
      <c r="C120" s="4">
        <f>IF('True_Odds_Calculator_3-way'!C121="","",'True_Odds_Calculator_3-way'!C121)</f>
        <v>3.08</v>
      </c>
      <c r="D120" s="9">
        <f t="shared" si="26"/>
        <v>0.41045635196583274</v>
      </c>
      <c r="E120" s="9">
        <f t="shared" si="27"/>
        <v>0.27201300745344509</v>
      </c>
      <c r="F120" s="9">
        <f t="shared" si="28"/>
        <v>0.31753064058072222</v>
      </c>
      <c r="G120" s="9">
        <f t="shared" si="29"/>
        <v>1.0333184487377496</v>
      </c>
      <c r="H120" s="9">
        <f t="shared" si="30"/>
        <v>2.4363126437454721</v>
      </c>
      <c r="I120" s="9">
        <f t="shared" si="31"/>
        <v>3.6762947822307712</v>
      </c>
      <c r="J120" s="9">
        <f t="shared" si="32"/>
        <v>3.1493023733745193</v>
      </c>
      <c r="K120" s="11">
        <f t="shared" si="33"/>
        <v>0.41841004184100417</v>
      </c>
      <c r="L120" s="11">
        <f t="shared" si="34"/>
        <v>0.2785515320334262</v>
      </c>
      <c r="M120" s="11">
        <f t="shared" si="35"/>
        <v>0.32467532467532467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-0.28335757900681391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0.22931346575593153</v>
      </c>
      <c r="Q120" s="11">
        <f>2*'OddsRatio_working_3-way'!K120*'OddsRatio_working_3-way'!L120*'OddsRatio_working_3-way'!M120</f>
        <v>7.5681011800637452E-2</v>
      </c>
      <c r="R120" s="11">
        <f t="shared" si="36"/>
        <v>0</v>
      </c>
      <c r="S120" s="11">
        <f t="shared" si="37"/>
        <v>-0.80927239200620504</v>
      </c>
      <c r="T120" s="11">
        <f t="shared" si="38"/>
        <v>-0.26708659802184981</v>
      </c>
      <c r="U120" s="11">
        <f>'OddsRatio_working_3-way'!S120-'OddsRatio_working_3-way'!R120^2/3</f>
        <v>-0.80927239200620504</v>
      </c>
      <c r="V120" s="11">
        <f>'OddsRatio_working_3-way'!S120*'OddsRatio_working_3-way'!R120/3-2*'OddsRatio_working_3-way'!R120^3/27-'OddsRatio_working_3-way'!T120</f>
        <v>0.26708659802184981</v>
      </c>
      <c r="W120" s="11">
        <f>'OddsRatio_working_3-way'!V120^2+4*'OddsRatio_working_3-way'!U120^3/27</f>
        <v>-7.1847691978780825E-3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0.14010711976980619</v>
      </c>
      <c r="Y120" s="11">
        <f>IF('OddsRatio_working_3-way'!W120&gt;=0,IF('OddsRatio_working_3-way'!V120+SQRT('OddsRatio_working_3-way'!W120)&gt;0,0,PI()),ACOS('OddsRatio_working_3-way'!V120/(2*'OddsRatio_working_3-way'!X120)))</f>
        <v>0.30730774953432216</v>
      </c>
      <c r="Z120" s="11">
        <f>'OddsRatio_working_3-way'!X120^(1/3)*COS('OddsRatio_working_3-way'!Y120/3)</f>
        <v>0.5166592243688749</v>
      </c>
      <c r="AA120" s="11">
        <f>'OddsRatio_working_3-way'!X120^(1/3)*COS(('OddsRatio_working_3-way'!Y120+2*PI())/3)</f>
        <v>-0.30432452937607618</v>
      </c>
      <c r="AB120" s="11">
        <f>'OddsRatio_working_3-way'!X120^(1/3)*COS(('OddsRatio_working_3-way'!Y120+4*PI())/3)</f>
        <v>-0.21233469499279883</v>
      </c>
      <c r="AC120" s="11">
        <f>'OddsRatio_working_3-way'!X120^(1/3)*SIN('OddsRatio_working_3-way'!Y120/3)</f>
        <v>5.3110355643894429E-2</v>
      </c>
      <c r="AD120" s="11">
        <f>'OddsRatio_working_3-way'!X120^(1/3)*SIN(('OddsRatio_working_3-way'!Y120+2*PI())/3)</f>
        <v>0.4208848355810626</v>
      </c>
      <c r="AE120" s="11">
        <f>'OddsRatio_working_3-way'!X120^(1/3)*SIN(('OddsRatio_working_3-way'!Y120+4*PI())/3)</f>
        <v>-0.47399519122495692</v>
      </c>
      <c r="AF120" s="11">
        <f>-'OddsRatio_working_3-way'!U120/(3*'OddsRatio_working_3-way'!X120^(1/3))*COS(('OddsRatio_working_3-way'!Y120)/3)</f>
        <v>0.51665922436887479</v>
      </c>
      <c r="AG120" s="11">
        <f>-'OddsRatio_working_3-way'!U120/(3*'OddsRatio_working_3-way'!X120^(1/3))*COS(('OddsRatio_working_3-way'!Y120+2*PI())/3)</f>
        <v>-0.30432452937607612</v>
      </c>
      <c r="AH120" s="11">
        <f>-'OddsRatio_working_3-way'!U120/(3*'OddsRatio_working_3-way'!X120^(1/3))*COS(('OddsRatio_working_3-way'!Y120+4*PI())/3)</f>
        <v>-0.21233469499279878</v>
      </c>
      <c r="AI120" s="11">
        <f>'OddsRatio_working_3-way'!U120/(3*'OddsRatio_working_3-way'!X120^(1/3))*SIN(('OddsRatio_working_3-way'!Y120)/3)</f>
        <v>-5.3110355643894415E-2</v>
      </c>
      <c r="AJ120" s="11">
        <f>'OddsRatio_working_3-way'!U120/(3*'OddsRatio_working_3-way'!X120^(1/3))*SIN(('OddsRatio_working_3-way'!Y120+2*PI())/3)</f>
        <v>-0.42088483558106254</v>
      </c>
      <c r="AK120" s="11">
        <f>'OddsRatio_working_3-way'!U120/(3*'OddsRatio_working_3-way'!X120^(1/3))*SIN(('OddsRatio_working_3-way'!Y120+4*PI())/3)</f>
        <v>0.47399519122495681</v>
      </c>
      <c r="AL120" s="11">
        <f>'OddsRatio_working_3-way'!Z120+'OddsRatio_working_3-way'!AF120</f>
        <v>1.0333184487377496</v>
      </c>
      <c r="AM120" s="11">
        <f>'OddsRatio_working_3-way'!AA120+'OddsRatio_working_3-way'!AG120</f>
        <v>-0.60864905875215225</v>
      </c>
      <c r="AN120" s="11">
        <f>'OddsRatio_working_3-way'!AB120+'OddsRatio_working_3-way'!AH120</f>
        <v>-0.42466938998559761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1.0333184487377496</v>
      </c>
      <c r="AS120" s="11">
        <f>IF(('OddsRatio_working_3-way'!X120=0),IF(Q120&gt;0,-Q120^(1/3),(-Q120)^(1/3)),'OddsRatio_working_3-way'!AM120-'OddsRatio_working_3-way'!R120/3)</f>
        <v>-0.60864905875215225</v>
      </c>
      <c r="AT120" s="11">
        <f>IF(('OddsRatio_working_3-way'!X120=0),IF(Q120&gt;0,-Q120^(1/3),(-Q120)^(1/3)),'OddsRatio_working_3-way'!AN120-'OddsRatio_working_3-way'!R120/3)</f>
        <v>-0.42466938998559761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1.85</v>
      </c>
      <c r="B121" s="4">
        <f>IF('True_Odds_Calculator_3-way'!B122="","",'True_Odds_Calculator_3-way'!B122)</f>
        <v>4.07</v>
      </c>
      <c r="C121" s="4">
        <f>IF('True_Odds_Calculator_3-way'!C122="","",'True_Odds_Calculator_3-way'!C122)</f>
        <v>4.22</v>
      </c>
      <c r="D121" s="9">
        <f t="shared" si="26"/>
        <v>0.53109769591472522</v>
      </c>
      <c r="E121" s="9">
        <f t="shared" si="27"/>
        <v>0.23873180705112271</v>
      </c>
      <c r="F121" s="9">
        <f t="shared" si="28"/>
        <v>0.23017049703415204</v>
      </c>
      <c r="G121" s="9">
        <f t="shared" si="29"/>
        <v>1.0386973503282952</v>
      </c>
      <c r="H121" s="9">
        <f t="shared" si="30"/>
        <v>1.8828927477790514</v>
      </c>
      <c r="I121" s="9">
        <f t="shared" si="31"/>
        <v>4.1888008655078677</v>
      </c>
      <c r="J121" s="9">
        <f t="shared" si="32"/>
        <v>4.3446054680571109</v>
      </c>
      <c r="K121" s="11">
        <f t="shared" si="33"/>
        <v>0.54054054054054046</v>
      </c>
      <c r="L121" s="11">
        <f t="shared" si="34"/>
        <v>0.24570024570024568</v>
      </c>
      <c r="M121" s="11">
        <f t="shared" si="35"/>
        <v>0.23696682464454977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-0.26444452766983839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0.22470856337898731</v>
      </c>
      <c r="Q121" s="11">
        <f>2*'OddsRatio_working_3-way'!K121*'OddsRatio_working_3-way'!L121*'OddsRatio_working_3-way'!M121</f>
        <v>6.2943575176186928E-2</v>
      </c>
      <c r="R121" s="11">
        <f t="shared" si="36"/>
        <v>0</v>
      </c>
      <c r="S121" s="11">
        <f t="shared" si="37"/>
        <v>-0.84973799745078549</v>
      </c>
      <c r="T121" s="11">
        <f t="shared" si="38"/>
        <v>-0.23802184802543014</v>
      </c>
      <c r="U121" s="11">
        <f>'OddsRatio_working_3-way'!S121-'OddsRatio_working_3-way'!R121^2/3</f>
        <v>-0.84973799745078549</v>
      </c>
      <c r="V121" s="11">
        <f>'OddsRatio_working_3-way'!S121*'OddsRatio_working_3-way'!R121/3-2*'OddsRatio_working_3-way'!R121^3/27-'OddsRatio_working_3-way'!T121</f>
        <v>0.23802184802543014</v>
      </c>
      <c r="W121" s="11">
        <f>'OddsRatio_working_3-way'!V121^2+4*'OddsRatio_working_3-way'!U121^3/27</f>
        <v>-3.4242975344366218E-2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0.15074595805676447</v>
      </c>
      <c r="Y121" s="11">
        <f>IF('OddsRatio_working_3-way'!W121&gt;=0,IF('OddsRatio_working_3-way'!V121+SQRT('OddsRatio_working_3-way'!W121)&gt;0,0,PI()),ACOS('OddsRatio_working_3-way'!V121/(2*'OddsRatio_working_3-way'!X121)))</f>
        <v>0.66083495130207692</v>
      </c>
      <c r="Z121" s="11">
        <f>'OddsRatio_working_3-way'!X121^(1/3)*COS('OddsRatio_working_3-way'!Y121/3)</f>
        <v>0.51934867516414762</v>
      </c>
      <c r="AA121" s="11">
        <f>'OddsRatio_working_3-way'!X121^(1/3)*COS(('OddsRatio_working_3-way'!Y121+2*PI())/3)</f>
        <v>-0.3603829001109366</v>
      </c>
      <c r="AB121" s="11">
        <f>'OddsRatio_working_3-way'!X121^(1/3)*COS(('OddsRatio_working_3-way'!Y121+4*PI())/3)</f>
        <v>-0.15896577505321091</v>
      </c>
      <c r="AC121" s="11">
        <f>'OddsRatio_working_3-way'!X121^(1/3)*SIN('OddsRatio_working_3-way'!Y121/3)</f>
        <v>0.11628823137147851</v>
      </c>
      <c r="AD121" s="11">
        <f>'OddsRatio_working_3-way'!X121^(1/3)*SIN(('OddsRatio_working_3-way'!Y121+2*PI())/3)</f>
        <v>0.39162503042820507</v>
      </c>
      <c r="AE121" s="11">
        <f>'OddsRatio_working_3-way'!X121^(1/3)*SIN(('OddsRatio_working_3-way'!Y121+4*PI())/3)</f>
        <v>-0.50791326179968344</v>
      </c>
      <c r="AF121" s="11">
        <f>-'OddsRatio_working_3-way'!U121/(3*'OddsRatio_working_3-way'!X121^(1/3))*COS(('OddsRatio_working_3-way'!Y121)/3)</f>
        <v>0.51934867516414762</v>
      </c>
      <c r="AG121" s="11">
        <f>-'OddsRatio_working_3-way'!U121/(3*'OddsRatio_working_3-way'!X121^(1/3))*COS(('OddsRatio_working_3-way'!Y121+2*PI())/3)</f>
        <v>-0.3603829001109366</v>
      </c>
      <c r="AH121" s="11">
        <f>-'OddsRatio_working_3-way'!U121/(3*'OddsRatio_working_3-way'!X121^(1/3))*COS(('OddsRatio_working_3-way'!Y121+4*PI())/3)</f>
        <v>-0.15896577505321091</v>
      </c>
      <c r="AI121" s="11">
        <f>'OddsRatio_working_3-way'!U121/(3*'OddsRatio_working_3-way'!X121^(1/3))*SIN(('OddsRatio_working_3-way'!Y121)/3)</f>
        <v>-0.11628823137147851</v>
      </c>
      <c r="AJ121" s="11">
        <f>'OddsRatio_working_3-way'!U121/(3*'OddsRatio_working_3-way'!X121^(1/3))*SIN(('OddsRatio_working_3-way'!Y121+2*PI())/3)</f>
        <v>-0.39162503042820507</v>
      </c>
      <c r="AK121" s="11">
        <f>'OddsRatio_working_3-way'!U121/(3*'OddsRatio_working_3-way'!X121^(1/3))*SIN(('OddsRatio_working_3-way'!Y121+4*PI())/3)</f>
        <v>0.50791326179968344</v>
      </c>
      <c r="AL121" s="11">
        <f>'OddsRatio_working_3-way'!Z121+'OddsRatio_working_3-way'!AF121</f>
        <v>1.0386973503282952</v>
      </c>
      <c r="AM121" s="11">
        <f>'OddsRatio_working_3-way'!AA121+'OddsRatio_working_3-way'!AG121</f>
        <v>-0.7207658002218732</v>
      </c>
      <c r="AN121" s="11">
        <f>'OddsRatio_working_3-way'!AB121+'OddsRatio_working_3-way'!AH121</f>
        <v>-0.31793155010642182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1.0386973503282952</v>
      </c>
      <c r="AS121" s="11">
        <f>IF(('OddsRatio_working_3-way'!X121=0),IF(Q121&gt;0,-Q121^(1/3),(-Q121)^(1/3)),'OddsRatio_working_3-way'!AM121-'OddsRatio_working_3-way'!R121/3)</f>
        <v>-0.7207658002218732</v>
      </c>
      <c r="AT121" s="11">
        <f>IF(('OddsRatio_working_3-way'!X121=0),IF(Q121&gt;0,-Q121^(1/3),(-Q121)^(1/3)),'OddsRatio_working_3-way'!AN121-'OddsRatio_working_3-way'!R121/3)</f>
        <v>-0.31793155010642182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1.5</v>
      </c>
      <c r="B122" s="4">
        <f>IF('True_Odds_Calculator_3-way'!B123="","",'True_Odds_Calculator_3-way'!B123)</f>
        <v>4.3899999999999997</v>
      </c>
      <c r="C122" s="4">
        <f>IF('True_Odds_Calculator_3-way'!C123="","",'True_Odds_Calculator_3-way'!C123)</f>
        <v>7.31</v>
      </c>
      <c r="D122" s="9">
        <f t="shared" si="26"/>
        <v>0.65298993235647196</v>
      </c>
      <c r="E122" s="9">
        <f t="shared" si="27"/>
        <v>0.21724921994222512</v>
      </c>
      <c r="F122" s="9">
        <f t="shared" si="28"/>
        <v>0.12976084770130283</v>
      </c>
      <c r="G122" s="9">
        <f t="shared" si="29"/>
        <v>1.0628343576179133</v>
      </c>
      <c r="H122" s="9">
        <f t="shared" si="30"/>
        <v>1.531417178808957</v>
      </c>
      <c r="I122" s="9">
        <f t="shared" si="31"/>
        <v>4.603008472324726</v>
      </c>
      <c r="J122" s="9">
        <f t="shared" si="32"/>
        <v>7.7064847965690326</v>
      </c>
      <c r="K122" s="11">
        <f t="shared" si="33"/>
        <v>0.66666666666666663</v>
      </c>
      <c r="L122" s="11">
        <f t="shared" si="34"/>
        <v>0.22779043280182235</v>
      </c>
      <c r="M122" s="11">
        <f t="shared" si="35"/>
        <v>0.13679890560875513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-0.22219071450161887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0.211898077024951</v>
      </c>
      <c r="Q122" s="11">
        <f>2*'OddsRatio_working_3-way'!K122*'OddsRatio_working_3-way'!L122*'OddsRatio_working_3-way'!M122</f>
        <v>4.1548642553911962E-2</v>
      </c>
      <c r="R122" s="11">
        <f t="shared" si="36"/>
        <v>0</v>
      </c>
      <c r="S122" s="11">
        <f t="shared" si="37"/>
        <v>-0.95367656339845441</v>
      </c>
      <c r="T122" s="11">
        <f t="shared" si="38"/>
        <v>-0.18699540458793223</v>
      </c>
      <c r="U122" s="11">
        <f>'OddsRatio_working_3-way'!S122-'OddsRatio_working_3-way'!R122^2/3</f>
        <v>-0.95367656339845441</v>
      </c>
      <c r="V122" s="11">
        <f>'OddsRatio_working_3-way'!S122*'OddsRatio_working_3-way'!R122/3-2*'OddsRatio_working_3-way'!R122^3/27-'OddsRatio_working_3-way'!T122</f>
        <v>0.18699540458793223</v>
      </c>
      <c r="W122" s="11">
        <f>'OddsRatio_working_3-way'!V122^2+4*'OddsRatio_working_3-way'!U122^3/27</f>
        <v>-9.3531662201567861E-2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0.17923374650060486</v>
      </c>
      <c r="Y122" s="11">
        <f>IF('OddsRatio_working_3-way'!W122&gt;=0,IF('OddsRatio_working_3-way'!V122+SQRT('OddsRatio_working_3-way'!W122)&gt;0,0,PI()),ACOS('OddsRatio_working_3-way'!V122/(2*'OddsRatio_working_3-way'!X122)))</f>
        <v>1.0220097931167103</v>
      </c>
      <c r="Z122" s="11">
        <f>'OddsRatio_working_3-way'!X122^(1/3)*COS('OddsRatio_working_3-way'!Y122/3)</f>
        <v>0.53141717880895667</v>
      </c>
      <c r="AA122" s="11">
        <f>'OddsRatio_working_3-way'!X122^(1/3)*COS(('OddsRatio_working_3-way'!Y122+2*PI())/3)</f>
        <v>-0.42885262821577119</v>
      </c>
      <c r="AB122" s="11">
        <f>'OddsRatio_working_3-way'!X122^(1/3)*COS(('OddsRatio_working_3-way'!Y122+4*PI())/3)</f>
        <v>-0.10256455059318559</v>
      </c>
      <c r="AC122" s="11">
        <f>'OddsRatio_working_3-way'!X122^(1/3)*SIN('OddsRatio_working_3-way'!Y122/3)</f>
        <v>0.18838250944876525</v>
      </c>
      <c r="AD122" s="11">
        <f>'OddsRatio_working_3-way'!X122^(1/3)*SIN(('OddsRatio_working_3-way'!Y122+2*PI())/3)</f>
        <v>0.3660295221316312</v>
      </c>
      <c r="AE122" s="11">
        <f>'OddsRatio_working_3-way'!X122^(1/3)*SIN(('OddsRatio_working_3-way'!Y122+4*PI())/3)</f>
        <v>-0.55441203158039654</v>
      </c>
      <c r="AF122" s="11">
        <f>-'OddsRatio_working_3-way'!U122/(3*'OddsRatio_working_3-way'!X122^(1/3))*COS(('OddsRatio_working_3-way'!Y122)/3)</f>
        <v>0.53141717880895667</v>
      </c>
      <c r="AG122" s="11">
        <f>-'OddsRatio_working_3-way'!U122/(3*'OddsRatio_working_3-way'!X122^(1/3))*COS(('OddsRatio_working_3-way'!Y122+2*PI())/3)</f>
        <v>-0.42885262821577119</v>
      </c>
      <c r="AH122" s="11">
        <f>-'OddsRatio_working_3-way'!U122/(3*'OddsRatio_working_3-way'!X122^(1/3))*COS(('OddsRatio_working_3-way'!Y122+4*PI())/3)</f>
        <v>-0.10256455059318559</v>
      </c>
      <c r="AI122" s="11">
        <f>'OddsRatio_working_3-way'!U122/(3*'OddsRatio_working_3-way'!X122^(1/3))*SIN(('OddsRatio_working_3-way'!Y122)/3)</f>
        <v>-0.18838250944876525</v>
      </c>
      <c r="AJ122" s="11">
        <f>'OddsRatio_working_3-way'!U122/(3*'OddsRatio_working_3-way'!X122^(1/3))*SIN(('OddsRatio_working_3-way'!Y122+2*PI())/3)</f>
        <v>-0.3660295221316312</v>
      </c>
      <c r="AK122" s="11">
        <f>'OddsRatio_working_3-way'!U122/(3*'OddsRatio_working_3-way'!X122^(1/3))*SIN(('OddsRatio_working_3-way'!Y122+4*PI())/3)</f>
        <v>0.55441203158039654</v>
      </c>
      <c r="AL122" s="11">
        <f>'OddsRatio_working_3-way'!Z122+'OddsRatio_working_3-way'!AF122</f>
        <v>1.0628343576179133</v>
      </c>
      <c r="AM122" s="11">
        <f>'OddsRatio_working_3-way'!AA122+'OddsRatio_working_3-way'!AG122</f>
        <v>-0.85770525643154238</v>
      </c>
      <c r="AN122" s="11">
        <f>'OddsRatio_working_3-way'!AB122+'OddsRatio_working_3-way'!AH122</f>
        <v>-0.20512910118637118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1.0628343576179133</v>
      </c>
      <c r="AS122" s="11">
        <f>IF(('OddsRatio_working_3-way'!X122=0),IF(Q122&gt;0,-Q122^(1/3),(-Q122)^(1/3)),'OddsRatio_working_3-way'!AM122-'OddsRatio_working_3-way'!R122/3)</f>
        <v>-0.85770525643154238</v>
      </c>
      <c r="AT122" s="11">
        <f>IF(('OddsRatio_working_3-way'!X122=0),IF(Q122&gt;0,-Q122^(1/3),(-Q122)^(1/3)),'OddsRatio_working_3-way'!AN122-'OddsRatio_working_3-way'!R122/3)</f>
        <v>-0.20512910118637118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</v>
      </c>
      <c r="B123" s="4">
        <f>IF('True_Odds_Calculator_3-way'!B124="","",'True_Odds_Calculator_3-way'!B124)</f>
        <v>3.52</v>
      </c>
      <c r="C123" s="4">
        <f>IF('True_Odds_Calculator_3-way'!C124="","",'True_Odds_Calculator_3-way'!C124)</f>
        <v>2.44</v>
      </c>
      <c r="D123" s="9">
        <f t="shared" si="26"/>
        <v>0.32426233358300843</v>
      </c>
      <c r="E123" s="9">
        <f t="shared" si="27"/>
        <v>0.27580556013031327</v>
      </c>
      <c r="F123" s="9">
        <f t="shared" si="28"/>
        <v>0.39993210628667825</v>
      </c>
      <c r="G123" s="9">
        <f t="shared" si="29"/>
        <v>1.0419613942672259</v>
      </c>
      <c r="H123" s="9">
        <f t="shared" si="30"/>
        <v>3.0839227885344518</v>
      </c>
      <c r="I123" s="9">
        <f t="shared" si="31"/>
        <v>3.625742713553409</v>
      </c>
      <c r="J123" s="9">
        <f t="shared" si="32"/>
        <v>2.5004244077448052</v>
      </c>
      <c r="K123" s="11">
        <f t="shared" si="33"/>
        <v>0.33333333333333331</v>
      </c>
      <c r="L123" s="11">
        <f t="shared" si="34"/>
        <v>0.28409090909090912</v>
      </c>
      <c r="M123" s="11">
        <f t="shared" si="35"/>
        <v>0.4098360655737705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-0.28166915052160946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0.23130899155489315</v>
      </c>
      <c r="Q123" s="11">
        <f>2*'OddsRatio_working_3-way'!K123*'OddsRatio_working_3-way'!L123*'OddsRatio_working_3-way'!M123</f>
        <v>7.7620466964729268E-2</v>
      </c>
      <c r="R123" s="11">
        <f t="shared" si="36"/>
        <v>0</v>
      </c>
      <c r="S123" s="11">
        <f t="shared" si="37"/>
        <v>-0.82120811287477957</v>
      </c>
      <c r="T123" s="11">
        <f t="shared" si="38"/>
        <v>-0.27557319223985899</v>
      </c>
      <c r="U123" s="11">
        <f>'OddsRatio_working_3-way'!S123-'OddsRatio_working_3-way'!R123^2/3</f>
        <v>-0.82120811287477957</v>
      </c>
      <c r="V123" s="11">
        <f>'OddsRatio_working_3-way'!S123*'OddsRatio_working_3-way'!R123/3-2*'OddsRatio_working_3-way'!R123^3/27-'OddsRatio_working_3-way'!T123</f>
        <v>0.27557319223985899</v>
      </c>
      <c r="W123" s="11">
        <f>'OddsRatio_working_3-way'!V123^2+4*'OddsRatio_working_3-way'!U123^3/27</f>
        <v>-6.1051338690474022E-3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0.14321811874751889</v>
      </c>
      <c r="Y123" s="11">
        <f>IF('OddsRatio_working_3-way'!W123&gt;=0,IF('OddsRatio_working_3-way'!V123+SQRT('OddsRatio_working_3-way'!W123)&gt;0,0,PI()),ACOS('OddsRatio_working_3-way'!V123/(2*'OddsRatio_working_3-way'!X123)))</f>
        <v>0.27628607803799232</v>
      </c>
      <c r="Z123" s="11">
        <f>'OddsRatio_working_3-way'!X123^(1/3)*COS('OddsRatio_working_3-way'!Y123/3)</f>
        <v>0.52098069713361295</v>
      </c>
      <c r="AA123" s="11">
        <f>'OddsRatio_working_3-way'!X123^(1/3)*COS(('OddsRatio_working_3-way'!Y123+2*PI())/3)</f>
        <v>-0.3021600393423079</v>
      </c>
      <c r="AB123" s="11">
        <f>'OddsRatio_working_3-way'!X123^(1/3)*COS(('OddsRatio_working_3-way'!Y123+4*PI())/3)</f>
        <v>-0.21882065779130519</v>
      </c>
      <c r="AC123" s="11">
        <f>'OddsRatio_working_3-way'!X123^(1/3)*SIN('OddsRatio_working_3-way'!Y123/3)</f>
        <v>4.811601437256828E-2</v>
      </c>
      <c r="AD123" s="11">
        <f>'OddsRatio_working_3-way'!X123^(1/3)*SIN(('OddsRatio_working_3-way'!Y123+2*PI())/3)</f>
        <v>0.42712451141275126</v>
      </c>
      <c r="AE123" s="11">
        <f>'OddsRatio_working_3-way'!X123^(1/3)*SIN(('OddsRatio_working_3-way'!Y123+4*PI())/3)</f>
        <v>-0.47524052578531961</v>
      </c>
      <c r="AF123" s="11">
        <f>-'OddsRatio_working_3-way'!U123/(3*'OddsRatio_working_3-way'!X123^(1/3))*COS(('OddsRatio_working_3-way'!Y123)/3)</f>
        <v>0.52098069713361295</v>
      </c>
      <c r="AG123" s="11">
        <f>-'OddsRatio_working_3-way'!U123/(3*'OddsRatio_working_3-way'!X123^(1/3))*COS(('OddsRatio_working_3-way'!Y123+2*PI())/3)</f>
        <v>-0.3021600393423079</v>
      </c>
      <c r="AH123" s="11">
        <f>-'OddsRatio_working_3-way'!U123/(3*'OddsRatio_working_3-way'!X123^(1/3))*COS(('OddsRatio_working_3-way'!Y123+4*PI())/3)</f>
        <v>-0.21882065779130519</v>
      </c>
      <c r="AI123" s="11">
        <f>'OddsRatio_working_3-way'!U123/(3*'OddsRatio_working_3-way'!X123^(1/3))*SIN(('OddsRatio_working_3-way'!Y123)/3)</f>
        <v>-4.811601437256828E-2</v>
      </c>
      <c r="AJ123" s="11">
        <f>'OddsRatio_working_3-way'!U123/(3*'OddsRatio_working_3-way'!X123^(1/3))*SIN(('OddsRatio_working_3-way'!Y123+2*PI())/3)</f>
        <v>-0.42712451141275126</v>
      </c>
      <c r="AK123" s="11">
        <f>'OddsRatio_working_3-way'!U123/(3*'OddsRatio_working_3-way'!X123^(1/3))*SIN(('OddsRatio_working_3-way'!Y123+4*PI())/3)</f>
        <v>0.47524052578531961</v>
      </c>
      <c r="AL123" s="11">
        <f>'OddsRatio_working_3-way'!Z123+'OddsRatio_working_3-way'!AF123</f>
        <v>1.0419613942672259</v>
      </c>
      <c r="AM123" s="11">
        <f>'OddsRatio_working_3-way'!AA123+'OddsRatio_working_3-way'!AG123</f>
        <v>-0.60432007868461579</v>
      </c>
      <c r="AN123" s="11">
        <f>'OddsRatio_working_3-way'!AB123+'OddsRatio_working_3-way'!AH123</f>
        <v>-0.43764131558261038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1.0419613942672259</v>
      </c>
      <c r="AS123" s="11">
        <f>IF(('OddsRatio_working_3-way'!X123=0),IF(Q123&gt;0,-Q123^(1/3),(-Q123)^(1/3)),'OddsRatio_working_3-way'!AM123-'OddsRatio_working_3-way'!R123/3)</f>
        <v>-0.60432007868461579</v>
      </c>
      <c r="AT123" s="11">
        <f>IF(('OddsRatio_working_3-way'!X123=0),IF(Q123&gt;0,-Q123^(1/3),(-Q123)^(1/3)),'OddsRatio_working_3-way'!AN123-'OddsRatio_working_3-way'!R123/3)</f>
        <v>-0.43764131558261038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1.83</v>
      </c>
      <c r="B124" s="4">
        <f>IF('True_Odds_Calculator_3-way'!B125="","",'True_Odds_Calculator_3-way'!B125)</f>
        <v>3.96</v>
      </c>
      <c r="C124" s="4">
        <f>IF('True_Odds_Calculator_3-way'!C125="","",'True_Odds_Calculator_3-way'!C125)</f>
        <v>4.34</v>
      </c>
      <c r="D124" s="9">
        <f t="shared" si="26"/>
        <v>0.53448057266249382</v>
      </c>
      <c r="E124" s="9">
        <f t="shared" si="27"/>
        <v>0.24353837197953054</v>
      </c>
      <c r="F124" s="9">
        <f t="shared" si="28"/>
        <v>0.2219810553579756</v>
      </c>
      <c r="G124" s="9">
        <f t="shared" si="29"/>
        <v>1.0493679445274693</v>
      </c>
      <c r="H124" s="9">
        <f t="shared" si="30"/>
        <v>1.8709753939578002</v>
      </c>
      <c r="I124" s="9">
        <f t="shared" si="31"/>
        <v>4.1061291158013091</v>
      </c>
      <c r="J124" s="9">
        <f t="shared" si="32"/>
        <v>4.5048889347217473</v>
      </c>
      <c r="K124" s="11">
        <f t="shared" si="33"/>
        <v>0.54644808743169393</v>
      </c>
      <c r="L124" s="11">
        <f t="shared" si="34"/>
        <v>0.25252525252525254</v>
      </c>
      <c r="M124" s="11">
        <f t="shared" si="35"/>
        <v>0.2304147465437788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-0.26090371621836461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0.22670104637317751</v>
      </c>
      <c r="Q124" s="11">
        <f>2*'OddsRatio_working_3-way'!K124*'OddsRatio_working_3-way'!L124*'OddsRatio_working_3-way'!M124</f>
        <v>6.3590756345912339E-2</v>
      </c>
      <c r="R124" s="11">
        <f t="shared" si="36"/>
        <v>0</v>
      </c>
      <c r="S124" s="11">
        <f t="shared" si="37"/>
        <v>-0.86890692727212437</v>
      </c>
      <c r="T124" s="11">
        <f t="shared" si="38"/>
        <v>-0.24373265842135322</v>
      </c>
      <c r="U124" s="11">
        <f>'OddsRatio_working_3-way'!S124-'OddsRatio_working_3-way'!R124^2/3</f>
        <v>-0.86890692727212437</v>
      </c>
      <c r="V124" s="11">
        <f>'OddsRatio_working_3-way'!S124*'OddsRatio_working_3-way'!R124/3-2*'OddsRatio_working_3-way'!R124^3/27-'OddsRatio_working_3-way'!T124</f>
        <v>0.24373265842135322</v>
      </c>
      <c r="W124" s="11">
        <f>'OddsRatio_working_3-way'!V124^2+4*'OddsRatio_working_3-way'!U124^3/27</f>
        <v>-3.7783143352141522E-2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0.15587555303292558</v>
      </c>
      <c r="Y124" s="11">
        <f>IF('OddsRatio_working_3-way'!W124&gt;=0,IF('OddsRatio_working_3-way'!V124+SQRT('OddsRatio_working_3-way'!W124)&gt;0,0,PI()),ACOS('OddsRatio_working_3-way'!V124/(2*'OddsRatio_working_3-way'!X124)))</f>
        <v>0.67321988412719369</v>
      </c>
      <c r="Z124" s="11">
        <f>'OddsRatio_working_3-way'!X124^(1/3)*COS('OddsRatio_working_3-way'!Y124/3)</f>
        <v>0.52468397226373475</v>
      </c>
      <c r="AA124" s="11">
        <f>'OddsRatio_working_3-way'!X124^(1/3)*COS(('OddsRatio_working_3-way'!Y124+2*PI())/3)</f>
        <v>-0.36605687780703844</v>
      </c>
      <c r="AB124" s="11">
        <f>'OddsRatio_working_3-way'!X124^(1/3)*COS(('OddsRatio_working_3-way'!Y124+4*PI())/3)</f>
        <v>-0.15862709445669623</v>
      </c>
      <c r="AC124" s="11">
        <f>'OddsRatio_working_3-way'!X124^(1/3)*SIN('OddsRatio_working_3-way'!Y124/3)</f>
        <v>0.1197596412552657</v>
      </c>
      <c r="AD124" s="11">
        <f>'OddsRatio_working_3-way'!X124^(1/3)*SIN(('OddsRatio_working_3-way'!Y124+2*PI())/3)</f>
        <v>0.39450982831129122</v>
      </c>
      <c r="AE124" s="11">
        <f>'OddsRatio_working_3-way'!X124^(1/3)*SIN(('OddsRatio_working_3-way'!Y124+4*PI())/3)</f>
        <v>-0.51426946956655695</v>
      </c>
      <c r="AF124" s="11">
        <f>-'OddsRatio_working_3-way'!U124/(3*'OddsRatio_working_3-way'!X124^(1/3))*COS(('OddsRatio_working_3-way'!Y124)/3)</f>
        <v>0.52468397226373464</v>
      </c>
      <c r="AG124" s="11">
        <f>-'OddsRatio_working_3-way'!U124/(3*'OddsRatio_working_3-way'!X124^(1/3))*COS(('OddsRatio_working_3-way'!Y124+2*PI())/3)</f>
        <v>-0.36605687780703833</v>
      </c>
      <c r="AH124" s="11">
        <f>-'OddsRatio_working_3-way'!U124/(3*'OddsRatio_working_3-way'!X124^(1/3))*COS(('OddsRatio_working_3-way'!Y124+4*PI())/3)</f>
        <v>-0.1586270944566962</v>
      </c>
      <c r="AI124" s="11">
        <f>'OddsRatio_working_3-way'!U124/(3*'OddsRatio_working_3-way'!X124^(1/3))*SIN(('OddsRatio_working_3-way'!Y124)/3)</f>
        <v>-0.11975964125526567</v>
      </c>
      <c r="AJ124" s="11">
        <f>'OddsRatio_working_3-way'!U124/(3*'OddsRatio_working_3-way'!X124^(1/3))*SIN(('OddsRatio_working_3-way'!Y124+2*PI())/3)</f>
        <v>-0.39450982831129117</v>
      </c>
      <c r="AK124" s="11">
        <f>'OddsRatio_working_3-way'!U124/(3*'OddsRatio_working_3-way'!X124^(1/3))*SIN(('OddsRatio_working_3-way'!Y124+4*PI())/3)</f>
        <v>0.51426946956655684</v>
      </c>
      <c r="AL124" s="11">
        <f>'OddsRatio_working_3-way'!Z124+'OddsRatio_working_3-way'!AF124</f>
        <v>1.0493679445274693</v>
      </c>
      <c r="AM124" s="11">
        <f>'OddsRatio_working_3-way'!AA124+'OddsRatio_working_3-way'!AG124</f>
        <v>-0.73211375561407677</v>
      </c>
      <c r="AN124" s="11">
        <f>'OddsRatio_working_3-way'!AB124+'OddsRatio_working_3-way'!AH124</f>
        <v>-0.31725418891339241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1.0493679445274693</v>
      </c>
      <c r="AS124" s="11">
        <f>IF(('OddsRatio_working_3-way'!X124=0),IF(Q124&gt;0,-Q124^(1/3),(-Q124)^(1/3)),'OddsRatio_working_3-way'!AM124-'OddsRatio_working_3-way'!R124/3)</f>
        <v>-0.73211375561407677</v>
      </c>
      <c r="AT124" s="11">
        <f>IF(('OddsRatio_working_3-way'!X124=0),IF(Q124&gt;0,-Q124^(1/3),(-Q124)^(1/3)),'OddsRatio_working_3-way'!AN124-'OddsRatio_working_3-way'!R124/3)</f>
        <v>-0.31725418891339241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2.29</v>
      </c>
      <c r="B125" s="4">
        <f>IF('True_Odds_Calculator_3-way'!B126="","",'True_Odds_Calculator_3-way'!B126)</f>
        <v>3.33</v>
      </c>
      <c r="C125" s="4">
        <f>IF('True_Odds_Calculator_3-way'!C126="","",'True_Odds_Calculator_3-way'!C126)</f>
        <v>3.51</v>
      </c>
      <c r="D125" s="9">
        <f t="shared" si="26"/>
        <v>0.42849918582960161</v>
      </c>
      <c r="E125" s="9">
        <f t="shared" si="27"/>
        <v>0.29334293942548273</v>
      </c>
      <c r="F125" s="9">
        <f t="shared" si="28"/>
        <v>0.2781578747449156</v>
      </c>
      <c r="G125" s="9">
        <f t="shared" si="29"/>
        <v>1.0338966831315559</v>
      </c>
      <c r="H125" s="9">
        <f t="shared" si="30"/>
        <v>2.3337267212397066</v>
      </c>
      <c r="I125" s="9">
        <f t="shared" si="31"/>
        <v>3.4089792716965253</v>
      </c>
      <c r="J125" s="9">
        <f t="shared" si="32"/>
        <v>3.5950806746602049</v>
      </c>
      <c r="K125" s="11">
        <f t="shared" si="33"/>
        <v>0.4366812227074236</v>
      </c>
      <c r="L125" s="11">
        <f t="shared" si="34"/>
        <v>0.3003003003003003</v>
      </c>
      <c r="M125" s="11">
        <f t="shared" si="35"/>
        <v>0.28490028490028491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-0.28185939830772433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0.22902012227582341</v>
      </c>
      <c r="Q125" s="11">
        <f>2*'OddsRatio_working_3-way'!K125*'OddsRatio_working_3-way'!L125*'OddsRatio_working_3-way'!M125</f>
        <v>7.4721083939909769E-2</v>
      </c>
      <c r="R125" s="11">
        <f t="shared" si="36"/>
        <v>0</v>
      </c>
      <c r="S125" s="11">
        <f t="shared" si="37"/>
        <v>-0.81253321212935814</v>
      </c>
      <c r="T125" s="11">
        <f t="shared" si="38"/>
        <v>-0.26510055860664217</v>
      </c>
      <c r="U125" s="11">
        <f>'OddsRatio_working_3-way'!S125-'OddsRatio_working_3-way'!R125^2/3</f>
        <v>-0.81253321212935814</v>
      </c>
      <c r="V125" s="11">
        <f>'OddsRatio_working_3-way'!S125*'OddsRatio_working_3-way'!R125/3-2*'OddsRatio_working_3-way'!R125^3/27-'OddsRatio_working_3-way'!T125</f>
        <v>0.26510055860664217</v>
      </c>
      <c r="W125" s="11">
        <f>'OddsRatio_working_3-way'!V125^2+4*'OddsRatio_working_3-way'!U125^3/27</f>
        <v>-9.1946910705981294E-3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0.14095477753888996</v>
      </c>
      <c r="Y125" s="11">
        <f>IF('OddsRatio_working_3-way'!W125&gt;=0,IF('OddsRatio_working_3-way'!V125+SQRT('OddsRatio_working_3-way'!W125)&gt;0,0,PI()),ACOS('OddsRatio_working_3-way'!V125/(2*'OddsRatio_working_3-way'!X125)))</f>
        <v>0.34706665942741166</v>
      </c>
      <c r="Z125" s="11">
        <f>'OddsRatio_working_3-way'!X125^(1/3)*COS('OddsRatio_working_3-way'!Y125/3)</f>
        <v>0.51694834156577796</v>
      </c>
      <c r="AA125" s="11">
        <f>'OddsRatio_working_3-way'!X125^(1/3)*COS(('OddsRatio_working_3-way'!Y125+2*PI())/3)</f>
        <v>-0.31049928151447137</v>
      </c>
      <c r="AB125" s="11">
        <f>'OddsRatio_working_3-way'!X125^(1/3)*COS(('OddsRatio_working_3-way'!Y125+4*PI())/3)</f>
        <v>-0.20644906005130659</v>
      </c>
      <c r="AC125" s="11">
        <f>'OddsRatio_working_3-way'!X125^(1/3)*SIN('OddsRatio_working_3-way'!Y125/3)</f>
        <v>6.007342337099833E-2</v>
      </c>
      <c r="AD125" s="11">
        <f>'OddsRatio_working_3-way'!X125^(1/3)*SIN(('OddsRatio_working_3-way'!Y125+2*PI())/3)</f>
        <v>0.41765368455469948</v>
      </c>
      <c r="AE125" s="11">
        <f>'OddsRatio_working_3-way'!X125^(1/3)*SIN(('OddsRatio_working_3-way'!Y125+4*PI())/3)</f>
        <v>-0.47772710792569784</v>
      </c>
      <c r="AF125" s="11">
        <f>-'OddsRatio_working_3-way'!U125/(3*'OddsRatio_working_3-way'!X125^(1/3))*COS(('OddsRatio_working_3-way'!Y125)/3)</f>
        <v>0.51694834156577796</v>
      </c>
      <c r="AG125" s="11">
        <f>-'OddsRatio_working_3-way'!U125/(3*'OddsRatio_working_3-way'!X125^(1/3))*COS(('OddsRatio_working_3-way'!Y125+2*PI())/3)</f>
        <v>-0.31049928151447137</v>
      </c>
      <c r="AH125" s="11">
        <f>-'OddsRatio_working_3-way'!U125/(3*'OddsRatio_working_3-way'!X125^(1/3))*COS(('OddsRatio_working_3-way'!Y125+4*PI())/3)</f>
        <v>-0.20644906005130659</v>
      </c>
      <c r="AI125" s="11">
        <f>'OddsRatio_working_3-way'!U125/(3*'OddsRatio_working_3-way'!X125^(1/3))*SIN(('OddsRatio_working_3-way'!Y125)/3)</f>
        <v>-6.007342337099833E-2</v>
      </c>
      <c r="AJ125" s="11">
        <f>'OddsRatio_working_3-way'!U125/(3*'OddsRatio_working_3-way'!X125^(1/3))*SIN(('OddsRatio_working_3-way'!Y125+2*PI())/3)</f>
        <v>-0.41765368455469948</v>
      </c>
      <c r="AK125" s="11">
        <f>'OddsRatio_working_3-way'!U125/(3*'OddsRatio_working_3-way'!X125^(1/3))*SIN(('OddsRatio_working_3-way'!Y125+4*PI())/3)</f>
        <v>0.47772710792569784</v>
      </c>
      <c r="AL125" s="11">
        <f>'OddsRatio_working_3-way'!Z125+'OddsRatio_working_3-way'!AF125</f>
        <v>1.0338966831315559</v>
      </c>
      <c r="AM125" s="11">
        <f>'OddsRatio_working_3-way'!AA125+'OddsRatio_working_3-way'!AG125</f>
        <v>-0.62099856302894274</v>
      </c>
      <c r="AN125" s="11">
        <f>'OddsRatio_working_3-way'!AB125+'OddsRatio_working_3-way'!AH125</f>
        <v>-0.41289812010261318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1.0338966831315559</v>
      </c>
      <c r="AS125" s="11">
        <f>IF(('OddsRatio_working_3-way'!X125=0),IF(Q125&gt;0,-Q125^(1/3),(-Q125)^(1/3)),'OddsRatio_working_3-way'!AM125-'OddsRatio_working_3-way'!R125/3)</f>
        <v>-0.62099856302894274</v>
      </c>
      <c r="AT125" s="11">
        <f>IF(('OddsRatio_working_3-way'!X125=0),IF(Q125&gt;0,-Q125^(1/3),(-Q125)^(1/3)),'OddsRatio_working_3-way'!AN125-'OddsRatio_working_3-way'!R125/3)</f>
        <v>-0.41289812010261318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3.71</v>
      </c>
      <c r="B126" s="4">
        <f>IF('True_Odds_Calculator_3-way'!B127="","",'True_Odds_Calculator_3-way'!B127)</f>
        <v>3.66</v>
      </c>
      <c r="C126" s="4">
        <f>IF('True_Odds_Calculator_3-way'!C127="","",'True_Odds_Calculator_3-way'!C127)</f>
        <v>2.08</v>
      </c>
      <c r="D126" s="9">
        <f t="shared" si="26"/>
        <v>0.26238037752759991</v>
      </c>
      <c r="E126" s="9">
        <f t="shared" si="27"/>
        <v>0.26600043547581331</v>
      </c>
      <c r="F126" s="9">
        <f t="shared" si="28"/>
        <v>0.47161918699658717</v>
      </c>
      <c r="G126" s="9">
        <f t="shared" si="29"/>
        <v>1.0373655419689674</v>
      </c>
      <c r="H126" s="9">
        <f t="shared" si="30"/>
        <v>3.8112606187359019</v>
      </c>
      <c r="I126" s="9">
        <f t="shared" si="31"/>
        <v>3.7593923416374531</v>
      </c>
      <c r="J126" s="9">
        <f t="shared" si="32"/>
        <v>2.120354785326485</v>
      </c>
      <c r="K126" s="11">
        <f t="shared" si="33"/>
        <v>0.26954177897574122</v>
      </c>
      <c r="L126" s="11">
        <f t="shared" si="34"/>
        <v>0.27322404371584696</v>
      </c>
      <c r="M126" s="11">
        <f t="shared" si="35"/>
        <v>0.48076923076923073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-0.27564895667277389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0.2283712266700203</v>
      </c>
      <c r="Q126" s="11">
        <f>2*'OddsRatio_working_3-way'!K126*'OddsRatio_working_3-way'!L126*'OddsRatio_working_3-way'!M126</f>
        <v>7.0812783463572185E-2</v>
      </c>
      <c r="R126" s="11">
        <f t="shared" si="36"/>
        <v>0</v>
      </c>
      <c r="S126" s="11">
        <f t="shared" si="37"/>
        <v>-0.82848572846630597</v>
      </c>
      <c r="T126" s="11">
        <f t="shared" si="38"/>
        <v>-0.25689479952443595</v>
      </c>
      <c r="U126" s="11">
        <f>'OddsRatio_working_3-way'!S126-'OddsRatio_working_3-way'!R126^2/3</f>
        <v>-0.82848572846630597</v>
      </c>
      <c r="V126" s="11">
        <f>'OddsRatio_working_3-way'!S126*'OddsRatio_working_3-way'!R126/3-2*'OddsRatio_working_3-way'!R126^3/27-'OddsRatio_working_3-way'!T126</f>
        <v>0.25689479952443595</v>
      </c>
      <c r="W126" s="11">
        <f>'OddsRatio_working_3-way'!V126^2+4*'OddsRatio_working_3-way'!U126^3/27</f>
        <v>-1.8251456223903395E-2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0.14512614706403146</v>
      </c>
      <c r="Y126" s="11">
        <f>IF('OddsRatio_working_3-way'!W126&gt;=0,IF('OddsRatio_working_3-way'!V126+SQRT('OddsRatio_working_3-way'!W126)&gt;0,0,PI()),ACOS('OddsRatio_working_3-way'!V126/(2*'OddsRatio_working_3-way'!X126)))</f>
        <v>0.48414305379466493</v>
      </c>
      <c r="Z126" s="11">
        <f>'OddsRatio_working_3-way'!X126^(1/3)*COS('OddsRatio_working_3-way'!Y126/3)</f>
        <v>0.51868277098448368</v>
      </c>
      <c r="AA126" s="11">
        <f>'OddsRatio_working_3-way'!X126^(1/3)*COS(('OddsRatio_working_3-way'!Y126+2*PI())/3)</f>
        <v>-0.33246846275825676</v>
      </c>
      <c r="AB126" s="11">
        <f>'OddsRatio_working_3-way'!X126^(1/3)*COS(('OddsRatio_working_3-way'!Y126+4*PI())/3)</f>
        <v>-0.18621430822622703</v>
      </c>
      <c r="AC126" s="11">
        <f>'OddsRatio_working_3-way'!X126^(1/3)*SIN('OddsRatio_working_3-way'!Y126/3)</f>
        <v>8.4439875489168495E-2</v>
      </c>
      <c r="AD126" s="11">
        <f>'OddsRatio_working_3-way'!X126^(1/3)*SIN(('OddsRatio_working_3-way'!Y126+2*PI())/3)</f>
        <v>0.40697251843328469</v>
      </c>
      <c r="AE126" s="11">
        <f>'OddsRatio_working_3-way'!X126^(1/3)*SIN(('OddsRatio_working_3-way'!Y126+4*PI())/3)</f>
        <v>-0.49141239392245323</v>
      </c>
      <c r="AF126" s="11">
        <f>-'OddsRatio_working_3-way'!U126/(3*'OddsRatio_working_3-way'!X126^(1/3))*COS(('OddsRatio_working_3-way'!Y126)/3)</f>
        <v>0.51868277098448379</v>
      </c>
      <c r="AG126" s="11">
        <f>-'OddsRatio_working_3-way'!U126/(3*'OddsRatio_working_3-way'!X126^(1/3))*COS(('OddsRatio_working_3-way'!Y126+2*PI())/3)</f>
        <v>-0.33246846275825681</v>
      </c>
      <c r="AH126" s="11">
        <f>-'OddsRatio_working_3-way'!U126/(3*'OddsRatio_working_3-way'!X126^(1/3))*COS(('OddsRatio_working_3-way'!Y126+4*PI())/3)</f>
        <v>-0.18621430822622706</v>
      </c>
      <c r="AI126" s="11">
        <f>'OddsRatio_working_3-way'!U126/(3*'OddsRatio_working_3-way'!X126^(1/3))*SIN(('OddsRatio_working_3-way'!Y126)/3)</f>
        <v>-8.4439875489168523E-2</v>
      </c>
      <c r="AJ126" s="11">
        <f>'OddsRatio_working_3-way'!U126/(3*'OddsRatio_working_3-way'!X126^(1/3))*SIN(('OddsRatio_working_3-way'!Y126+2*PI())/3)</f>
        <v>-0.4069725184332848</v>
      </c>
      <c r="AK126" s="11">
        <f>'OddsRatio_working_3-way'!U126/(3*'OddsRatio_working_3-way'!X126^(1/3))*SIN(('OddsRatio_working_3-way'!Y126+4*PI())/3)</f>
        <v>0.49141239392245334</v>
      </c>
      <c r="AL126" s="11">
        <f>'OddsRatio_working_3-way'!Z126+'OddsRatio_working_3-way'!AF126</f>
        <v>1.0373655419689674</v>
      </c>
      <c r="AM126" s="11">
        <f>'OddsRatio_working_3-way'!AA126+'OddsRatio_working_3-way'!AG126</f>
        <v>-0.66493692551651362</v>
      </c>
      <c r="AN126" s="11">
        <f>'OddsRatio_working_3-way'!AB126+'OddsRatio_working_3-way'!AH126</f>
        <v>-0.37242861645245406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1.0373655419689674</v>
      </c>
      <c r="AS126" s="11">
        <f>IF(('OddsRatio_working_3-way'!X126=0),IF(Q126&gt;0,-Q126^(1/3),(-Q126)^(1/3)),'OddsRatio_working_3-way'!AM126-'OddsRatio_working_3-way'!R126/3)</f>
        <v>-0.66493692551651362</v>
      </c>
      <c r="AT126" s="11">
        <f>IF(('OddsRatio_working_3-way'!X126=0),IF(Q126&gt;0,-Q126^(1/3),(-Q126)^(1/3)),'OddsRatio_working_3-way'!AN126-'OddsRatio_working_3-way'!R126/3)</f>
        <v>-0.37242861645245406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1.65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5.57</v>
      </c>
      <c r="D127" s="9">
        <f t="shared" si="26"/>
        <v>0.59503957199001201</v>
      </c>
      <c r="E127" s="9">
        <f t="shared" si="27"/>
        <v>0.23209551159070332</v>
      </c>
      <c r="F127" s="9">
        <f t="shared" si="28"/>
        <v>0.17286491641928489</v>
      </c>
      <c r="G127" s="9">
        <f t="shared" si="29"/>
        <v>1.0470161522345727</v>
      </c>
      <c r="H127" s="9">
        <f t="shared" si="30"/>
        <v>1.6805604989524721</v>
      </c>
      <c r="I127" s="9">
        <f t="shared" si="31"/>
        <v>4.3085710410612501</v>
      </c>
      <c r="J127" s="9">
        <f t="shared" si="32"/>
        <v>5.784863815711998</v>
      </c>
      <c r="K127" s="11">
        <f t="shared" si="33"/>
        <v>0.60606060606060608</v>
      </c>
      <c r="L127" s="11">
        <f t="shared" si="34"/>
        <v>0.24038461538461536</v>
      </c>
      <c r="M127" s="11">
        <f t="shared" si="35"/>
        <v>0.17953321364452424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-0.24551847015940387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0.21918536281193368</v>
      </c>
      <c r="Q127" s="11">
        <f>2*'OddsRatio_working_3-way'!K127*'OddsRatio_working_3-way'!L127*'OddsRatio_working_3-way'!M127</f>
        <v>5.2311542437215676E-2</v>
      </c>
      <c r="R127" s="11">
        <f t="shared" si="36"/>
        <v>0</v>
      </c>
      <c r="S127" s="11">
        <f t="shared" si="37"/>
        <v>-0.89274490293796105</v>
      </c>
      <c r="T127" s="11">
        <f t="shared" si="38"/>
        <v>-0.21306560929306945</v>
      </c>
      <c r="U127" s="11">
        <f>'OddsRatio_working_3-way'!S127-'OddsRatio_working_3-way'!R127^2/3</f>
        <v>-0.89274490293796105</v>
      </c>
      <c r="V127" s="11">
        <f>'OddsRatio_working_3-way'!S127*'OddsRatio_working_3-way'!R127/3-2*'OddsRatio_working_3-way'!R127^3/27-'OddsRatio_working_3-way'!T127</f>
        <v>0.21306560929306945</v>
      </c>
      <c r="W127" s="11">
        <f>'OddsRatio_working_3-way'!V127^2+4*'OddsRatio_working_3-way'!U127^3/27</f>
        <v>-6.0012209192415615E-2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0.16233388667792265</v>
      </c>
      <c r="Y127" s="11">
        <f>IF('OddsRatio_working_3-way'!W127&gt;=0,IF('OddsRatio_working_3-way'!V127+SQRT('OddsRatio_working_3-way'!W127)&gt;0,0,PI()),ACOS('OddsRatio_working_3-way'!V127/(2*'OddsRatio_working_3-way'!X127)))</f>
        <v>0.85494853892833234</v>
      </c>
      <c r="Z127" s="11">
        <f>'OddsRatio_working_3-way'!X127^(1/3)*COS('OddsRatio_working_3-way'!Y127/3)</f>
        <v>0.52350807611728634</v>
      </c>
      <c r="AA127" s="11">
        <f>'OddsRatio_working_3-way'!X127^(1/3)*COS(('OddsRatio_working_3-way'!Y127+2*PI())/3)</f>
        <v>-0.39457232149309129</v>
      </c>
      <c r="AB127" s="11">
        <f>'OddsRatio_working_3-way'!X127^(1/3)*COS(('OddsRatio_working_3-way'!Y127+4*PI())/3)</f>
        <v>-0.12893575462419526</v>
      </c>
      <c r="AC127" s="11">
        <f>'OddsRatio_working_3-way'!X127^(1/3)*SIN('OddsRatio_working_3-way'!Y127/3)</f>
        <v>0.1533653433883653</v>
      </c>
      <c r="AD127" s="11">
        <f>'OddsRatio_working_3-way'!X127^(1/3)*SIN(('OddsRatio_working_3-way'!Y127+2*PI())/3)</f>
        <v>0.37668862130970499</v>
      </c>
      <c r="AE127" s="11">
        <f>'OddsRatio_working_3-way'!X127^(1/3)*SIN(('OddsRatio_working_3-way'!Y127+4*PI())/3)</f>
        <v>-0.5300539646980702</v>
      </c>
      <c r="AF127" s="11">
        <f>-'OddsRatio_working_3-way'!U127/(3*'OddsRatio_working_3-way'!X127^(1/3))*COS(('OddsRatio_working_3-way'!Y127)/3)</f>
        <v>0.52350807611728623</v>
      </c>
      <c r="AG127" s="11">
        <f>-'OddsRatio_working_3-way'!U127/(3*'OddsRatio_working_3-way'!X127^(1/3))*COS(('OddsRatio_working_3-way'!Y127+2*PI())/3)</f>
        <v>-0.39457232149309118</v>
      </c>
      <c r="AH127" s="11">
        <f>-'OddsRatio_working_3-way'!U127/(3*'OddsRatio_working_3-way'!X127^(1/3))*COS(('OddsRatio_working_3-way'!Y127+4*PI())/3)</f>
        <v>-0.12893575462419524</v>
      </c>
      <c r="AI127" s="11">
        <f>'OddsRatio_working_3-way'!U127/(3*'OddsRatio_working_3-way'!X127^(1/3))*SIN(('OddsRatio_working_3-way'!Y127)/3)</f>
        <v>-0.15336534338836527</v>
      </c>
      <c r="AJ127" s="11">
        <f>'OddsRatio_working_3-way'!U127/(3*'OddsRatio_working_3-way'!X127^(1/3))*SIN(('OddsRatio_working_3-way'!Y127+2*PI())/3)</f>
        <v>-0.37668862130970487</v>
      </c>
      <c r="AK127" s="11">
        <f>'OddsRatio_working_3-way'!U127/(3*'OddsRatio_working_3-way'!X127^(1/3))*SIN(('OddsRatio_working_3-way'!Y127+4*PI())/3)</f>
        <v>0.53005396469807009</v>
      </c>
      <c r="AL127" s="11">
        <f>'OddsRatio_working_3-way'!Z127+'OddsRatio_working_3-way'!AF127</f>
        <v>1.0470161522345727</v>
      </c>
      <c r="AM127" s="11">
        <f>'OddsRatio_working_3-way'!AA127+'OddsRatio_working_3-way'!AG127</f>
        <v>-0.78914464298618248</v>
      </c>
      <c r="AN127" s="11">
        <f>'OddsRatio_working_3-way'!AB127+'OddsRatio_working_3-way'!AH127</f>
        <v>-0.25787150924839053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1.0470161522345727</v>
      </c>
      <c r="AS127" s="11">
        <f>IF(('OddsRatio_working_3-way'!X127=0),IF(Q127&gt;0,-Q127^(1/3),(-Q127)^(1/3)),'OddsRatio_working_3-way'!AM127-'OddsRatio_working_3-way'!R127/3)</f>
        <v>-0.78914464298618248</v>
      </c>
      <c r="AT127" s="11">
        <f>IF(('OddsRatio_working_3-way'!X127=0),IF(Q127&gt;0,-Q127^(1/3),(-Q127)^(1/3)),'OddsRatio_working_3-way'!AN127-'OddsRatio_working_3-way'!R127/3)</f>
        <v>-0.25787150924839053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1.3</v>
      </c>
      <c r="B128" s="4">
        <f>IF('True_Odds_Calculator_3-way'!B129="","",'True_Odds_Calculator_3-way'!B129)</f>
        <v>5.98</v>
      </c>
      <c r="C128" s="4">
        <f>IF('True_Odds_Calculator_3-way'!C129="","",'True_Odds_Calculator_3-way'!C129)</f>
        <v>10.56</v>
      </c>
      <c r="D128" s="9">
        <f t="shared" si="26"/>
        <v>0.75511589622888375</v>
      </c>
      <c r="E128" s="9">
        <f t="shared" si="27"/>
        <v>0.15665680812696417</v>
      </c>
      <c r="F128" s="9">
        <f t="shared" si="28"/>
        <v>8.822729564415227E-2</v>
      </c>
      <c r="G128" s="9">
        <f t="shared" si="29"/>
        <v>1.0810000822129398</v>
      </c>
      <c r="H128" s="9">
        <f t="shared" si="30"/>
        <v>1.3243000246638819</v>
      </c>
      <c r="I128" s="9">
        <f t="shared" si="31"/>
        <v>6.3833804094204405</v>
      </c>
      <c r="J128" s="9">
        <f t="shared" si="32"/>
        <v>11.334360785955704</v>
      </c>
      <c r="K128" s="11">
        <f t="shared" si="33"/>
        <v>0.76923076923076916</v>
      </c>
      <c r="L128" s="11">
        <f t="shared" si="34"/>
        <v>0.16722408026755853</v>
      </c>
      <c r="M128" s="11">
        <f t="shared" si="35"/>
        <v>9.4696969696969696E-2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-0.17398028393011677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0.18076962056895163</v>
      </c>
      <c r="Q128" s="11">
        <f>2*'OddsRatio_working_3-way'!K128*'OddsRatio_working_3-way'!L128*'OddsRatio_working_3-way'!M128</f>
        <v>2.4362482556462485E-2</v>
      </c>
      <c r="R128" s="11">
        <f t="shared" si="36"/>
        <v>0</v>
      </c>
      <c r="S128" s="11">
        <f t="shared" si="37"/>
        <v>-1.0390235978782627</v>
      </c>
      <c r="T128" s="11">
        <f t="shared" si="38"/>
        <v>-0.14003013448494109</v>
      </c>
      <c r="U128" s="11">
        <f>'OddsRatio_working_3-way'!S128-'OddsRatio_working_3-way'!R128^2/3</f>
        <v>-1.0390235978782627</v>
      </c>
      <c r="V128" s="11">
        <f>'OddsRatio_working_3-way'!S128*'OddsRatio_working_3-way'!R128/3-2*'OddsRatio_working_3-way'!R128^3/27-'OddsRatio_working_3-way'!T128</f>
        <v>0.14003013448494109</v>
      </c>
      <c r="W128" s="11">
        <f>'OddsRatio_working_3-way'!V128^2+4*'OddsRatio_working_3-way'!U128^3/27</f>
        <v>-0.14656915313259827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0.20382442916421289</v>
      </c>
      <c r="Y128" s="11">
        <f>IF('OddsRatio_working_3-way'!W128&gt;=0,IF('OddsRatio_working_3-way'!V128+SQRT('OddsRatio_working_3-way'!W128)&gt;0,0,PI()),ACOS('OddsRatio_working_3-way'!V128/(2*'OddsRatio_working_3-way'!X128)))</f>
        <v>1.2201480061766319</v>
      </c>
      <c r="Z128" s="11">
        <f>'OddsRatio_working_3-way'!X128^(1/3)*COS('OddsRatio_working_3-way'!Y128/3)</f>
        <v>0.54050004110646988</v>
      </c>
      <c r="AA128" s="11">
        <f>'OddsRatio_working_3-way'!X128^(1/3)*COS(('OddsRatio_working_3-way'!Y128+2*PI())/3)</f>
        <v>-0.47187015506983992</v>
      </c>
      <c r="AB128" s="11">
        <f>'OddsRatio_working_3-way'!X128^(1/3)*COS(('OddsRatio_working_3-way'!Y128+4*PI())/3)</f>
        <v>-6.8629886036629908E-2</v>
      </c>
      <c r="AC128" s="11">
        <f>'OddsRatio_working_3-way'!X128^(1/3)*SIN('OddsRatio_working_3-way'!Y128/3)</f>
        <v>0.23281087787442092</v>
      </c>
      <c r="AD128" s="11">
        <f>'OddsRatio_working_3-way'!X128^(1/3)*SIN(('OddsRatio_working_3-way'!Y128+2*PI())/3)</f>
        <v>0.35168132740752595</v>
      </c>
      <c r="AE128" s="11">
        <f>'OddsRatio_working_3-way'!X128^(1/3)*SIN(('OddsRatio_working_3-way'!Y128+4*PI())/3)</f>
        <v>-0.58449220528194679</v>
      </c>
      <c r="AF128" s="11">
        <f>-'OddsRatio_working_3-way'!U128/(3*'OddsRatio_working_3-way'!X128^(1/3))*COS(('OddsRatio_working_3-way'!Y128)/3)</f>
        <v>0.54050004110646988</v>
      </c>
      <c r="AG128" s="11">
        <f>-'OddsRatio_working_3-way'!U128/(3*'OddsRatio_working_3-way'!X128^(1/3))*COS(('OddsRatio_working_3-way'!Y128+2*PI())/3)</f>
        <v>-0.47187015506983992</v>
      </c>
      <c r="AH128" s="11">
        <f>-'OddsRatio_working_3-way'!U128/(3*'OddsRatio_working_3-way'!X128^(1/3))*COS(('OddsRatio_working_3-way'!Y128+4*PI())/3)</f>
        <v>-6.8629886036629908E-2</v>
      </c>
      <c r="AI128" s="11">
        <f>'OddsRatio_working_3-way'!U128/(3*'OddsRatio_working_3-way'!X128^(1/3))*SIN(('OddsRatio_working_3-way'!Y128)/3)</f>
        <v>-0.23281087787442092</v>
      </c>
      <c r="AJ128" s="11">
        <f>'OddsRatio_working_3-way'!U128/(3*'OddsRatio_working_3-way'!X128^(1/3))*SIN(('OddsRatio_working_3-way'!Y128+2*PI())/3)</f>
        <v>-0.35168132740752595</v>
      </c>
      <c r="AK128" s="11">
        <f>'OddsRatio_working_3-way'!U128/(3*'OddsRatio_working_3-way'!X128^(1/3))*SIN(('OddsRatio_working_3-way'!Y128+4*PI())/3)</f>
        <v>0.58449220528194679</v>
      </c>
      <c r="AL128" s="11">
        <f>'OddsRatio_working_3-way'!Z128+'OddsRatio_working_3-way'!AF128</f>
        <v>1.0810000822129398</v>
      </c>
      <c r="AM128" s="11">
        <f>'OddsRatio_working_3-way'!AA128+'OddsRatio_working_3-way'!AG128</f>
        <v>-0.94374031013967985</v>
      </c>
      <c r="AN128" s="11">
        <f>'OddsRatio_working_3-way'!AB128+'OddsRatio_working_3-way'!AH128</f>
        <v>-0.13725977207325982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1.0810000822129398</v>
      </c>
      <c r="AS128" s="11">
        <f>IF(('OddsRatio_working_3-way'!X128=0),IF(Q128&gt;0,-Q128^(1/3),(-Q128)^(1/3)),'OddsRatio_working_3-way'!AM128-'OddsRatio_working_3-way'!R128/3)</f>
        <v>-0.94374031013967985</v>
      </c>
      <c r="AT128" s="11">
        <f>IF(('OddsRatio_working_3-way'!X128=0),IF(Q128&gt;0,-Q128^(1/3),(-Q128)^(1/3)),'OddsRatio_working_3-way'!AN128-'OddsRatio_working_3-way'!R128/3)</f>
        <v>-0.13725977207325982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1.63</v>
      </c>
      <c r="B129" s="4">
        <f>IF('True_Odds_Calculator_3-way'!B130="","",'True_Odds_Calculator_3-way'!B130)</f>
        <v>4.21</v>
      </c>
      <c r="C129" s="4">
        <f>IF('True_Odds_Calculator_3-way'!C130="","",'True_Odds_Calculator_3-way'!C130)</f>
        <v>5.75</v>
      </c>
      <c r="D129" s="9">
        <f t="shared" si="26"/>
        <v>0.60286305426252818</v>
      </c>
      <c r="E129" s="9">
        <f t="shared" si="27"/>
        <v>0.22954228616071939</v>
      </c>
      <c r="F129" s="9">
        <f t="shared" si="28"/>
        <v>0.16759465957675271</v>
      </c>
      <c r="G129" s="9">
        <f t="shared" si="29"/>
        <v>1.0456373132971664</v>
      </c>
      <c r="H129" s="9">
        <f t="shared" si="30"/>
        <v>1.6587515073772143</v>
      </c>
      <c r="I129" s="9">
        <f t="shared" si="31"/>
        <v>4.3564957756839044</v>
      </c>
      <c r="J129" s="9">
        <f t="shared" si="32"/>
        <v>5.9667772381615398</v>
      </c>
      <c r="K129" s="11">
        <f t="shared" si="33"/>
        <v>0.61349693251533743</v>
      </c>
      <c r="L129" s="11">
        <f t="shared" si="34"/>
        <v>0.23752969121140144</v>
      </c>
      <c r="M129" s="11">
        <f t="shared" si="35"/>
        <v>0.17391304347826086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-0.24344544134968071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0.21769859135832892</v>
      </c>
      <c r="Q129" s="11">
        <f>2*'OddsRatio_working_3-way'!K129*'OddsRatio_working_3-way'!L129*'OddsRatio_working_3-way'!M129</f>
        <v>5.0686517196351338E-2</v>
      </c>
      <c r="R129" s="11">
        <f t="shared" si="36"/>
        <v>0</v>
      </c>
      <c r="S129" s="11">
        <f t="shared" si="37"/>
        <v>-0.89423975306906867</v>
      </c>
      <c r="T129" s="11">
        <f t="shared" si="38"/>
        <v>-0.20820483191363656</v>
      </c>
      <c r="U129" s="11">
        <f>'OddsRatio_working_3-way'!S129-'OddsRatio_working_3-way'!R129^2/3</f>
        <v>-0.89423975306906867</v>
      </c>
      <c r="V129" s="11">
        <f>'OddsRatio_working_3-way'!S129*'OddsRatio_working_3-way'!R129/3-2*'OddsRatio_working_3-way'!R129^3/27-'OddsRatio_working_3-way'!T129</f>
        <v>0.20820483191363656</v>
      </c>
      <c r="W129" s="11">
        <f>'OddsRatio_working_3-way'!V129^2+4*'OddsRatio_working_3-way'!U129^3/27</f>
        <v>-6.2590302935367881E-2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0.16274178548205862</v>
      </c>
      <c r="Y129" s="11">
        <f>IF('OddsRatio_working_3-way'!W129&gt;=0,IF('OddsRatio_working_3-way'!V129+SQRT('OddsRatio_working_3-way'!W129)&gt;0,0,PI()),ACOS('OddsRatio_working_3-way'!V129/(2*'OddsRatio_working_3-way'!X129)))</f>
        <v>0.87671644594303078</v>
      </c>
      <c r="Z129" s="11">
        <f>'OddsRatio_working_3-way'!X129^(1/3)*COS('OddsRatio_working_3-way'!Y129/3)</f>
        <v>0.52281865664858329</v>
      </c>
      <c r="AA129" s="11">
        <f>'OddsRatio_working_3-way'!X129^(1/3)*COS(('OddsRatio_working_3-way'!Y129+2*PI())/3)</f>
        <v>-0.39762763642711368</v>
      </c>
      <c r="AB129" s="11">
        <f>'OddsRatio_working_3-way'!X129^(1/3)*COS(('OddsRatio_working_3-way'!Y129+4*PI())/3)</f>
        <v>-0.12519102022146988</v>
      </c>
      <c r="AC129" s="11">
        <f>'OddsRatio_working_3-way'!X129^(1/3)*SIN('OddsRatio_working_3-way'!Y129/3)</f>
        <v>0.15729135370343938</v>
      </c>
      <c r="AD129" s="11">
        <f>'OddsRatio_working_3-way'!X129^(1/3)*SIN(('OddsRatio_working_3-way'!Y129+2*PI())/3)</f>
        <v>0.37412856137840739</v>
      </c>
      <c r="AE129" s="11">
        <f>'OddsRatio_working_3-way'!X129^(1/3)*SIN(('OddsRatio_working_3-way'!Y129+4*PI())/3)</f>
        <v>-0.53141991508184672</v>
      </c>
      <c r="AF129" s="11">
        <f>-'OddsRatio_working_3-way'!U129/(3*'OddsRatio_working_3-way'!X129^(1/3))*COS(('OddsRatio_working_3-way'!Y129)/3)</f>
        <v>0.52281865664858307</v>
      </c>
      <c r="AG129" s="11">
        <f>-'OddsRatio_working_3-way'!U129/(3*'OddsRatio_working_3-way'!X129^(1/3))*COS(('OddsRatio_working_3-way'!Y129+2*PI())/3)</f>
        <v>-0.39762763642711352</v>
      </c>
      <c r="AH129" s="11">
        <f>-'OddsRatio_working_3-way'!U129/(3*'OddsRatio_working_3-way'!X129^(1/3))*COS(('OddsRatio_working_3-way'!Y129+4*PI())/3)</f>
        <v>-0.12519102022146986</v>
      </c>
      <c r="AI129" s="11">
        <f>'OddsRatio_working_3-way'!U129/(3*'OddsRatio_working_3-way'!X129^(1/3))*SIN(('OddsRatio_working_3-way'!Y129)/3)</f>
        <v>-0.15729135370343933</v>
      </c>
      <c r="AJ129" s="11">
        <f>'OddsRatio_working_3-way'!U129/(3*'OddsRatio_working_3-way'!X129^(1/3))*SIN(('OddsRatio_working_3-way'!Y129+2*PI())/3)</f>
        <v>-0.37412856137840722</v>
      </c>
      <c r="AK129" s="11">
        <f>'OddsRatio_working_3-way'!U129/(3*'OddsRatio_working_3-way'!X129^(1/3))*SIN(('OddsRatio_working_3-way'!Y129+4*PI())/3)</f>
        <v>0.53141991508184649</v>
      </c>
      <c r="AL129" s="11">
        <f>'OddsRatio_working_3-way'!Z129+'OddsRatio_working_3-way'!AF129</f>
        <v>1.0456373132971664</v>
      </c>
      <c r="AM129" s="11">
        <f>'OddsRatio_working_3-way'!AA129+'OddsRatio_working_3-way'!AG129</f>
        <v>-0.79525527285422726</v>
      </c>
      <c r="AN129" s="11">
        <f>'OddsRatio_working_3-way'!AB129+'OddsRatio_working_3-way'!AH129</f>
        <v>-0.25038204044293977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1.0456373132971664</v>
      </c>
      <c r="AS129" s="11">
        <f>IF(('OddsRatio_working_3-way'!X129=0),IF(Q129&gt;0,-Q129^(1/3),(-Q129)^(1/3)),'OddsRatio_working_3-way'!AM129-'OddsRatio_working_3-way'!R129/3)</f>
        <v>-0.79525527285422726</v>
      </c>
      <c r="AT129" s="11">
        <f>IF(('OddsRatio_working_3-way'!X129=0),IF(Q129&gt;0,-Q129^(1/3),(-Q129)^(1/3)),'OddsRatio_working_3-way'!AN129-'OddsRatio_working_3-way'!R129/3)</f>
        <v>-0.25038204044293977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1.47</v>
      </c>
      <c r="B130" s="4">
        <f>IF('True_Odds_Calculator_3-way'!B131="","",'True_Odds_Calculator_3-way'!B131)</f>
        <v>4.5999999999999996</v>
      </c>
      <c r="C130" s="4">
        <f>IF('True_Odds_Calculator_3-way'!C131="","",'True_Odds_Calculator_3-way'!C131)</f>
        <v>7.33</v>
      </c>
      <c r="D130" s="9">
        <f t="shared" si="26"/>
        <v>0.66532234190174822</v>
      </c>
      <c r="E130" s="9">
        <f t="shared" si="27"/>
        <v>0.20605801510547569</v>
      </c>
      <c r="F130" s="9">
        <f t="shared" si="28"/>
        <v>0.1286196429927759</v>
      </c>
      <c r="G130" s="9">
        <f t="shared" si="29"/>
        <v>1.0702783880335383</v>
      </c>
      <c r="H130" s="9">
        <f t="shared" si="30"/>
        <v>1.503030842375763</v>
      </c>
      <c r="I130" s="9">
        <f t="shared" si="31"/>
        <v>4.8530021969207375</v>
      </c>
      <c r="J130" s="9">
        <f t="shared" si="32"/>
        <v>7.7748621962522977</v>
      </c>
      <c r="K130" s="11">
        <f t="shared" si="33"/>
        <v>0.68027210884353739</v>
      </c>
      <c r="L130" s="11">
        <f t="shared" si="34"/>
        <v>0.21739130434782611</v>
      </c>
      <c r="M130" s="11">
        <f t="shared" si="35"/>
        <v>0.13642564802182811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-0.21608515284635699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0.20982353437252477</v>
      </c>
      <c r="Q130" s="11">
        <f>2*'OddsRatio_working_3-way'!K130*'OddsRatio_working_3-way'!L130*'OddsRatio_working_3-way'!M130</f>
        <v>4.0350679687023994E-2</v>
      </c>
      <c r="R130" s="11">
        <f t="shared" si="36"/>
        <v>0</v>
      </c>
      <c r="S130" s="11">
        <f t="shared" si="37"/>
        <v>-0.97102244929208803</v>
      </c>
      <c r="T130" s="11">
        <f t="shared" si="38"/>
        <v>-0.18673508640232461</v>
      </c>
      <c r="U130" s="11">
        <f>'OddsRatio_working_3-way'!S130-'OddsRatio_working_3-way'!R130^2/3</f>
        <v>-0.97102244929208803</v>
      </c>
      <c r="V130" s="11">
        <f>'OddsRatio_working_3-way'!S130*'OddsRatio_working_3-way'!R130/3-2*'OddsRatio_working_3-way'!R130^3/27-'OddsRatio_working_3-way'!T130</f>
        <v>0.18673508640232461</v>
      </c>
      <c r="W130" s="11">
        <f>'OddsRatio_working_3-way'!V130^2+4*'OddsRatio_working_3-way'!U130^3/27</f>
        <v>-0.10076883873699527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0.18414588729501868</v>
      </c>
      <c r="Y130" s="11">
        <f>IF('OddsRatio_working_3-way'!W130&gt;=0,IF('OddsRatio_working_3-way'!V130+SQRT('OddsRatio_working_3-way'!W130)&gt;0,0,PI()),ACOS('OddsRatio_working_3-way'!V130/(2*'OddsRatio_working_3-way'!X130)))</f>
        <v>1.0390604645143267</v>
      </c>
      <c r="Z130" s="11">
        <f>'OddsRatio_working_3-way'!X130^(1/3)*COS('OddsRatio_working_3-way'!Y130/3)</f>
        <v>0.53513919401676913</v>
      </c>
      <c r="AA130" s="11">
        <f>'OddsRatio_working_3-way'!X130^(1/3)*COS(('OddsRatio_working_3-way'!Y130+2*PI())/3)</f>
        <v>-0.43482731609283842</v>
      </c>
      <c r="AB130" s="11">
        <f>'OddsRatio_working_3-way'!X130^(1/3)*COS(('OddsRatio_working_3-way'!Y130+4*PI())/3)</f>
        <v>-0.10031187792393079</v>
      </c>
      <c r="AC130" s="11">
        <f>'OddsRatio_working_3-way'!X130^(1/3)*SIN('OddsRatio_working_3-way'!Y130/3)</f>
        <v>0.19313257827490449</v>
      </c>
      <c r="AD130" s="11">
        <f>'OddsRatio_working_3-way'!X130^(1/3)*SIN(('OddsRatio_working_3-way'!Y130+2*PI())/3)</f>
        <v>0.3668778474417993</v>
      </c>
      <c r="AE130" s="11">
        <f>'OddsRatio_working_3-way'!X130^(1/3)*SIN(('OddsRatio_working_3-way'!Y130+4*PI())/3)</f>
        <v>-0.56001042571670379</v>
      </c>
      <c r="AF130" s="11">
        <f>-'OddsRatio_working_3-way'!U130/(3*'OddsRatio_working_3-way'!X130^(1/3))*COS(('OddsRatio_working_3-way'!Y130)/3)</f>
        <v>0.53513919401676902</v>
      </c>
      <c r="AG130" s="11">
        <f>-'OddsRatio_working_3-way'!U130/(3*'OddsRatio_working_3-way'!X130^(1/3))*COS(('OddsRatio_working_3-way'!Y130+2*PI())/3)</f>
        <v>-0.43482731609283837</v>
      </c>
      <c r="AH130" s="11">
        <f>-'OddsRatio_working_3-way'!U130/(3*'OddsRatio_working_3-way'!X130^(1/3))*COS(('OddsRatio_working_3-way'!Y130+4*PI())/3)</f>
        <v>-0.10031187792393077</v>
      </c>
      <c r="AI130" s="11">
        <f>'OddsRatio_working_3-way'!U130/(3*'OddsRatio_working_3-way'!X130^(1/3))*SIN(('OddsRatio_working_3-way'!Y130)/3)</f>
        <v>-0.19313257827490446</v>
      </c>
      <c r="AJ130" s="11">
        <f>'OddsRatio_working_3-way'!U130/(3*'OddsRatio_working_3-way'!X130^(1/3))*SIN(('OddsRatio_working_3-way'!Y130+2*PI())/3)</f>
        <v>-0.36687784744179919</v>
      </c>
      <c r="AK130" s="11">
        <f>'OddsRatio_working_3-way'!U130/(3*'OddsRatio_working_3-way'!X130^(1/3))*SIN(('OddsRatio_working_3-way'!Y130+4*PI())/3)</f>
        <v>0.56001042571670367</v>
      </c>
      <c r="AL130" s="11">
        <f>'OddsRatio_working_3-way'!Z130+'OddsRatio_working_3-way'!AF130</f>
        <v>1.0702783880335383</v>
      </c>
      <c r="AM130" s="11">
        <f>'OddsRatio_working_3-way'!AA130+'OddsRatio_working_3-way'!AG130</f>
        <v>-0.86965463218567685</v>
      </c>
      <c r="AN130" s="11">
        <f>'OddsRatio_working_3-way'!AB130+'OddsRatio_working_3-way'!AH130</f>
        <v>-0.20062375584786157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1.0702783880335383</v>
      </c>
      <c r="AS130" s="11">
        <f>IF(('OddsRatio_working_3-way'!X130=0),IF(Q130&gt;0,-Q130^(1/3),(-Q130)^(1/3)),'OddsRatio_working_3-way'!AM130-'OddsRatio_working_3-way'!R130/3)</f>
        <v>-0.86965463218567685</v>
      </c>
      <c r="AT130" s="11">
        <f>IF(('OddsRatio_working_3-way'!X130=0),IF(Q130&gt;0,-Q130^(1/3),(-Q130)^(1/3)),'OddsRatio_working_3-way'!AN130-'OddsRatio_working_3-way'!R130/3)</f>
        <v>-0.20062375584786157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1.38</v>
      </c>
      <c r="B131" s="4">
        <f>IF('True_Odds_Calculator_3-way'!B132="","",'True_Odds_Calculator_3-way'!B132)</f>
        <v>5.0999999999999996</v>
      </c>
      <c r="C131" s="4">
        <f>IF('True_Odds_Calculator_3-way'!C132="","",'True_Odds_Calculator_3-way'!C132)</f>
        <v>7.63</v>
      </c>
      <c r="D131" s="9">
        <f t="shared" si="26"/>
        <v>0.70192591645457669</v>
      </c>
      <c r="E131" s="9">
        <f t="shared" si="27"/>
        <v>0.17915466953029419</v>
      </c>
      <c r="F131" s="9">
        <f t="shared" si="28"/>
        <v>0.11891941401512915</v>
      </c>
      <c r="G131" s="9">
        <f t="shared" si="29"/>
        <v>1.1175046605720151</v>
      </c>
      <c r="H131" s="9">
        <f t="shared" si="30"/>
        <v>1.4246517710173654</v>
      </c>
      <c r="I131" s="9">
        <f t="shared" si="31"/>
        <v>5.5817691083452603</v>
      </c>
      <c r="J131" s="9">
        <f t="shared" si="32"/>
        <v>8.4090558995924596</v>
      </c>
      <c r="K131" s="11">
        <f t="shared" si="33"/>
        <v>0.7246376811594204</v>
      </c>
      <c r="L131" s="11">
        <f t="shared" si="34"/>
        <v>0.19607843137254904</v>
      </c>
      <c r="M131" s="11">
        <f t="shared" si="35"/>
        <v>0.13106159895150721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-0.19235663950462512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0.20689036151623269</v>
      </c>
      <c r="Q131" s="11">
        <f>2*'OddsRatio_working_3-way'!K131*'OddsRatio_working_3-way'!L131*'OddsRatio_working_3-way'!M131</f>
        <v>3.7243989471869063E-2</v>
      </c>
      <c r="R131" s="11">
        <f t="shared" si="36"/>
        <v>0</v>
      </c>
      <c r="S131" s="11">
        <f t="shared" si="37"/>
        <v>-1.0755561235059845</v>
      </c>
      <c r="T131" s="11">
        <f t="shared" si="38"/>
        <v>-0.1936194641774949</v>
      </c>
      <c r="U131" s="11">
        <f>'OddsRatio_working_3-way'!S131-'OddsRatio_working_3-way'!R131^2/3</f>
        <v>-1.0755561235059845</v>
      </c>
      <c r="V131" s="11">
        <f>'OddsRatio_working_3-way'!S131*'OddsRatio_working_3-way'!R131/3-2*'OddsRatio_working_3-way'!R131^3/27-'OddsRatio_working_3-way'!T131</f>
        <v>0.1936194641774949</v>
      </c>
      <c r="W131" s="11">
        <f>'OddsRatio_working_3-way'!V131^2+4*'OddsRatio_working_3-way'!U131^3/27</f>
        <v>-0.14684126357434135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0.21466820938527528</v>
      </c>
      <c r="Y131" s="11">
        <f>IF('OddsRatio_working_3-way'!W131&gt;=0,IF('OddsRatio_working_3-way'!V131+SQRT('OddsRatio_working_3-way'!W131)&gt;0,0,PI()),ACOS('OddsRatio_working_3-way'!V131/(2*'OddsRatio_working_3-way'!X131)))</f>
        <v>1.1029402726311199</v>
      </c>
      <c r="Z131" s="11">
        <f>'OddsRatio_working_3-way'!X131^(1/3)*COS('OddsRatio_working_3-way'!Y131/3)</f>
        <v>0.55875233028600757</v>
      </c>
      <c r="AA131" s="11">
        <f>'OddsRatio_working_3-way'!X131^(1/3)*COS(('OddsRatio_working_3-way'!Y131+2*PI())/3)</f>
        <v>-0.46575187688265979</v>
      </c>
      <c r="AB131" s="11">
        <f>'OddsRatio_working_3-way'!X131^(1/3)*COS(('OddsRatio_working_3-way'!Y131+4*PI())/3)</f>
        <v>-9.3000453403347949E-2</v>
      </c>
      <c r="AC131" s="11">
        <f>'OddsRatio_working_3-way'!X131^(1/3)*SIN('OddsRatio_working_3-way'!Y131/3)</f>
        <v>0.21520813468659714</v>
      </c>
      <c r="AD131" s="11">
        <f>'OddsRatio_working_3-way'!X131^(1/3)*SIN(('OddsRatio_working_3-way'!Y131+2*PI())/3)</f>
        <v>0.37628964510813734</v>
      </c>
      <c r="AE131" s="11">
        <f>'OddsRatio_working_3-way'!X131^(1/3)*SIN(('OddsRatio_working_3-way'!Y131+4*PI())/3)</f>
        <v>-0.59149777979473428</v>
      </c>
      <c r="AF131" s="11">
        <f>-'OddsRatio_working_3-way'!U131/(3*'OddsRatio_working_3-way'!X131^(1/3))*COS(('OddsRatio_working_3-way'!Y131)/3)</f>
        <v>0.55875233028600757</v>
      </c>
      <c r="AG131" s="11">
        <f>-'OddsRatio_working_3-way'!U131/(3*'OddsRatio_working_3-way'!X131^(1/3))*COS(('OddsRatio_working_3-way'!Y131+2*PI())/3)</f>
        <v>-0.46575187688265979</v>
      </c>
      <c r="AH131" s="11">
        <f>-'OddsRatio_working_3-way'!U131/(3*'OddsRatio_working_3-way'!X131^(1/3))*COS(('OddsRatio_working_3-way'!Y131+4*PI())/3)</f>
        <v>-9.3000453403347949E-2</v>
      </c>
      <c r="AI131" s="11">
        <f>'OddsRatio_working_3-way'!U131/(3*'OddsRatio_working_3-way'!X131^(1/3))*SIN(('OddsRatio_working_3-way'!Y131)/3)</f>
        <v>-0.21520813468659714</v>
      </c>
      <c r="AJ131" s="11">
        <f>'OddsRatio_working_3-way'!U131/(3*'OddsRatio_working_3-way'!X131^(1/3))*SIN(('OddsRatio_working_3-way'!Y131+2*PI())/3)</f>
        <v>-0.37628964510813734</v>
      </c>
      <c r="AK131" s="11">
        <f>'OddsRatio_working_3-way'!U131/(3*'OddsRatio_working_3-way'!X131^(1/3))*SIN(('OddsRatio_working_3-way'!Y131+4*PI())/3)</f>
        <v>0.59149777979473428</v>
      </c>
      <c r="AL131" s="11">
        <f>'OddsRatio_working_3-way'!Z131+'OddsRatio_working_3-way'!AF131</f>
        <v>1.1175046605720151</v>
      </c>
      <c r="AM131" s="11">
        <f>'OddsRatio_working_3-way'!AA131+'OddsRatio_working_3-way'!AG131</f>
        <v>-0.93150375376531958</v>
      </c>
      <c r="AN131" s="11">
        <f>'OddsRatio_working_3-way'!AB131+'OddsRatio_working_3-way'!AH131</f>
        <v>-0.1860009068066959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1.1175046605720151</v>
      </c>
      <c r="AS131" s="11">
        <f>IF(('OddsRatio_working_3-way'!X131=0),IF(Q131&gt;0,-Q131^(1/3),(-Q131)^(1/3)),'OddsRatio_working_3-way'!AM131-'OddsRatio_working_3-way'!R131/3)</f>
        <v>-0.93150375376531958</v>
      </c>
      <c r="AT131" s="11">
        <f>IF(('OddsRatio_working_3-way'!X131=0),IF(Q131&gt;0,-Q131^(1/3),(-Q131)^(1/3)),'OddsRatio_working_3-way'!AN131-'OddsRatio_working_3-way'!R131/3)</f>
        <v>-0.1860009068066959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8.51</v>
      </c>
      <c r="B132" s="4">
        <f>IF('True_Odds_Calculator_3-way'!B133="","",'True_Odds_Calculator_3-way'!B133)</f>
        <v>5.63</v>
      </c>
      <c r="C132" s="4">
        <f>IF('True_Odds_Calculator_3-way'!C133="","",'True_Odds_Calculator_3-way'!C133)</f>
        <v>1.37</v>
      </c>
      <c r="D132" s="9">
        <f t="shared" ref="D132:D195" si="39">(K132/(AR132+K132-(AR132*K132)))</f>
        <v>0.1117892667424452</v>
      </c>
      <c r="E132" s="9">
        <f t="shared" ref="E132:E195" si="40">(L132/(AR132+L132-(AR132*L132)))</f>
        <v>0.16953662086040414</v>
      </c>
      <c r="F132" s="9">
        <f t="shared" ref="F132:F195" si="41">(M132/(AR132+M132-(AR132*M132)))</f>
        <v>0.71867411239715073</v>
      </c>
      <c r="G132" s="9">
        <f t="shared" ref="G132:G195" si="42">AR132</f>
        <v>1.0579763812951719</v>
      </c>
      <c r="H132" s="9">
        <f t="shared" ref="H132:H195" si="43">IF(A132="","",1/D132)</f>
        <v>8.945402623526741</v>
      </c>
      <c r="I132" s="9">
        <f t="shared" ref="I132:I195" si="44">IF(B132="","",1/E132)</f>
        <v>5.8984306453966457</v>
      </c>
      <c r="J132" s="9">
        <f t="shared" ref="J132:J195" si="45">IF(C132="","",1/F132)</f>
        <v>1.3914512610792138</v>
      </c>
      <c r="K132" s="11">
        <f t="shared" ref="K132:K195" si="46">1/A132</f>
        <v>0.11750881316098707</v>
      </c>
      <c r="L132" s="11">
        <f t="shared" ref="L132:L195" si="47">1/B132</f>
        <v>0.17761989342806395</v>
      </c>
      <c r="M132" s="11">
        <f t="shared" ref="M132:M195" si="48">1/C132</f>
        <v>0.72992700729927007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-0.1960036369519278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0.19058941964241979</v>
      </c>
      <c r="Q132" s="11">
        <f>2*'OddsRatio_working_3-way'!K132*'OddsRatio_working_3-way'!L132*'OddsRatio_working_3-way'!M132</f>
        <v>3.0469931197828908E-2</v>
      </c>
      <c r="R132" s="11">
        <f t="shared" ref="R132:R195" si="49">O132/N132</f>
        <v>0</v>
      </c>
      <c r="S132" s="11">
        <f t="shared" ref="S132:S195" si="50">P132/N132</f>
        <v>-0.97237695486826148</v>
      </c>
      <c r="T132" s="11">
        <f t="shared" ref="T132:T195" si="51">Q132/N132</f>
        <v>-0.15545594802050544</v>
      </c>
      <c r="U132" s="11">
        <f>'OddsRatio_working_3-way'!S132-'OddsRatio_working_3-way'!R132^2/3</f>
        <v>-0.97237695486826148</v>
      </c>
      <c r="V132" s="11">
        <f>'OddsRatio_working_3-way'!S132*'OddsRatio_working_3-way'!R132/3-2*'OddsRatio_working_3-way'!R132^3/27-'OddsRatio_working_3-way'!T132</f>
        <v>0.15545594802050544</v>
      </c>
      <c r="W132" s="11">
        <f>'OddsRatio_working_3-way'!V132^2+4*'OddsRatio_working_3-way'!U132^3/27</f>
        <v>-0.11204069047501192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0.1845313267781151</v>
      </c>
      <c r="Y132" s="11">
        <f>IF('OddsRatio_working_3-way'!W132&gt;=0,IF('OddsRatio_working_3-way'!V132+SQRT('OddsRatio_working_3-way'!W132)&gt;0,0,PI()),ACOS('OddsRatio_working_3-way'!V132/(2*'OddsRatio_working_3-way'!X132)))</f>
        <v>1.1360081319314785</v>
      </c>
      <c r="Z132" s="11">
        <f>'OddsRatio_working_3-way'!X132^(1/3)*COS('OddsRatio_working_3-way'!Y132/3)</f>
        <v>0.52898819064758584</v>
      </c>
      <c r="AA132" s="11">
        <f>'OddsRatio_working_3-way'!X132^(1/3)*COS(('OddsRatio_working_3-way'!Y132+2*PI())/3)</f>
        <v>-0.44676548455866522</v>
      </c>
      <c r="AB132" s="11">
        <f>'OddsRatio_working_3-way'!X132^(1/3)*COS(('OddsRatio_working_3-way'!Y132+4*PI())/3)</f>
        <v>-8.222270608892053E-2</v>
      </c>
      <c r="AC132" s="11">
        <f>'OddsRatio_working_3-way'!X132^(1/3)*SIN('OddsRatio_working_3-way'!Y132/3)</f>
        <v>0.21046887128064121</v>
      </c>
      <c r="AD132" s="11">
        <f>'OddsRatio_working_3-way'!X132^(1/3)*SIN(('OddsRatio_working_3-way'!Y132+2*PI())/3)</f>
        <v>0.35288277576245458</v>
      </c>
      <c r="AE132" s="11">
        <f>'OddsRatio_working_3-way'!X132^(1/3)*SIN(('OddsRatio_working_3-way'!Y132+4*PI())/3)</f>
        <v>-0.56335164704309582</v>
      </c>
      <c r="AF132" s="11">
        <f>-'OddsRatio_working_3-way'!U132/(3*'OddsRatio_working_3-way'!X132^(1/3))*COS(('OddsRatio_working_3-way'!Y132)/3)</f>
        <v>0.52898819064758595</v>
      </c>
      <c r="AG132" s="11">
        <f>-'OddsRatio_working_3-way'!U132/(3*'OddsRatio_working_3-way'!X132^(1/3))*COS(('OddsRatio_working_3-way'!Y132+2*PI())/3)</f>
        <v>-0.44676548455866533</v>
      </c>
      <c r="AH132" s="11">
        <f>-'OddsRatio_working_3-way'!U132/(3*'OddsRatio_working_3-way'!X132^(1/3))*COS(('OddsRatio_working_3-way'!Y132+4*PI())/3)</f>
        <v>-8.2222706088920544E-2</v>
      </c>
      <c r="AI132" s="11">
        <f>'OddsRatio_working_3-way'!U132/(3*'OddsRatio_working_3-way'!X132^(1/3))*SIN(('OddsRatio_working_3-way'!Y132)/3)</f>
        <v>-0.21046887128064123</v>
      </c>
      <c r="AJ132" s="11">
        <f>'OddsRatio_working_3-way'!U132/(3*'OddsRatio_working_3-way'!X132^(1/3))*SIN(('OddsRatio_working_3-way'!Y132+2*PI())/3)</f>
        <v>-0.35288277576245464</v>
      </c>
      <c r="AK132" s="11">
        <f>'OddsRatio_working_3-way'!U132/(3*'OddsRatio_working_3-way'!X132^(1/3))*SIN(('OddsRatio_working_3-way'!Y132+4*PI())/3)</f>
        <v>0.56335164704309593</v>
      </c>
      <c r="AL132" s="11">
        <f>'OddsRatio_working_3-way'!Z132+'OddsRatio_working_3-way'!AF132</f>
        <v>1.0579763812951719</v>
      </c>
      <c r="AM132" s="11">
        <f>'OddsRatio_working_3-way'!AA132+'OddsRatio_working_3-way'!AG132</f>
        <v>-0.89353096911733054</v>
      </c>
      <c r="AN132" s="11">
        <f>'OddsRatio_working_3-way'!AB132+'OddsRatio_working_3-way'!AH132</f>
        <v>-0.16444541217784109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1.0579763812951719</v>
      </c>
      <c r="AS132" s="11">
        <f>IF(('OddsRatio_working_3-way'!X132=0),IF(Q132&gt;0,-Q132^(1/3),(-Q132)^(1/3)),'OddsRatio_working_3-way'!AM132-'OddsRatio_working_3-way'!R132/3)</f>
        <v>-0.89353096911733054</v>
      </c>
      <c r="AT132" s="11">
        <f>IF(('OddsRatio_working_3-way'!X132=0),IF(Q132&gt;0,-Q132^(1/3),(-Q132)^(1/3)),'OddsRatio_working_3-way'!AN132-'OddsRatio_working_3-way'!R132/3)</f>
        <v>-0.16444541217784109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2.4500000000000002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3.04</v>
      </c>
      <c r="D133" s="9">
        <f t="shared" si="39"/>
        <v>0.40016322947798638</v>
      </c>
      <c r="E133" s="9">
        <f t="shared" si="40"/>
        <v>0.27818063972220741</v>
      </c>
      <c r="F133" s="9">
        <f t="shared" si="41"/>
        <v>0.32165613079980609</v>
      </c>
      <c r="G133" s="9">
        <f t="shared" si="42"/>
        <v>1.0337794702780139</v>
      </c>
      <c r="H133" s="9">
        <f t="shared" si="43"/>
        <v>2.4989802319031202</v>
      </c>
      <c r="I133" s="9">
        <f t="shared" si="44"/>
        <v>3.5947864703978145</v>
      </c>
      <c r="J133" s="9">
        <f t="shared" si="45"/>
        <v>3.1089101193671476</v>
      </c>
      <c r="K133" s="11">
        <f t="shared" si="46"/>
        <v>0.4081632653061224</v>
      </c>
      <c r="L133" s="11">
        <f t="shared" si="47"/>
        <v>0.28490028490028491</v>
      </c>
      <c r="M133" s="11">
        <f t="shared" si="48"/>
        <v>0.32894736842105265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-0.28400442498186862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0.22951150770699649</v>
      </c>
      <c r="Q133" s="11">
        <f>2*'OddsRatio_working_3-way'!K133*'OddsRatio_working_3-way'!L133*'OddsRatio_working_3-way'!M133</f>
        <v>7.6503835902332146E-2</v>
      </c>
      <c r="R133" s="11">
        <f t="shared" si="49"/>
        <v>0</v>
      </c>
      <c r="S133" s="11">
        <f t="shared" si="50"/>
        <v>-0.80812652028801646</v>
      </c>
      <c r="T133" s="11">
        <f t="shared" si="51"/>
        <v>-0.26937550676267208</v>
      </c>
      <c r="U133" s="11">
        <f>'OddsRatio_working_3-way'!S133-'OddsRatio_working_3-way'!R133^2/3</f>
        <v>-0.80812652028801646</v>
      </c>
      <c r="V133" s="11">
        <f>'OddsRatio_working_3-way'!S133*'OddsRatio_working_3-way'!R133/3-2*'OddsRatio_working_3-way'!R133^3/27-'OddsRatio_working_3-way'!T133</f>
        <v>0.26937550676267208</v>
      </c>
      <c r="W133" s="11">
        <f>'OddsRatio_working_3-way'!V133^2+4*'OddsRatio_working_3-way'!U133^3/27</f>
        <v>-5.6237922715934724E-3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0.13980965266679538</v>
      </c>
      <c r="Y133" s="11">
        <f>IF('OddsRatio_working_3-way'!W133&gt;=0,IF('OddsRatio_working_3-way'!V133+SQRT('OddsRatio_working_3-way'!W133)&gt;0,0,PI()),ACOS('OddsRatio_working_3-way'!V133/(2*'OddsRatio_working_3-way'!X133)))</f>
        <v>0.27151685242965007</v>
      </c>
      <c r="Z133" s="11">
        <f>'OddsRatio_working_3-way'!X133^(1/3)*COS('OddsRatio_working_3-way'!Y133/3)</f>
        <v>0.51688973513900693</v>
      </c>
      <c r="AA133" s="11">
        <f>'OddsRatio_working_3-way'!X133^(1/3)*COS(('OddsRatio_working_3-way'!Y133+2*PI())/3)</f>
        <v>-0.2990697534518002</v>
      </c>
      <c r="AB133" s="11">
        <f>'OddsRatio_working_3-way'!X133^(1/3)*COS(('OddsRatio_working_3-way'!Y133+4*PI())/3)</f>
        <v>-0.21781998168720676</v>
      </c>
      <c r="AC133" s="11">
        <f>'OddsRatio_working_3-way'!X133^(1/3)*SIN('OddsRatio_working_3-way'!Y133/3)</f>
        <v>4.6909577599883796E-2</v>
      </c>
      <c r="AD133" s="11">
        <f>'OddsRatio_working_3-way'!X133^(1/3)*SIN(('OddsRatio_working_3-way'!Y133+2*PI())/3)</f>
        <v>0.42418485278584811</v>
      </c>
      <c r="AE133" s="11">
        <f>'OddsRatio_working_3-way'!X133^(1/3)*SIN(('OddsRatio_working_3-way'!Y133+4*PI())/3)</f>
        <v>-0.47109443038573184</v>
      </c>
      <c r="AF133" s="11">
        <f>-'OddsRatio_working_3-way'!U133/(3*'OddsRatio_working_3-way'!X133^(1/3))*COS(('OddsRatio_working_3-way'!Y133)/3)</f>
        <v>0.51688973513900682</v>
      </c>
      <c r="AG133" s="11">
        <f>-'OddsRatio_working_3-way'!U133/(3*'OddsRatio_working_3-way'!X133^(1/3))*COS(('OddsRatio_working_3-way'!Y133+2*PI())/3)</f>
        <v>-0.29906975345180015</v>
      </c>
      <c r="AH133" s="11">
        <f>-'OddsRatio_working_3-way'!U133/(3*'OddsRatio_working_3-way'!X133^(1/3))*COS(('OddsRatio_working_3-way'!Y133+4*PI())/3)</f>
        <v>-0.21781998168720673</v>
      </c>
      <c r="AI133" s="11">
        <f>'OddsRatio_working_3-way'!U133/(3*'OddsRatio_working_3-way'!X133^(1/3))*SIN(('OddsRatio_working_3-way'!Y133)/3)</f>
        <v>-4.6909577599883782E-2</v>
      </c>
      <c r="AJ133" s="11">
        <f>'OddsRatio_working_3-way'!U133/(3*'OddsRatio_working_3-way'!X133^(1/3))*SIN(('OddsRatio_working_3-way'!Y133+2*PI())/3)</f>
        <v>-0.424184852785848</v>
      </c>
      <c r="AK133" s="11">
        <f>'OddsRatio_working_3-way'!U133/(3*'OddsRatio_working_3-way'!X133^(1/3))*SIN(('OddsRatio_working_3-way'!Y133+4*PI())/3)</f>
        <v>0.47109443038573173</v>
      </c>
      <c r="AL133" s="11">
        <f>'OddsRatio_working_3-way'!Z133+'OddsRatio_working_3-way'!AF133</f>
        <v>1.0337794702780139</v>
      </c>
      <c r="AM133" s="11">
        <f>'OddsRatio_working_3-way'!AA133+'OddsRatio_working_3-way'!AG133</f>
        <v>-0.5981395069036004</v>
      </c>
      <c r="AN133" s="11">
        <f>'OddsRatio_working_3-way'!AB133+'OddsRatio_working_3-way'!AH133</f>
        <v>-0.43563996337441346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1.0337794702780139</v>
      </c>
      <c r="AS133" s="11">
        <f>IF(('OddsRatio_working_3-way'!X133=0),IF(Q133&gt;0,-Q133^(1/3),(-Q133)^(1/3)),'OddsRatio_working_3-way'!AM133-'OddsRatio_working_3-way'!R133/3)</f>
        <v>-0.5981395069036004</v>
      </c>
      <c r="AT133" s="11">
        <f>IF(('OddsRatio_working_3-way'!X133=0),IF(Q133&gt;0,-Q133^(1/3),(-Q133)^(1/3)),'OddsRatio_working_3-way'!AN133-'OddsRatio_working_3-way'!R133/3)</f>
        <v>-0.43563996337441346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4.6399999999999997</v>
      </c>
      <c r="B134" s="4">
        <f>IF('True_Odds_Calculator_3-way'!B135="","",'True_Odds_Calculator_3-way'!B135)</f>
        <v>4.05</v>
      </c>
      <c r="C134" s="4">
        <f>IF('True_Odds_Calculator_3-way'!C135="","",'True_Odds_Calculator_3-way'!C135)</f>
        <v>1.78</v>
      </c>
      <c r="D134" s="9">
        <f t="shared" si="39"/>
        <v>0.20874529341156964</v>
      </c>
      <c r="E134" s="9">
        <f t="shared" si="40"/>
        <v>0.23945623111361308</v>
      </c>
      <c r="F134" s="9">
        <f t="shared" si="41"/>
        <v>0.55179847547481731</v>
      </c>
      <c r="G134" s="9">
        <f t="shared" si="42"/>
        <v>1.0413536185296579</v>
      </c>
      <c r="H134" s="9">
        <f t="shared" si="43"/>
        <v>4.7905271714479545</v>
      </c>
      <c r="I134" s="9">
        <f t="shared" si="44"/>
        <v>4.1761285365154572</v>
      </c>
      <c r="J134" s="9">
        <f t="shared" si="45"/>
        <v>1.8122558224531331</v>
      </c>
      <c r="K134" s="11">
        <f t="shared" si="46"/>
        <v>0.21551724137931036</v>
      </c>
      <c r="L134" s="11">
        <f t="shared" si="47"/>
        <v>0.24691358024691359</v>
      </c>
      <c r="M134" s="11">
        <f t="shared" si="48"/>
        <v>0.5617977528089888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-0.25888257494224176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0.22331998794610186</v>
      </c>
      <c r="Q134" s="11">
        <f>2*'OddsRatio_working_3-way'!K134*'OddsRatio_working_3-way'!L134*'OddsRatio_working_3-way'!M134</f>
        <v>5.9791161431352588E-2</v>
      </c>
      <c r="R134" s="11">
        <f t="shared" si="49"/>
        <v>0</v>
      </c>
      <c r="S134" s="11">
        <f t="shared" si="50"/>
        <v>-0.86263043387885752</v>
      </c>
      <c r="T134" s="11">
        <f t="shared" si="51"/>
        <v>-0.23095861683503555</v>
      </c>
      <c r="U134" s="11">
        <f>'OddsRatio_working_3-way'!S134-'OddsRatio_working_3-way'!R134^2/3</f>
        <v>-0.86263043387885752</v>
      </c>
      <c r="V134" s="11">
        <f>'OddsRatio_working_3-way'!S134*'OddsRatio_working_3-way'!R134/3-2*'OddsRatio_working_3-way'!R134^3/27-'OddsRatio_working_3-way'!T134</f>
        <v>0.23095861683503555</v>
      </c>
      <c r="W134" s="11">
        <f>'OddsRatio_working_3-way'!V134^2+4*'OddsRatio_working_3-way'!U134^3/27</f>
        <v>-4.1755936032822003E-2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0.15418967112226969</v>
      </c>
      <c r="Y134" s="11">
        <f>IF('OddsRatio_working_3-way'!W134&gt;=0,IF('OddsRatio_working_3-way'!V134+SQRT('OddsRatio_working_3-way'!W134)&gt;0,0,PI()),ACOS('OddsRatio_working_3-way'!V134/(2*'OddsRatio_working_3-way'!X134)))</f>
        <v>0.72433050863152748</v>
      </c>
      <c r="Z134" s="11">
        <f>'OddsRatio_working_3-way'!X134^(1/3)*COS('OddsRatio_working_3-way'!Y134/3)</f>
        <v>0.52067680926482895</v>
      </c>
      <c r="AA134" s="11">
        <f>'OddsRatio_working_3-way'!X134^(1/3)*COS(('OddsRatio_working_3-way'!Y134+2*PI())/3)</f>
        <v>-0.37137602749089454</v>
      </c>
      <c r="AB134" s="11">
        <f>'OddsRatio_working_3-way'!X134^(1/3)*COS(('OddsRatio_working_3-way'!Y134+4*PI())/3)</f>
        <v>-0.14930078177393408</v>
      </c>
      <c r="AC134" s="11">
        <f>'OddsRatio_working_3-way'!X134^(1/3)*SIN('OddsRatio_working_3-way'!Y134/3)</f>
        <v>0.1282152028950394</v>
      </c>
      <c r="AD134" s="11">
        <f>'OddsRatio_working_3-way'!X134^(1/3)*SIN(('OddsRatio_working_3-way'!Y134+2*PI())/3)</f>
        <v>0.38681174253724704</v>
      </c>
      <c r="AE134" s="11">
        <f>'OddsRatio_working_3-way'!X134^(1/3)*SIN(('OddsRatio_working_3-way'!Y134+4*PI())/3)</f>
        <v>-0.51502694543228633</v>
      </c>
      <c r="AF134" s="11">
        <f>-'OddsRatio_working_3-way'!U134/(3*'OddsRatio_working_3-way'!X134^(1/3))*COS(('OddsRatio_working_3-way'!Y134)/3)</f>
        <v>0.52067680926482895</v>
      </c>
      <c r="AG134" s="11">
        <f>-'OddsRatio_working_3-way'!U134/(3*'OddsRatio_working_3-way'!X134^(1/3))*COS(('OddsRatio_working_3-way'!Y134+2*PI())/3)</f>
        <v>-0.37137602749089454</v>
      </c>
      <c r="AH134" s="11">
        <f>-'OddsRatio_working_3-way'!U134/(3*'OddsRatio_working_3-way'!X134^(1/3))*COS(('OddsRatio_working_3-way'!Y134+4*PI())/3)</f>
        <v>-0.14930078177393408</v>
      </c>
      <c r="AI134" s="11">
        <f>'OddsRatio_working_3-way'!U134/(3*'OddsRatio_working_3-way'!X134^(1/3))*SIN(('OddsRatio_working_3-way'!Y134)/3)</f>
        <v>-0.1282152028950394</v>
      </c>
      <c r="AJ134" s="11">
        <f>'OddsRatio_working_3-way'!U134/(3*'OddsRatio_working_3-way'!X134^(1/3))*SIN(('OddsRatio_working_3-way'!Y134+2*PI())/3)</f>
        <v>-0.38681174253724704</v>
      </c>
      <c r="AK134" s="11">
        <f>'OddsRatio_working_3-way'!U134/(3*'OddsRatio_working_3-way'!X134^(1/3))*SIN(('OddsRatio_working_3-way'!Y134+4*PI())/3)</f>
        <v>0.51502694543228633</v>
      </c>
      <c r="AL134" s="11">
        <f>'OddsRatio_working_3-way'!Z134+'OddsRatio_working_3-way'!AF134</f>
        <v>1.0413536185296579</v>
      </c>
      <c r="AM134" s="11">
        <f>'OddsRatio_working_3-way'!AA134+'OddsRatio_working_3-way'!AG134</f>
        <v>-0.74275205498178909</v>
      </c>
      <c r="AN134" s="11">
        <f>'OddsRatio_working_3-way'!AB134+'OddsRatio_working_3-way'!AH134</f>
        <v>-0.29860156354786815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1.0413536185296579</v>
      </c>
      <c r="AS134" s="11">
        <f>IF(('OddsRatio_working_3-way'!X134=0),IF(Q134&gt;0,-Q134^(1/3),(-Q134)^(1/3)),'OddsRatio_working_3-way'!AM134-'OddsRatio_working_3-way'!R134/3)</f>
        <v>-0.74275205498178909</v>
      </c>
      <c r="AT134" s="11">
        <f>IF(('OddsRatio_working_3-way'!X134=0),IF(Q134&gt;0,-Q134^(1/3),(-Q134)^(1/3)),'OddsRatio_working_3-way'!AN134-'OddsRatio_working_3-way'!R134/3)</f>
        <v>-0.29860156354786815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1.68</v>
      </c>
      <c r="B135" s="4">
        <f>IF('True_Odds_Calculator_3-way'!B136="","",'True_Odds_Calculator_3-way'!B136)</f>
        <v>4.29</v>
      </c>
      <c r="C135" s="4">
        <f>IF('True_Odds_Calculator_3-way'!C136="","",'True_Odds_Calculator_3-way'!C136)</f>
        <v>5.0599999999999996</v>
      </c>
      <c r="D135" s="9">
        <f t="shared" si="39"/>
        <v>0.58431159306211744</v>
      </c>
      <c r="E135" s="9">
        <f t="shared" si="40"/>
        <v>0.22512400731577137</v>
      </c>
      <c r="F135" s="9">
        <f t="shared" si="41"/>
        <v>0.19056439962211122</v>
      </c>
      <c r="G135" s="9">
        <f t="shared" si="42"/>
        <v>1.0461994731054678</v>
      </c>
      <c r="H135" s="9">
        <f t="shared" si="43"/>
        <v>1.7114156417117181</v>
      </c>
      <c r="I135" s="9">
        <f t="shared" si="44"/>
        <v>4.4419962665169903</v>
      </c>
      <c r="J135" s="9">
        <f t="shared" si="45"/>
        <v>5.2475698608081984</v>
      </c>
      <c r="K135" s="11">
        <f t="shared" si="46"/>
        <v>0.59523809523809523</v>
      </c>
      <c r="L135" s="11">
        <f t="shared" si="47"/>
        <v>0.23310023310023309</v>
      </c>
      <c r="M135" s="11">
        <f t="shared" si="48"/>
        <v>0.19762845849802374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-0.24906560282054357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0.22019043758174195</v>
      </c>
      <c r="Q135" s="11">
        <f>2*'OddsRatio_working_3-way'!K135*'OddsRatio_working_3-way'!L135*'OddsRatio_working_3-way'!M135</f>
        <v>5.484195207515366E-2</v>
      </c>
      <c r="R135" s="11">
        <f t="shared" si="49"/>
        <v>0</v>
      </c>
      <c r="S135" s="11">
        <f t="shared" si="50"/>
        <v>-0.88406602552980096</v>
      </c>
      <c r="T135" s="11">
        <f t="shared" si="51"/>
        <v>-0.22019079091651331</v>
      </c>
      <c r="U135" s="11">
        <f>'OddsRatio_working_3-way'!S135-'OddsRatio_working_3-way'!R135^2/3</f>
        <v>-0.88406602552980096</v>
      </c>
      <c r="V135" s="11">
        <f>'OddsRatio_working_3-way'!S135*'OddsRatio_working_3-way'!R135/3-2*'OddsRatio_working_3-way'!R135^3/27-'OddsRatio_working_3-way'!T135</f>
        <v>0.22019079091651331</v>
      </c>
      <c r="W135" s="11">
        <f>'OddsRatio_working_3-way'!V135^2+4*'OddsRatio_working_3-way'!U135^3/27</f>
        <v>-5.388074206972137E-2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0.15997244018436507</v>
      </c>
      <c r="Y135" s="11">
        <f>IF('OddsRatio_working_3-way'!W135&gt;=0,IF('OddsRatio_working_3-way'!V135+SQRT('OddsRatio_working_3-way'!W135)&gt;0,0,PI()),ACOS('OddsRatio_working_3-way'!V135/(2*'OddsRatio_working_3-way'!X135)))</f>
        <v>0.81177082624107488</v>
      </c>
      <c r="Z135" s="11">
        <f>'OddsRatio_working_3-way'!X135^(1/3)*COS('OddsRatio_working_3-way'!Y135/3)</f>
        <v>0.5230997365527339</v>
      </c>
      <c r="AA135" s="11">
        <f>'OddsRatio_working_3-way'!X135^(1/3)*COS(('OddsRatio_working_3-way'!Y135+2*PI())/3)</f>
        <v>-0.38721412570979757</v>
      </c>
      <c r="AB135" s="11">
        <f>'OddsRatio_working_3-way'!X135^(1/3)*COS(('OddsRatio_working_3-way'!Y135+4*PI())/3)</f>
        <v>-0.13588561084293629</v>
      </c>
      <c r="AC135" s="11">
        <f>'OddsRatio_working_3-way'!X135^(1/3)*SIN('OddsRatio_working_3-way'!Y135/3)</f>
        <v>0.1451045857134112</v>
      </c>
      <c r="AD135" s="11">
        <f>'OddsRatio_working_3-way'!X135^(1/3)*SIN(('OddsRatio_working_3-way'!Y135+2*PI())/3)</f>
        <v>0.38046536771090933</v>
      </c>
      <c r="AE135" s="11">
        <f>'OddsRatio_working_3-way'!X135^(1/3)*SIN(('OddsRatio_working_3-way'!Y135+4*PI())/3)</f>
        <v>-0.52556995342432056</v>
      </c>
      <c r="AF135" s="11">
        <f>-'OddsRatio_working_3-way'!U135/(3*'OddsRatio_working_3-way'!X135^(1/3))*COS(('OddsRatio_working_3-way'!Y135)/3)</f>
        <v>0.52309973655273379</v>
      </c>
      <c r="AG135" s="11">
        <f>-'OddsRatio_working_3-way'!U135/(3*'OddsRatio_working_3-way'!X135^(1/3))*COS(('OddsRatio_working_3-way'!Y135+2*PI())/3)</f>
        <v>-0.38721412570979746</v>
      </c>
      <c r="AH135" s="11">
        <f>-'OddsRatio_working_3-way'!U135/(3*'OddsRatio_working_3-way'!X135^(1/3))*COS(('OddsRatio_working_3-way'!Y135+4*PI())/3)</f>
        <v>-0.13588561084293627</v>
      </c>
      <c r="AI135" s="11">
        <f>'OddsRatio_working_3-way'!U135/(3*'OddsRatio_working_3-way'!X135^(1/3))*SIN(('OddsRatio_working_3-way'!Y135)/3)</f>
        <v>-0.14510458571341117</v>
      </c>
      <c r="AJ135" s="11">
        <f>'OddsRatio_working_3-way'!U135/(3*'OddsRatio_working_3-way'!X135^(1/3))*SIN(('OddsRatio_working_3-way'!Y135+2*PI())/3)</f>
        <v>-0.38046536771090927</v>
      </c>
      <c r="AK135" s="11">
        <f>'OddsRatio_working_3-way'!U135/(3*'OddsRatio_working_3-way'!X135^(1/3))*SIN(('OddsRatio_working_3-way'!Y135+4*PI())/3)</f>
        <v>0.52556995342432045</v>
      </c>
      <c r="AL135" s="11">
        <f>'OddsRatio_working_3-way'!Z135+'OddsRatio_working_3-way'!AF135</f>
        <v>1.0461994731054678</v>
      </c>
      <c r="AM135" s="11">
        <f>'OddsRatio_working_3-way'!AA135+'OddsRatio_working_3-way'!AG135</f>
        <v>-0.77442825141959504</v>
      </c>
      <c r="AN135" s="11">
        <f>'OddsRatio_working_3-way'!AB135+'OddsRatio_working_3-way'!AH135</f>
        <v>-0.27177122168587253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1.0461994731054678</v>
      </c>
      <c r="AS135" s="11">
        <f>IF(('OddsRatio_working_3-way'!X135=0),IF(Q135&gt;0,-Q135^(1/3),(-Q135)^(1/3)),'OddsRatio_working_3-way'!AM135-'OddsRatio_working_3-way'!R135/3)</f>
        <v>-0.77442825141959504</v>
      </c>
      <c r="AT135" s="11">
        <f>IF(('OddsRatio_working_3-way'!X135=0),IF(Q135&gt;0,-Q135^(1/3),(-Q135)^(1/3)),'OddsRatio_working_3-way'!AN135-'OddsRatio_working_3-way'!R135/3)</f>
        <v>-0.27177122168587253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3.2</v>
      </c>
      <c r="C136" s="4">
        <f>IF('True_Odds_Calculator_3-way'!C137="","",'True_Odds_Calculator_3-way'!C137)</f>
        <v>3.21</v>
      </c>
      <c r="D136" s="9">
        <f t="shared" si="39"/>
        <v>0.3903545357732694</v>
      </c>
      <c r="E136" s="9">
        <f t="shared" si="40"/>
        <v>0.30530324473239639</v>
      </c>
      <c r="F136" s="9">
        <f t="shared" si="41"/>
        <v>0.30434221949433427</v>
      </c>
      <c r="G136" s="9">
        <f t="shared" si="42"/>
        <v>1.0342872466722204</v>
      </c>
      <c r="H136" s="9">
        <f t="shared" si="43"/>
        <v>2.5617737424750522</v>
      </c>
      <c r="I136" s="9">
        <f t="shared" si="44"/>
        <v>3.2754319426788845</v>
      </c>
      <c r="J136" s="9">
        <f t="shared" si="45"/>
        <v>3.2857748151456074</v>
      </c>
      <c r="K136" s="11">
        <f t="shared" si="46"/>
        <v>0.39840637450199207</v>
      </c>
      <c r="L136" s="11">
        <f t="shared" si="47"/>
        <v>0.3125</v>
      </c>
      <c r="M136" s="11">
        <f t="shared" si="48"/>
        <v>0.3115264797507788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-0.28474963076044724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0.22961115041392066</v>
      </c>
      <c r="Q136" s="11">
        <f>2*'OddsRatio_working_3-way'!K136*'OddsRatio_working_3-way'!L136*'OddsRatio_working_3-way'!M136</f>
        <v>7.757133459929752E-2</v>
      </c>
      <c r="R136" s="11">
        <f t="shared" si="49"/>
        <v>0</v>
      </c>
      <c r="S136" s="11">
        <f t="shared" si="50"/>
        <v>-0.80636153873395822</v>
      </c>
      <c r="T136" s="11">
        <f t="shared" si="51"/>
        <v>-0.27241943876147234</v>
      </c>
      <c r="U136" s="11">
        <f>'OddsRatio_working_3-way'!S136-'OddsRatio_working_3-way'!R136^2/3</f>
        <v>-0.80636153873395822</v>
      </c>
      <c r="V136" s="11">
        <f>'OddsRatio_working_3-way'!S136*'OddsRatio_working_3-way'!R136/3-2*'OddsRatio_working_3-way'!R136^3/27-'OddsRatio_working_3-way'!T136</f>
        <v>0.27241943876147234</v>
      </c>
      <c r="W136" s="11">
        <f>'OddsRatio_working_3-way'!V136^2+4*'OddsRatio_working_3-way'!U136^3/27</f>
        <v>-3.4634327679329002E-3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0.13935187779776101</v>
      </c>
      <c r="Y136" s="11">
        <f>IF('OddsRatio_working_3-way'!W136&gt;=0,IF('OddsRatio_working_3-way'!V136+SQRT('OddsRatio_working_3-way'!W136)&gt;0,0,PI()),ACOS('OddsRatio_working_3-way'!V136/(2*'OddsRatio_working_3-way'!X136)))</f>
        <v>0.21276102363206917</v>
      </c>
      <c r="Z136" s="11">
        <f>'OddsRatio_working_3-way'!X136^(1/3)*COS('OddsRatio_working_3-way'!Y136/3)</f>
        <v>0.51714362333611019</v>
      </c>
      <c r="AA136" s="11">
        <f>'OddsRatio_working_3-way'!X136^(1/3)*COS(('OddsRatio_working_3-way'!Y136+2*PI())/3)</f>
        <v>-0.29038752029742654</v>
      </c>
      <c r="AB136" s="11">
        <f>'OddsRatio_working_3-way'!X136^(1/3)*COS(('OddsRatio_working_3-way'!Y136+4*PI())/3)</f>
        <v>-0.22675610303868382</v>
      </c>
      <c r="AC136" s="11">
        <f>'OddsRatio_working_3-way'!X136^(1/3)*SIN('OddsRatio_working_3-way'!Y136/3)</f>
        <v>3.6737615883252521E-2</v>
      </c>
      <c r="AD136" s="11">
        <f>'OddsRatio_working_3-way'!X136^(1/3)*SIN(('OddsRatio_working_3-way'!Y136+2*PI())/3)</f>
        <v>0.42949070727257621</v>
      </c>
      <c r="AE136" s="11">
        <f>'OddsRatio_working_3-way'!X136^(1/3)*SIN(('OddsRatio_working_3-way'!Y136+4*PI())/3)</f>
        <v>-0.46622832315582874</v>
      </c>
      <c r="AF136" s="11">
        <f>-'OddsRatio_working_3-way'!U136/(3*'OddsRatio_working_3-way'!X136^(1/3))*COS(('OddsRatio_working_3-way'!Y136)/3)</f>
        <v>0.51714362333611019</v>
      </c>
      <c r="AG136" s="11">
        <f>-'OddsRatio_working_3-way'!U136/(3*'OddsRatio_working_3-way'!X136^(1/3))*COS(('OddsRatio_working_3-way'!Y136+2*PI())/3)</f>
        <v>-0.29038752029742654</v>
      </c>
      <c r="AH136" s="11">
        <f>-'OddsRatio_working_3-way'!U136/(3*'OddsRatio_working_3-way'!X136^(1/3))*COS(('OddsRatio_working_3-way'!Y136+4*PI())/3)</f>
        <v>-0.22675610303868382</v>
      </c>
      <c r="AI136" s="11">
        <f>'OddsRatio_working_3-way'!U136/(3*'OddsRatio_working_3-way'!X136^(1/3))*SIN(('OddsRatio_working_3-way'!Y136)/3)</f>
        <v>-3.6737615883252521E-2</v>
      </c>
      <c r="AJ136" s="11">
        <f>'OddsRatio_working_3-way'!U136/(3*'OddsRatio_working_3-way'!X136^(1/3))*SIN(('OddsRatio_working_3-way'!Y136+2*PI())/3)</f>
        <v>-0.42949070727257621</v>
      </c>
      <c r="AK136" s="11">
        <f>'OddsRatio_working_3-way'!U136/(3*'OddsRatio_working_3-way'!X136^(1/3))*SIN(('OddsRatio_working_3-way'!Y136+4*PI())/3)</f>
        <v>0.46622832315582874</v>
      </c>
      <c r="AL136" s="11">
        <f>'OddsRatio_working_3-way'!Z136+'OddsRatio_working_3-way'!AF136</f>
        <v>1.0342872466722204</v>
      </c>
      <c r="AM136" s="11">
        <f>'OddsRatio_working_3-way'!AA136+'OddsRatio_working_3-way'!AG136</f>
        <v>-0.58077504059485308</v>
      </c>
      <c r="AN136" s="11">
        <f>'OddsRatio_working_3-way'!AB136+'OddsRatio_working_3-way'!AH136</f>
        <v>-0.45351220607736764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1.0342872466722204</v>
      </c>
      <c r="AS136" s="11">
        <f>IF(('OddsRatio_working_3-way'!X136=0),IF(Q136&gt;0,-Q136^(1/3),(-Q136)^(1/3)),'OddsRatio_working_3-way'!AM136-'OddsRatio_working_3-way'!R136/3)</f>
        <v>-0.58077504059485308</v>
      </c>
      <c r="AT136" s="11">
        <f>IF(('OddsRatio_working_3-way'!X136=0),IF(Q136&gt;0,-Q136^(1/3),(-Q136)^(1/3)),'OddsRatio_working_3-way'!AN136-'OddsRatio_working_3-way'!R136/3)</f>
        <v>-0.45351220607736764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4.28</v>
      </c>
      <c r="B137" s="4">
        <f>IF('True_Odds_Calculator_3-way'!B138="","",'True_Odds_Calculator_3-way'!B138)</f>
        <v>4.4400000000000004</v>
      </c>
      <c r="C137" s="4">
        <f>IF('True_Odds_Calculator_3-way'!C138="","",'True_Odds_Calculator_3-way'!C138)</f>
        <v>1.77</v>
      </c>
      <c r="D137" s="9">
        <f t="shared" si="39"/>
        <v>0.22655984764474699</v>
      </c>
      <c r="E137" s="9">
        <f t="shared" si="40"/>
        <v>0.21832279327906945</v>
      </c>
      <c r="F137" s="9">
        <f t="shared" si="41"/>
        <v>0.55511735907618354</v>
      </c>
      <c r="G137" s="9">
        <f t="shared" si="42"/>
        <v>1.0408063341757821</v>
      </c>
      <c r="H137" s="9">
        <f t="shared" si="43"/>
        <v>4.413844776096564</v>
      </c>
      <c r="I137" s="9">
        <f t="shared" si="44"/>
        <v>4.5803737895646908</v>
      </c>
      <c r="J137" s="9">
        <f t="shared" si="45"/>
        <v>1.8014208773153524</v>
      </c>
      <c r="K137" s="11">
        <f t="shared" si="46"/>
        <v>0.23364485981308411</v>
      </c>
      <c r="L137" s="11">
        <f t="shared" si="47"/>
        <v>0.2252252252252252</v>
      </c>
      <c r="M137" s="11">
        <f t="shared" si="48"/>
        <v>0.56497175141242939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-0.25829916721727275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0.22268030742607015</v>
      </c>
      <c r="Q137" s="11">
        <f>2*'OddsRatio_working_3-way'!K137*'OddsRatio_working_3-way'!L137*'OddsRatio_working_3-way'!M137</f>
        <v>5.9460696241941287E-2</v>
      </c>
      <c r="R137" s="11">
        <f t="shared" si="49"/>
        <v>0</v>
      </c>
      <c r="S137" s="11">
        <f t="shared" si="50"/>
        <v>-0.86210230495539619</v>
      </c>
      <c r="T137" s="11">
        <f t="shared" si="51"/>
        <v>-0.23020088249810308</v>
      </c>
      <c r="U137" s="11">
        <f>'OddsRatio_working_3-way'!S137-'OddsRatio_working_3-way'!R137^2/3</f>
        <v>-0.86210230495539619</v>
      </c>
      <c r="V137" s="11">
        <f>'OddsRatio_working_3-way'!S137*'OddsRatio_working_3-way'!R137/3-2*'OddsRatio_working_3-way'!R137^3/27-'OddsRatio_working_3-way'!T137</f>
        <v>0.23020088249810308</v>
      </c>
      <c r="W137" s="11">
        <f>'OddsRatio_working_3-way'!V137^2+4*'OddsRatio_working_3-way'!U137^3/27</f>
        <v>-4.1930813892170807E-2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0.15404809329806413</v>
      </c>
      <c r="Y137" s="11">
        <f>IF('OddsRatio_working_3-way'!W137&gt;=0,IF('OddsRatio_working_3-way'!V137+SQRT('OddsRatio_working_3-way'!W137)&gt;0,0,PI()),ACOS('OddsRatio_working_3-way'!V137/(2*'OddsRatio_working_3-way'!X137)))</f>
        <v>0.72699929252336859</v>
      </c>
      <c r="Z137" s="11">
        <f>'OddsRatio_working_3-way'!X137^(1/3)*COS('OddsRatio_working_3-way'!Y137/3)</f>
        <v>0.52040316708789103</v>
      </c>
      <c r="AA137" s="11">
        <f>'OddsRatio_working_3-way'!X137^(1/3)*COS(('OddsRatio_working_3-way'!Y137+2*PI())/3)</f>
        <v>-0.37160617951071201</v>
      </c>
      <c r="AB137" s="11">
        <f>'OddsRatio_working_3-way'!X137^(1/3)*COS(('OddsRatio_working_3-way'!Y137+4*PI())/3)</f>
        <v>-0.14879698757717907</v>
      </c>
      <c r="AC137" s="11">
        <f>'OddsRatio_working_3-way'!X137^(1/3)*SIN('OddsRatio_working_3-way'!Y137/3)</f>
        <v>0.12863894694074829</v>
      </c>
      <c r="AD137" s="11">
        <f>'OddsRatio_working_3-way'!X137^(1/3)*SIN(('OddsRatio_working_3-way'!Y137+2*PI())/3)</f>
        <v>0.38636288943761732</v>
      </c>
      <c r="AE137" s="11">
        <f>'OddsRatio_working_3-way'!X137^(1/3)*SIN(('OddsRatio_working_3-way'!Y137+4*PI())/3)</f>
        <v>-0.51500183637836561</v>
      </c>
      <c r="AF137" s="11">
        <f>-'OddsRatio_working_3-way'!U137/(3*'OddsRatio_working_3-way'!X137^(1/3))*COS(('OddsRatio_working_3-way'!Y137)/3)</f>
        <v>0.52040316708789103</v>
      </c>
      <c r="AG137" s="11">
        <f>-'OddsRatio_working_3-way'!U137/(3*'OddsRatio_working_3-way'!X137^(1/3))*COS(('OddsRatio_working_3-way'!Y137+2*PI())/3)</f>
        <v>-0.37160617951071201</v>
      </c>
      <c r="AH137" s="11">
        <f>-'OddsRatio_working_3-way'!U137/(3*'OddsRatio_working_3-way'!X137^(1/3))*COS(('OddsRatio_working_3-way'!Y137+4*PI())/3)</f>
        <v>-0.14879698757717907</v>
      </c>
      <c r="AI137" s="11">
        <f>'OddsRatio_working_3-way'!U137/(3*'OddsRatio_working_3-way'!X137^(1/3))*SIN(('OddsRatio_working_3-way'!Y137)/3)</f>
        <v>-0.12863894694074829</v>
      </c>
      <c r="AJ137" s="11">
        <f>'OddsRatio_working_3-way'!U137/(3*'OddsRatio_working_3-way'!X137^(1/3))*SIN(('OddsRatio_working_3-way'!Y137+2*PI())/3)</f>
        <v>-0.38636288943761732</v>
      </c>
      <c r="AK137" s="11">
        <f>'OddsRatio_working_3-way'!U137/(3*'OddsRatio_working_3-way'!X137^(1/3))*SIN(('OddsRatio_working_3-way'!Y137+4*PI())/3)</f>
        <v>0.51500183637836561</v>
      </c>
      <c r="AL137" s="11">
        <f>'OddsRatio_working_3-way'!Z137+'OddsRatio_working_3-way'!AF137</f>
        <v>1.0408063341757821</v>
      </c>
      <c r="AM137" s="11">
        <f>'OddsRatio_working_3-way'!AA137+'OddsRatio_working_3-way'!AG137</f>
        <v>-0.74321235902142402</v>
      </c>
      <c r="AN137" s="11">
        <f>'OddsRatio_working_3-way'!AB137+'OddsRatio_working_3-way'!AH137</f>
        <v>-0.29759397515435815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1.0408063341757821</v>
      </c>
      <c r="AS137" s="11">
        <f>IF(('OddsRatio_working_3-way'!X137=0),IF(Q137&gt;0,-Q137^(1/3),(-Q137)^(1/3)),'OddsRatio_working_3-way'!AM137-'OddsRatio_working_3-way'!R137/3)</f>
        <v>-0.74321235902142402</v>
      </c>
      <c r="AT137" s="11">
        <f>IF(('OddsRatio_working_3-way'!X137=0),IF(Q137&gt;0,-Q137^(1/3),(-Q137)^(1/3)),'OddsRatio_working_3-way'!AN137-'OddsRatio_working_3-way'!R137/3)</f>
        <v>-0.29759397515435815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1.55</v>
      </c>
      <c r="B138" s="4">
        <f>IF('True_Odds_Calculator_3-way'!B139="","",'True_Odds_Calculator_3-way'!B139)</f>
        <v>4.54</v>
      </c>
      <c r="C138" s="4">
        <f>IF('True_Odds_Calculator_3-way'!C139="","",'True_Odds_Calculator_3-way'!C139)</f>
        <v>6.22</v>
      </c>
      <c r="D138" s="9">
        <f t="shared" si="39"/>
        <v>0.6338220653066643</v>
      </c>
      <c r="E138" s="9">
        <f t="shared" si="40"/>
        <v>0.21193267967168183</v>
      </c>
      <c r="F138" s="9">
        <f t="shared" si="41"/>
        <v>0.15424525502165404</v>
      </c>
      <c r="G138" s="9">
        <f t="shared" si="42"/>
        <v>1.0504179319738052</v>
      </c>
      <c r="H138" s="9">
        <f t="shared" si="43"/>
        <v>1.5777298625855927</v>
      </c>
      <c r="I138" s="9">
        <f t="shared" si="44"/>
        <v>4.7184794791872706</v>
      </c>
      <c r="J138" s="9">
        <f t="shared" si="45"/>
        <v>6.4831816049032627</v>
      </c>
      <c r="K138" s="11">
        <f t="shared" si="46"/>
        <v>0.64516129032258063</v>
      </c>
      <c r="L138" s="11">
        <f t="shared" si="47"/>
        <v>0.22026431718061673</v>
      </c>
      <c r="M138" s="11">
        <f t="shared" si="48"/>
        <v>0.16077170418006431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-0.23219802358411468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0.21270208411487823</v>
      </c>
      <c r="Q138" s="11">
        <f>2*'OddsRatio_working_3-way'!K138*'OddsRatio_working_3-way'!L138*'OddsRatio_working_3-way'!M138</f>
        <v>4.5693251152498025E-2</v>
      </c>
      <c r="R138" s="11">
        <f t="shared" si="49"/>
        <v>0</v>
      </c>
      <c r="S138" s="11">
        <f t="shared" si="50"/>
        <v>-0.91603744438344037</v>
      </c>
      <c r="T138" s="11">
        <f t="shared" si="51"/>
        <v>-0.1967857023380109</v>
      </c>
      <c r="U138" s="11">
        <f>'OddsRatio_working_3-way'!S138-'OddsRatio_working_3-way'!R138^2/3</f>
        <v>-0.91603744438344037</v>
      </c>
      <c r="V138" s="11">
        <f>'OddsRatio_working_3-way'!S138*'OddsRatio_working_3-way'!R138/3-2*'OddsRatio_working_3-way'!R138^3/27-'OddsRatio_working_3-way'!T138</f>
        <v>0.1967857023380109</v>
      </c>
      <c r="W138" s="11">
        <f>'OddsRatio_working_3-way'!V138^2+4*'OddsRatio_working_3-way'!U138^3/27</f>
        <v>-7.5152358267446775E-2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0.16872831039285538</v>
      </c>
      <c r="Y138" s="11">
        <f>IF('OddsRatio_working_3-way'!W138&gt;=0,IF('OddsRatio_working_3-way'!V138+SQRT('OddsRatio_working_3-way'!W138)&gt;0,0,PI()),ACOS('OddsRatio_working_3-way'!V138/(2*'OddsRatio_working_3-way'!X138)))</f>
        <v>0.94820319380021001</v>
      </c>
      <c r="Z138" s="11">
        <f>'OddsRatio_working_3-way'!X138^(1/3)*COS('OddsRatio_working_3-way'!Y138/3)</f>
        <v>0.52520896598690248</v>
      </c>
      <c r="AA138" s="11">
        <f>'OddsRatio_working_3-way'!X138^(1/3)*COS(('OddsRatio_working_3-way'!Y138+2*PI())/3)</f>
        <v>-0.41135265149002981</v>
      </c>
      <c r="AB138" s="11">
        <f>'OddsRatio_working_3-way'!X138^(1/3)*COS(('OddsRatio_working_3-way'!Y138+4*PI())/3)</f>
        <v>-0.11385631449687256</v>
      </c>
      <c r="AC138" s="11">
        <f>'OddsRatio_working_3-way'!X138^(1/3)*SIN('OddsRatio_working_3-way'!Y138/3)</f>
        <v>0.17175959024592696</v>
      </c>
      <c r="AD138" s="11">
        <f>'OddsRatio_working_3-way'!X138^(1/3)*SIN(('OddsRatio_working_3-way'!Y138+2*PI())/3)</f>
        <v>0.3689645117170513</v>
      </c>
      <c r="AE138" s="11">
        <f>'OddsRatio_working_3-way'!X138^(1/3)*SIN(('OddsRatio_working_3-way'!Y138+4*PI())/3)</f>
        <v>-0.54072410196297827</v>
      </c>
      <c r="AF138" s="11">
        <f>-'OddsRatio_working_3-way'!U138/(3*'OddsRatio_working_3-way'!X138^(1/3))*COS(('OddsRatio_working_3-way'!Y138)/3)</f>
        <v>0.5252089659869027</v>
      </c>
      <c r="AG138" s="11">
        <f>-'OddsRatio_working_3-way'!U138/(3*'OddsRatio_working_3-way'!X138^(1/3))*COS(('OddsRatio_working_3-way'!Y138+2*PI())/3)</f>
        <v>-0.41135265149002997</v>
      </c>
      <c r="AH138" s="11">
        <f>-'OddsRatio_working_3-way'!U138/(3*'OddsRatio_working_3-way'!X138^(1/3))*COS(('OddsRatio_working_3-way'!Y138+4*PI())/3)</f>
        <v>-0.1138563144968726</v>
      </c>
      <c r="AI138" s="11">
        <f>'OddsRatio_working_3-way'!U138/(3*'OddsRatio_working_3-way'!X138^(1/3))*SIN(('OddsRatio_working_3-way'!Y138)/3)</f>
        <v>-0.17175959024592702</v>
      </c>
      <c r="AJ138" s="11">
        <f>'OddsRatio_working_3-way'!U138/(3*'OddsRatio_working_3-way'!X138^(1/3))*SIN(('OddsRatio_working_3-way'!Y138+2*PI())/3)</f>
        <v>-0.36896451171705147</v>
      </c>
      <c r="AK138" s="11">
        <f>'OddsRatio_working_3-way'!U138/(3*'OddsRatio_working_3-way'!X138^(1/3))*SIN(('OddsRatio_working_3-way'!Y138+4*PI())/3)</f>
        <v>0.54072410196297849</v>
      </c>
      <c r="AL138" s="11">
        <f>'OddsRatio_working_3-way'!Z138+'OddsRatio_working_3-way'!AF138</f>
        <v>1.0504179319738052</v>
      </c>
      <c r="AM138" s="11">
        <f>'OddsRatio_working_3-way'!AA138+'OddsRatio_working_3-way'!AG138</f>
        <v>-0.82270530298005973</v>
      </c>
      <c r="AN138" s="11">
        <f>'OddsRatio_working_3-way'!AB138+'OddsRatio_working_3-way'!AH138</f>
        <v>-0.22771262899374517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1.0504179319738052</v>
      </c>
      <c r="AS138" s="11">
        <f>IF(('OddsRatio_working_3-way'!X138=0),IF(Q138&gt;0,-Q138^(1/3),(-Q138)^(1/3)),'OddsRatio_working_3-way'!AM138-'OddsRatio_working_3-way'!R138/3)</f>
        <v>-0.82270530298005973</v>
      </c>
      <c r="AT138" s="11">
        <f>IF(('OddsRatio_working_3-way'!X138=0),IF(Q138&gt;0,-Q138^(1/3),(-Q138)^(1/3)),'OddsRatio_working_3-way'!AN138-'OddsRatio_working_3-way'!R138/3)</f>
        <v>-0.22771262899374517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1.74</v>
      </c>
      <c r="B139" s="4">
        <f>IF('True_Odds_Calculator_3-way'!B140="","",'True_Odds_Calculator_3-way'!B140)</f>
        <v>3.63</v>
      </c>
      <c r="C139" s="4">
        <f>IF('True_Odds_Calculator_3-way'!C140="","",'True_Odds_Calculator_3-way'!C140)</f>
        <v>4.78</v>
      </c>
      <c r="D139" s="9">
        <f t="shared" si="39"/>
        <v>0.55042991338030967</v>
      </c>
      <c r="E139" s="9">
        <f t="shared" si="40"/>
        <v>0.25622529283241757</v>
      </c>
      <c r="F139" s="9">
        <f t="shared" si="41"/>
        <v>0.19334479378727265</v>
      </c>
      <c r="G139" s="9">
        <f t="shared" si="42"/>
        <v>1.1037320634514689</v>
      </c>
      <c r="H139" s="9">
        <f t="shared" si="43"/>
        <v>1.8167617269540872</v>
      </c>
      <c r="I139" s="9">
        <f t="shared" si="44"/>
        <v>3.9028153268773638</v>
      </c>
      <c r="J139" s="9">
        <f t="shared" si="45"/>
        <v>5.1721071998465531</v>
      </c>
      <c r="K139" s="11">
        <f t="shared" si="46"/>
        <v>0.57471264367816088</v>
      </c>
      <c r="L139" s="11">
        <f t="shared" si="47"/>
        <v>0.27548209366391185</v>
      </c>
      <c r="M139" s="11">
        <f t="shared" si="48"/>
        <v>0.20920502092050208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-0.2436663165011429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0.23682212399569202</v>
      </c>
      <c r="Q139" s="11">
        <f>2*'OddsRatio_working_3-way'!K139*'OddsRatio_working_3-way'!L139*'OddsRatio_working_3-way'!M139</f>
        <v>6.6243950768025736E-2</v>
      </c>
      <c r="R139" s="11">
        <f t="shared" si="49"/>
        <v>0</v>
      </c>
      <c r="S139" s="11">
        <f t="shared" si="50"/>
        <v>-0.97191161829945105</v>
      </c>
      <c r="T139" s="11">
        <f t="shared" si="51"/>
        <v>-0.27186338973411217</v>
      </c>
      <c r="U139" s="11">
        <f>'OddsRatio_working_3-way'!S139-'OddsRatio_working_3-way'!R139^2/3</f>
        <v>-0.97191161829945105</v>
      </c>
      <c r="V139" s="11">
        <f>'OddsRatio_working_3-way'!S139*'OddsRatio_working_3-way'!R139/3-2*'OddsRatio_working_3-way'!R139^3/27-'OddsRatio_working_3-way'!T139</f>
        <v>0.27186338973411217</v>
      </c>
      <c r="W139" s="11">
        <f>'OddsRatio_working_3-way'!V139^2+4*'OddsRatio_working_3-way'!U139^3/27</f>
        <v>-6.2102084867081048E-2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0.18439887983987513</v>
      </c>
      <c r="Y139" s="11">
        <f>IF('OddsRatio_working_3-way'!W139&gt;=0,IF('OddsRatio_working_3-way'!V139+SQRT('OddsRatio_working_3-way'!W139)&gt;0,0,PI()),ACOS('OddsRatio_working_3-way'!V139/(2*'OddsRatio_working_3-way'!X139)))</f>
        <v>0.74193685771492468</v>
      </c>
      <c r="Z139" s="11">
        <f>'OddsRatio_working_3-way'!X139^(1/3)*COS('OddsRatio_working_3-way'!Y139/3)</f>
        <v>0.55186603172573445</v>
      </c>
      <c r="AA139" s="11">
        <f>'OddsRatio_working_3-way'!X139^(1/3)*COS(('OddsRatio_working_3-way'!Y139+2*PI())/3)</f>
        <v>-0.39660122561726258</v>
      </c>
      <c r="AB139" s="11">
        <f>'OddsRatio_working_3-way'!X139^(1/3)*COS(('OddsRatio_working_3-way'!Y139+4*PI())/3)</f>
        <v>-0.15526480610847196</v>
      </c>
      <c r="AC139" s="11">
        <f>'OddsRatio_working_3-way'!X139^(1/3)*SIN('OddsRatio_working_3-way'!Y139/3)</f>
        <v>0.13933564676866075</v>
      </c>
      <c r="AD139" s="11">
        <f>'OddsRatio_working_3-way'!X139^(1/3)*SIN(('OddsRatio_working_3-way'!Y139+2*PI())/3)</f>
        <v>0.40826217957586458</v>
      </c>
      <c r="AE139" s="11">
        <f>'OddsRatio_working_3-way'!X139^(1/3)*SIN(('OddsRatio_working_3-way'!Y139+4*PI())/3)</f>
        <v>-0.54759782634452536</v>
      </c>
      <c r="AF139" s="11">
        <f>-'OddsRatio_working_3-way'!U139/(3*'OddsRatio_working_3-way'!X139^(1/3))*COS(('OddsRatio_working_3-way'!Y139)/3)</f>
        <v>0.55186603172573445</v>
      </c>
      <c r="AG139" s="11">
        <f>-'OddsRatio_working_3-way'!U139/(3*'OddsRatio_working_3-way'!X139^(1/3))*COS(('OddsRatio_working_3-way'!Y139+2*PI())/3)</f>
        <v>-0.39660122561726258</v>
      </c>
      <c r="AH139" s="11">
        <f>-'OddsRatio_working_3-way'!U139/(3*'OddsRatio_working_3-way'!X139^(1/3))*COS(('OddsRatio_working_3-way'!Y139+4*PI())/3)</f>
        <v>-0.15526480610847196</v>
      </c>
      <c r="AI139" s="11">
        <f>'OddsRatio_working_3-way'!U139/(3*'OddsRatio_working_3-way'!X139^(1/3))*SIN(('OddsRatio_working_3-way'!Y139)/3)</f>
        <v>-0.13933564676866075</v>
      </c>
      <c r="AJ139" s="11">
        <f>'OddsRatio_working_3-way'!U139/(3*'OddsRatio_working_3-way'!X139^(1/3))*SIN(('OddsRatio_working_3-way'!Y139+2*PI())/3)</f>
        <v>-0.40826217957586458</v>
      </c>
      <c r="AK139" s="11">
        <f>'OddsRatio_working_3-way'!U139/(3*'OddsRatio_working_3-way'!X139^(1/3))*SIN(('OddsRatio_working_3-way'!Y139+4*PI())/3)</f>
        <v>0.54759782634452536</v>
      </c>
      <c r="AL139" s="11">
        <f>'OddsRatio_working_3-way'!Z139+'OddsRatio_working_3-way'!AF139</f>
        <v>1.1037320634514689</v>
      </c>
      <c r="AM139" s="11">
        <f>'OddsRatio_working_3-way'!AA139+'OddsRatio_working_3-way'!AG139</f>
        <v>-0.79320245123452515</v>
      </c>
      <c r="AN139" s="11">
        <f>'OddsRatio_working_3-way'!AB139+'OddsRatio_working_3-way'!AH139</f>
        <v>-0.31052961221694392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1.1037320634514689</v>
      </c>
      <c r="AS139" s="11">
        <f>IF(('OddsRatio_working_3-way'!X139=0),IF(Q139&gt;0,-Q139^(1/3),(-Q139)^(1/3)),'OddsRatio_working_3-way'!AM139-'OddsRatio_working_3-way'!R139/3)</f>
        <v>-0.79320245123452515</v>
      </c>
      <c r="AT139" s="11">
        <f>IF(('OddsRatio_working_3-way'!X139=0),IF(Q139&gt;0,-Q139^(1/3),(-Q139)^(1/3)),'OddsRatio_working_3-way'!AN139-'OddsRatio_working_3-way'!R139/3)</f>
        <v>-0.31052961221694392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1.1499999999999999</v>
      </c>
      <c r="B140" s="4">
        <f>IF('True_Odds_Calculator_3-way'!B141="","",'True_Odds_Calculator_3-way'!B141)</f>
        <v>7.68</v>
      </c>
      <c r="C140" s="4">
        <f>IF('True_Odds_Calculator_3-way'!C141="","",'True_Odds_Calculator_3-way'!C141)</f>
        <v>15.53</v>
      </c>
      <c r="D140" s="9">
        <f t="shared" si="39"/>
        <v>0.84150986710420561</v>
      </c>
      <c r="E140" s="9">
        <f t="shared" si="40"/>
        <v>0.10652557899926673</v>
      </c>
      <c r="F140" s="9">
        <f t="shared" si="41"/>
        <v>5.1964553896527259E-2</v>
      </c>
      <c r="G140" s="9">
        <f t="shared" si="42"/>
        <v>1.2556013034142142</v>
      </c>
      <c r="H140" s="9">
        <f t="shared" si="43"/>
        <v>1.1883401955121322</v>
      </c>
      <c r="I140" s="9">
        <f t="shared" si="44"/>
        <v>9.387416706806949</v>
      </c>
      <c r="J140" s="9">
        <f t="shared" si="45"/>
        <v>19.243886938608533</v>
      </c>
      <c r="K140" s="11">
        <f t="shared" si="46"/>
        <v>0.86956521739130443</v>
      </c>
      <c r="L140" s="11">
        <f t="shared" si="47"/>
        <v>0.13020833333333334</v>
      </c>
      <c r="M140" s="11">
        <f t="shared" si="48"/>
        <v>6.4391500321957507E-2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-0.10614580125423412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0.15572944371342987</v>
      </c>
      <c r="Q140" s="11">
        <f>2*'OddsRatio_working_3-way'!K140*'OddsRatio_working_3-way'!L140*'OddsRatio_working_3-way'!M140</f>
        <v>1.45814085873998E-2</v>
      </c>
      <c r="R140" s="11">
        <f t="shared" si="49"/>
        <v>0</v>
      </c>
      <c r="S140" s="11">
        <f t="shared" si="50"/>
        <v>-1.4671276854412352</v>
      </c>
      <c r="T140" s="11">
        <f t="shared" si="51"/>
        <v>-0.13737150612745647</v>
      </c>
      <c r="U140" s="11">
        <f>'OddsRatio_working_3-way'!S140-'OddsRatio_working_3-way'!R140^2/3</f>
        <v>-1.4671276854412352</v>
      </c>
      <c r="V140" s="11">
        <f>'OddsRatio_working_3-way'!S140*'OddsRatio_working_3-way'!R140/3-2*'OddsRatio_working_3-way'!R140^3/27-'OddsRatio_working_3-way'!T140</f>
        <v>0.13737150612745647</v>
      </c>
      <c r="W140" s="11">
        <f>'OddsRatio_working_3-way'!V140^2+4*'OddsRatio_working_3-way'!U140^3/27</f>
        <v>-0.44897188501608581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0.34199518114726835</v>
      </c>
      <c r="Y140" s="11">
        <f>IF('OddsRatio_working_3-way'!W140&gt;=0,IF('OddsRatio_working_3-way'!V140+SQRT('OddsRatio_working_3-way'!W140)&gt;0,0,PI()),ACOS('OddsRatio_working_3-way'!V140/(2*'OddsRatio_working_3-way'!X140)))</f>
        <v>1.3685826783360662</v>
      </c>
      <c r="Z140" s="11">
        <f>'OddsRatio_working_3-way'!X140^(1/3)*COS('OddsRatio_working_3-way'!Y140/3)</f>
        <v>0.62780065170710708</v>
      </c>
      <c r="AA140" s="11">
        <f>'OddsRatio_working_3-way'!X140^(1/3)*COS(('OddsRatio_working_3-way'!Y140+2*PI())/3)</f>
        <v>-0.58069927196730331</v>
      </c>
      <c r="AB140" s="11">
        <f>'OddsRatio_working_3-way'!X140^(1/3)*COS(('OddsRatio_working_3-way'!Y140+4*PI())/3)</f>
        <v>-4.7101379739803946E-2</v>
      </c>
      <c r="AC140" s="11">
        <f>'OddsRatio_working_3-way'!X140^(1/3)*SIN('OddsRatio_working_3-way'!Y140/3)</f>
        <v>0.30807288671656369</v>
      </c>
      <c r="AD140" s="11">
        <f>'OddsRatio_working_3-way'!X140^(1/3)*SIN(('OddsRatio_working_3-way'!Y140+2*PI())/3)</f>
        <v>0.38965486953249928</v>
      </c>
      <c r="AE140" s="11">
        <f>'OddsRatio_working_3-way'!X140^(1/3)*SIN(('OddsRatio_working_3-way'!Y140+4*PI())/3)</f>
        <v>-0.69772775624906302</v>
      </c>
      <c r="AF140" s="11">
        <f>-'OddsRatio_working_3-way'!U140/(3*'OddsRatio_working_3-way'!X140^(1/3))*COS(('OddsRatio_working_3-way'!Y140)/3)</f>
        <v>0.62780065170710708</v>
      </c>
      <c r="AG140" s="11">
        <f>-'OddsRatio_working_3-way'!U140/(3*'OddsRatio_working_3-way'!X140^(1/3))*COS(('OddsRatio_working_3-way'!Y140+2*PI())/3)</f>
        <v>-0.58069927196730331</v>
      </c>
      <c r="AH140" s="11">
        <f>-'OddsRatio_working_3-way'!U140/(3*'OddsRatio_working_3-way'!X140^(1/3))*COS(('OddsRatio_working_3-way'!Y140+4*PI())/3)</f>
        <v>-4.7101379739803946E-2</v>
      </c>
      <c r="AI140" s="11">
        <f>'OddsRatio_working_3-way'!U140/(3*'OddsRatio_working_3-way'!X140^(1/3))*SIN(('OddsRatio_working_3-way'!Y140)/3)</f>
        <v>-0.30807288671656369</v>
      </c>
      <c r="AJ140" s="11">
        <f>'OddsRatio_working_3-way'!U140/(3*'OddsRatio_working_3-way'!X140^(1/3))*SIN(('OddsRatio_working_3-way'!Y140+2*PI())/3)</f>
        <v>-0.38965486953249928</v>
      </c>
      <c r="AK140" s="11">
        <f>'OddsRatio_working_3-way'!U140/(3*'OddsRatio_working_3-way'!X140^(1/3))*SIN(('OddsRatio_working_3-way'!Y140+4*PI())/3)</f>
        <v>0.69772775624906302</v>
      </c>
      <c r="AL140" s="11">
        <f>'OddsRatio_working_3-way'!Z140+'OddsRatio_working_3-way'!AF140</f>
        <v>1.2556013034142142</v>
      </c>
      <c r="AM140" s="11">
        <f>'OddsRatio_working_3-way'!AA140+'OddsRatio_working_3-way'!AG140</f>
        <v>-1.1613985439346066</v>
      </c>
      <c r="AN140" s="11">
        <f>'OddsRatio_working_3-way'!AB140+'OddsRatio_working_3-way'!AH140</f>
        <v>-9.4202759479607892E-2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1.2556013034142142</v>
      </c>
      <c r="AS140" s="11">
        <f>IF(('OddsRatio_working_3-way'!X140=0),IF(Q140&gt;0,-Q140^(1/3),(-Q140)^(1/3)),'OddsRatio_working_3-way'!AM140-'OddsRatio_working_3-way'!R140/3)</f>
        <v>-1.1613985439346066</v>
      </c>
      <c r="AT140" s="11">
        <f>IF(('OddsRatio_working_3-way'!X140=0),IF(Q140&gt;0,-Q140^(1/3),(-Q140)^(1/3)),'OddsRatio_working_3-way'!AN140-'OddsRatio_working_3-way'!R140/3)</f>
        <v>-9.4202759479607892E-2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1.4</v>
      </c>
      <c r="B141" s="4">
        <f>IF('True_Odds_Calculator_3-way'!B142="","",'True_Odds_Calculator_3-way'!B142)</f>
        <v>4.59</v>
      </c>
      <c r="C141" s="4">
        <f>IF('True_Odds_Calculator_3-way'!C142="","",'True_Odds_Calculator_3-way'!C142)</f>
        <v>7.73</v>
      </c>
      <c r="D141" s="9">
        <f t="shared" si="39"/>
        <v>0.68749759111995201</v>
      </c>
      <c r="E141" s="9">
        <f t="shared" si="40"/>
        <v>0.196866236179599</v>
      </c>
      <c r="F141" s="9">
        <f t="shared" si="41"/>
        <v>0.11563617270044874</v>
      </c>
      <c r="G141" s="9">
        <f t="shared" si="42"/>
        <v>1.1363763775920037</v>
      </c>
      <c r="H141" s="9">
        <f t="shared" si="43"/>
        <v>1.4545505510368018</v>
      </c>
      <c r="I141" s="9">
        <f t="shared" si="44"/>
        <v>5.0795911955552935</v>
      </c>
      <c r="J141" s="9">
        <f t="shared" si="45"/>
        <v>8.6478130211941835</v>
      </c>
      <c r="K141" s="11">
        <f t="shared" si="46"/>
        <v>0.7142857142857143</v>
      </c>
      <c r="L141" s="11">
        <f t="shared" si="47"/>
        <v>0.2178649237472767</v>
      </c>
      <c r="M141" s="11">
        <f t="shared" si="48"/>
        <v>0.12936610608020699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-0.19455808771690353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0.21581149349203532</v>
      </c>
      <c r="Q141" s="11">
        <f>2*'OddsRatio_working_3-way'!K141*'OddsRatio_working_3-way'!L141*'OddsRatio_working_3-way'!M141</f>
        <v>4.0263338338066293E-2</v>
      </c>
      <c r="R141" s="11">
        <f t="shared" si="49"/>
        <v>0</v>
      </c>
      <c r="S141" s="11">
        <f t="shared" si="50"/>
        <v>-1.1092393846204793</v>
      </c>
      <c r="T141" s="11">
        <f t="shared" si="51"/>
        <v>-0.20694764638441782</v>
      </c>
      <c r="U141" s="11">
        <f>'OddsRatio_working_3-way'!S141-'OddsRatio_working_3-way'!R141^2/3</f>
        <v>-1.1092393846204793</v>
      </c>
      <c r="V141" s="11">
        <f>'OddsRatio_working_3-way'!S141*'OddsRatio_working_3-way'!R141/3-2*'OddsRatio_working_3-way'!R141^3/27-'OddsRatio_working_3-way'!T141</f>
        <v>0.20694764638441782</v>
      </c>
      <c r="W141" s="11">
        <f>'OddsRatio_working_3-way'!V141^2+4*'OddsRatio_working_3-way'!U141^3/27</f>
        <v>-0.15936844401990558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0.22483092111849051</v>
      </c>
      <c r="Y141" s="11">
        <f>IF('OddsRatio_working_3-way'!W141&gt;=0,IF('OddsRatio_working_3-way'!V141+SQRT('OddsRatio_working_3-way'!W141)&gt;0,0,PI()),ACOS('OddsRatio_working_3-way'!V141/(2*'OddsRatio_working_3-way'!X141)))</f>
        <v>1.0925426375041769</v>
      </c>
      <c r="Z141" s="11">
        <f>'OddsRatio_working_3-way'!X141^(1/3)*COS('OddsRatio_working_3-way'!Y141/3)</f>
        <v>0.56818818879600186</v>
      </c>
      <c r="AA141" s="11">
        <f>'OddsRatio_working_3-way'!X141^(1/3)*COS(('OddsRatio_working_3-way'!Y141+2*PI())/3)</f>
        <v>-0.4716613696345387</v>
      </c>
      <c r="AB141" s="11">
        <f>'OddsRatio_working_3-way'!X141^(1/3)*COS(('OddsRatio_working_3-way'!Y141+4*PI())/3)</f>
        <v>-9.6526819161463287E-2</v>
      </c>
      <c r="AC141" s="11">
        <f>'OddsRatio_working_3-way'!X141^(1/3)*SIN('OddsRatio_working_3-way'!Y141/3)</f>
        <v>0.21658403369795928</v>
      </c>
      <c r="AD141" s="11">
        <f>'OddsRatio_working_3-way'!X141^(1/3)*SIN(('OddsRatio_working_3-way'!Y141+2*PI())/3)</f>
        <v>0.38377338877862666</v>
      </c>
      <c r="AE141" s="11">
        <f>'OddsRatio_working_3-way'!X141^(1/3)*SIN(('OddsRatio_working_3-way'!Y141+4*PI())/3)</f>
        <v>-0.60035742247658597</v>
      </c>
      <c r="AF141" s="11">
        <f>-'OddsRatio_working_3-way'!U141/(3*'OddsRatio_working_3-way'!X141^(1/3))*COS(('OddsRatio_working_3-way'!Y141)/3)</f>
        <v>0.56818818879600186</v>
      </c>
      <c r="AG141" s="11">
        <f>-'OddsRatio_working_3-way'!U141/(3*'OddsRatio_working_3-way'!X141^(1/3))*COS(('OddsRatio_working_3-way'!Y141+2*PI())/3)</f>
        <v>-0.4716613696345387</v>
      </c>
      <c r="AH141" s="11">
        <f>-'OddsRatio_working_3-way'!U141/(3*'OddsRatio_working_3-way'!X141^(1/3))*COS(('OddsRatio_working_3-way'!Y141+4*PI())/3)</f>
        <v>-9.6526819161463287E-2</v>
      </c>
      <c r="AI141" s="11">
        <f>'OddsRatio_working_3-way'!U141/(3*'OddsRatio_working_3-way'!X141^(1/3))*SIN(('OddsRatio_working_3-way'!Y141)/3)</f>
        <v>-0.21658403369795928</v>
      </c>
      <c r="AJ141" s="11">
        <f>'OddsRatio_working_3-way'!U141/(3*'OddsRatio_working_3-way'!X141^(1/3))*SIN(('OddsRatio_working_3-way'!Y141+2*PI())/3)</f>
        <v>-0.38377338877862666</v>
      </c>
      <c r="AK141" s="11">
        <f>'OddsRatio_working_3-way'!U141/(3*'OddsRatio_working_3-way'!X141^(1/3))*SIN(('OddsRatio_working_3-way'!Y141+4*PI())/3)</f>
        <v>0.60035742247658597</v>
      </c>
      <c r="AL141" s="11">
        <f>'OddsRatio_working_3-way'!Z141+'OddsRatio_working_3-way'!AF141</f>
        <v>1.1363763775920037</v>
      </c>
      <c r="AM141" s="11">
        <f>'OddsRatio_working_3-way'!AA141+'OddsRatio_working_3-way'!AG141</f>
        <v>-0.94332273926907739</v>
      </c>
      <c r="AN141" s="11">
        <f>'OddsRatio_working_3-way'!AB141+'OddsRatio_working_3-way'!AH141</f>
        <v>-0.19305363832292657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1.1363763775920037</v>
      </c>
      <c r="AS141" s="11">
        <f>IF(('OddsRatio_working_3-way'!X141=0),IF(Q141&gt;0,-Q141^(1/3),(-Q141)^(1/3)),'OddsRatio_working_3-way'!AM141-'OddsRatio_working_3-way'!R141/3)</f>
        <v>-0.94332273926907739</v>
      </c>
      <c r="AT141" s="11">
        <f>IF(('OddsRatio_working_3-way'!X141=0),IF(Q141&gt;0,-Q141^(1/3),(-Q141)^(1/3)),'OddsRatio_working_3-way'!AN141-'OddsRatio_working_3-way'!R141/3)</f>
        <v>-0.19305363832292657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1.86</v>
      </c>
      <c r="B142" s="4">
        <f>IF('True_Odds_Calculator_3-way'!B143="","",'True_Odds_Calculator_3-way'!B143)</f>
        <v>3.64</v>
      </c>
      <c r="C142" s="4">
        <f>IF('True_Odds_Calculator_3-way'!C143="","",'True_Odds_Calculator_3-way'!C143)</f>
        <v>4.07</v>
      </c>
      <c r="D142" s="9">
        <f t="shared" si="39"/>
        <v>0.51448646410892218</v>
      </c>
      <c r="E142" s="9">
        <f t="shared" si="40"/>
        <v>0.25661451249156575</v>
      </c>
      <c r="F142" s="9">
        <f t="shared" si="41"/>
        <v>0.22889902339951201</v>
      </c>
      <c r="G142" s="9">
        <f t="shared" si="42"/>
        <v>1.0973089916115635</v>
      </c>
      <c r="H142" s="9">
        <f t="shared" si="43"/>
        <v>1.9436857327859447</v>
      </c>
      <c r="I142" s="9">
        <f t="shared" si="44"/>
        <v>3.8968957378545275</v>
      </c>
      <c r="J142" s="9">
        <f t="shared" si="45"/>
        <v>4.3687386042475005</v>
      </c>
      <c r="K142" s="11">
        <f t="shared" si="46"/>
        <v>0.5376344086021505</v>
      </c>
      <c r="L142" s="11">
        <f t="shared" si="47"/>
        <v>0.27472527472527469</v>
      </c>
      <c r="M142" s="11">
        <f t="shared" si="48"/>
        <v>0.24570024570024568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-0.25294844649683357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0.23842765778249644</v>
      </c>
      <c r="Q142" s="11">
        <f>2*'OddsRatio_working_3-way'!K142*'OddsRatio_working_3-way'!L142*'OddsRatio_working_3-way'!M142</f>
        <v>7.2580717742008041E-2</v>
      </c>
      <c r="R142" s="11">
        <f t="shared" si="49"/>
        <v>0</v>
      </c>
      <c r="S142" s="11">
        <f t="shared" si="50"/>
        <v>-0.94259388062887783</v>
      </c>
      <c r="T142" s="11">
        <f t="shared" si="51"/>
        <v>-0.28693877644714694</v>
      </c>
      <c r="U142" s="11">
        <f>'OddsRatio_working_3-way'!S142-'OddsRatio_working_3-way'!R142^2/3</f>
        <v>-0.94259388062887783</v>
      </c>
      <c r="V142" s="11">
        <f>'OddsRatio_working_3-way'!S142*'OddsRatio_working_3-way'!R142/3-2*'OddsRatio_working_3-way'!R142^3/27-'OddsRatio_working_3-way'!T142</f>
        <v>0.28693877644714694</v>
      </c>
      <c r="W142" s="11">
        <f>'OddsRatio_working_3-way'!V142^2+4*'OddsRatio_working_3-way'!U142^3/27</f>
        <v>-4.1737079281290071E-2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0.17611852593514676</v>
      </c>
      <c r="Y142" s="11">
        <f>IF('OddsRatio_working_3-way'!W142&gt;=0,IF('OddsRatio_working_3-way'!V142+SQRT('OddsRatio_working_3-way'!W142)&gt;0,0,PI()),ACOS('OddsRatio_working_3-way'!V142/(2*'OddsRatio_working_3-way'!X142)))</f>
        <v>0.61872540536640541</v>
      </c>
      <c r="Z142" s="11">
        <f>'OddsRatio_working_3-way'!X142^(1/3)*COS('OddsRatio_working_3-way'!Y142/3)</f>
        <v>0.54865449580578174</v>
      </c>
      <c r="AA142" s="11">
        <f>'OddsRatio_working_3-way'!X142^(1/3)*COS(('OddsRatio_working_3-way'!Y142+2*PI())/3)</f>
        <v>-0.37373626827477202</v>
      </c>
      <c r="AB142" s="11">
        <f>'OddsRatio_working_3-way'!X142^(1/3)*COS(('OddsRatio_working_3-way'!Y142+4*PI())/3)</f>
        <v>-0.17491822753100983</v>
      </c>
      <c r="AC142" s="11">
        <f>'OddsRatio_working_3-way'!X142^(1/3)*SIN('OddsRatio_working_3-way'!Y142/3)</f>
        <v>0.11478764934316521</v>
      </c>
      <c r="AD142" s="11">
        <f>'OddsRatio_working_3-way'!X142^(1/3)*SIN(('OddsRatio_working_3-way'!Y142+2*PI())/3)</f>
        <v>0.41775490659676712</v>
      </c>
      <c r="AE142" s="11">
        <f>'OddsRatio_working_3-way'!X142^(1/3)*SIN(('OddsRatio_working_3-way'!Y142+4*PI())/3)</f>
        <v>-0.53254255593993227</v>
      </c>
      <c r="AF142" s="11">
        <f>-'OddsRatio_working_3-way'!U142/(3*'OddsRatio_working_3-way'!X142^(1/3))*COS(('OddsRatio_working_3-way'!Y142)/3)</f>
        <v>0.54865449580578163</v>
      </c>
      <c r="AG142" s="11">
        <f>-'OddsRatio_working_3-way'!U142/(3*'OddsRatio_working_3-way'!X142^(1/3))*COS(('OddsRatio_working_3-way'!Y142+2*PI())/3)</f>
        <v>-0.37373626827477197</v>
      </c>
      <c r="AH142" s="11">
        <f>-'OddsRatio_working_3-way'!U142/(3*'OddsRatio_working_3-way'!X142^(1/3))*COS(('OddsRatio_working_3-way'!Y142+4*PI())/3)</f>
        <v>-0.1749182275310098</v>
      </c>
      <c r="AI142" s="11">
        <f>'OddsRatio_working_3-way'!U142/(3*'OddsRatio_working_3-way'!X142^(1/3))*SIN(('OddsRatio_working_3-way'!Y142)/3)</f>
        <v>-0.1147876493431652</v>
      </c>
      <c r="AJ142" s="11">
        <f>'OddsRatio_working_3-way'!U142/(3*'OddsRatio_working_3-way'!X142^(1/3))*SIN(('OddsRatio_working_3-way'!Y142+2*PI())/3)</f>
        <v>-0.41775490659676701</v>
      </c>
      <c r="AK142" s="11">
        <f>'OddsRatio_working_3-way'!U142/(3*'OddsRatio_working_3-way'!X142^(1/3))*SIN(('OddsRatio_working_3-way'!Y142+4*PI())/3)</f>
        <v>0.53254255593993216</v>
      </c>
      <c r="AL142" s="11">
        <f>'OddsRatio_working_3-way'!Z142+'OddsRatio_working_3-way'!AF142</f>
        <v>1.0973089916115635</v>
      </c>
      <c r="AM142" s="11">
        <f>'OddsRatio_working_3-way'!AA142+'OddsRatio_working_3-way'!AG142</f>
        <v>-0.74747253654954404</v>
      </c>
      <c r="AN142" s="11">
        <f>'OddsRatio_working_3-way'!AB142+'OddsRatio_working_3-way'!AH142</f>
        <v>-0.34983645506201966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1.0973089916115635</v>
      </c>
      <c r="AS142" s="11">
        <f>IF(('OddsRatio_working_3-way'!X142=0),IF(Q142&gt;0,-Q142^(1/3),(-Q142)^(1/3)),'OddsRatio_working_3-way'!AM142-'OddsRatio_working_3-way'!R142/3)</f>
        <v>-0.74747253654954404</v>
      </c>
      <c r="AT142" s="11">
        <f>IF(('OddsRatio_working_3-way'!X142=0),IF(Q142&gt;0,-Q142^(1/3),(-Q142)^(1/3)),'OddsRatio_working_3-way'!AN142-'OddsRatio_working_3-way'!R142/3)</f>
        <v>-0.34983645506201966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1.85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4.88</v>
      </c>
      <c r="D143" s="9">
        <f t="shared" si="39"/>
        <v>0.53041951723055403</v>
      </c>
      <c r="E143" s="9">
        <f t="shared" si="40"/>
        <v>0.27121245030252222</v>
      </c>
      <c r="F143" s="9">
        <f t="shared" si="41"/>
        <v>0.19836803246692414</v>
      </c>
      <c r="G143" s="9">
        <f t="shared" si="42"/>
        <v>1.041529598443216</v>
      </c>
      <c r="H143" s="9">
        <f t="shared" si="43"/>
        <v>1.8853001586767337</v>
      </c>
      <c r="I143" s="9">
        <f t="shared" si="44"/>
        <v>3.6871463639834983</v>
      </c>
      <c r="J143" s="9">
        <f t="shared" si="45"/>
        <v>5.0411348419596784</v>
      </c>
      <c r="K143" s="11">
        <f t="shared" si="46"/>
        <v>0.54054054054054046</v>
      </c>
      <c r="L143" s="11">
        <f t="shared" si="47"/>
        <v>0.27932960893854747</v>
      </c>
      <c r="M143" s="11">
        <f t="shared" si="48"/>
        <v>0.20491803278688525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-0.26326660940636615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0.2261740630638881</v>
      </c>
      <c r="Q143" s="11">
        <f>2*'OddsRatio_working_3-way'!K143*'OddsRatio_working_3-way'!L143*'OddsRatio_working_3-way'!M143</f>
        <v>6.1880728608450918E-2</v>
      </c>
      <c r="R143" s="11">
        <f t="shared" si="49"/>
        <v>0</v>
      </c>
      <c r="S143" s="11">
        <f t="shared" si="50"/>
        <v>-0.85910652920962072</v>
      </c>
      <c r="T143" s="11">
        <f t="shared" si="51"/>
        <v>-0.23504966599442426</v>
      </c>
      <c r="U143" s="11">
        <f>'OddsRatio_working_3-way'!S143-'OddsRatio_working_3-way'!R143^2/3</f>
        <v>-0.85910652920962072</v>
      </c>
      <c r="V143" s="11">
        <f>'OddsRatio_working_3-way'!S143*'OddsRatio_working_3-way'!R143/3-2*'OddsRatio_working_3-way'!R143^3/27-'OddsRatio_working_3-way'!T143</f>
        <v>0.23504966599442426</v>
      </c>
      <c r="W143" s="11">
        <f>'OddsRatio_working_3-way'!V143^2+4*'OddsRatio_working_3-way'!U143^3/27</f>
        <v>-3.8688784276708861E-2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0.15324582356527638</v>
      </c>
      <c r="Y143" s="11">
        <f>IF('OddsRatio_working_3-way'!W143&gt;=0,IF('OddsRatio_working_3-way'!V143+SQRT('OddsRatio_working_3-way'!W143)&gt;0,0,PI()),ACOS('OddsRatio_working_3-way'!V143/(2*'OddsRatio_working_3-way'!X143)))</f>
        <v>0.69679342116572063</v>
      </c>
      <c r="Z143" s="11">
        <f>'OddsRatio_working_3-way'!X143^(1/3)*COS('OddsRatio_working_3-way'!Y143/3)</f>
        <v>0.52076479922160812</v>
      </c>
      <c r="AA143" s="11">
        <f>'OddsRatio_working_3-way'!X143^(1/3)*COS(('OddsRatio_working_3-way'!Y143+2*PI())/3)</f>
        <v>-0.36705784299476113</v>
      </c>
      <c r="AB143" s="11">
        <f>'OddsRatio_working_3-way'!X143^(1/3)*COS(('OddsRatio_working_3-way'!Y143+4*PI())/3)</f>
        <v>-0.15370695622684713</v>
      </c>
      <c r="AC143" s="11">
        <f>'OddsRatio_working_3-way'!X143^(1/3)*SIN('OddsRatio_working_3-way'!Y143/3)</f>
        <v>0.1231781919073007</v>
      </c>
      <c r="AD143" s="11">
        <f>'OddsRatio_working_3-way'!X143^(1/3)*SIN(('OddsRatio_working_3-way'!Y143+2*PI())/3)</f>
        <v>0.38940644956896503</v>
      </c>
      <c r="AE143" s="11">
        <f>'OddsRatio_working_3-way'!X143^(1/3)*SIN(('OddsRatio_working_3-way'!Y143+4*PI())/3)</f>
        <v>-0.51258464147626559</v>
      </c>
      <c r="AF143" s="11">
        <f>-'OddsRatio_working_3-way'!U143/(3*'OddsRatio_working_3-way'!X143^(1/3))*COS(('OddsRatio_working_3-way'!Y143)/3)</f>
        <v>0.52076479922160801</v>
      </c>
      <c r="AG143" s="11">
        <f>-'OddsRatio_working_3-way'!U143/(3*'OddsRatio_working_3-way'!X143^(1/3))*COS(('OddsRatio_working_3-way'!Y143+2*PI())/3)</f>
        <v>-0.36705784299476107</v>
      </c>
      <c r="AH143" s="11">
        <f>-'OddsRatio_working_3-way'!U143/(3*'OddsRatio_working_3-way'!X143^(1/3))*COS(('OddsRatio_working_3-way'!Y143+4*PI())/3)</f>
        <v>-0.1537069562268471</v>
      </c>
      <c r="AI143" s="11">
        <f>'OddsRatio_working_3-way'!U143/(3*'OddsRatio_working_3-way'!X143^(1/3))*SIN(('OddsRatio_working_3-way'!Y143)/3)</f>
        <v>-0.12317819190730067</v>
      </c>
      <c r="AJ143" s="11">
        <f>'OddsRatio_working_3-way'!U143/(3*'OddsRatio_working_3-way'!X143^(1/3))*SIN(('OddsRatio_working_3-way'!Y143+2*PI())/3)</f>
        <v>-0.38940644956896492</v>
      </c>
      <c r="AK143" s="11">
        <f>'OddsRatio_working_3-way'!U143/(3*'OddsRatio_working_3-way'!X143^(1/3))*SIN(('OddsRatio_working_3-way'!Y143+4*PI())/3)</f>
        <v>0.51258464147626548</v>
      </c>
      <c r="AL143" s="11">
        <f>'OddsRatio_working_3-way'!Z143+'OddsRatio_working_3-way'!AF143</f>
        <v>1.041529598443216</v>
      </c>
      <c r="AM143" s="11">
        <f>'OddsRatio_working_3-way'!AA143+'OddsRatio_working_3-way'!AG143</f>
        <v>-0.73411568598952215</v>
      </c>
      <c r="AN143" s="11">
        <f>'OddsRatio_working_3-way'!AB143+'OddsRatio_working_3-way'!AH143</f>
        <v>-0.3074139124536942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1.041529598443216</v>
      </c>
      <c r="AS143" s="11">
        <f>IF(('OddsRatio_working_3-way'!X143=0),IF(Q143&gt;0,-Q143^(1/3),(-Q143)^(1/3)),'OddsRatio_working_3-way'!AM143-'OddsRatio_working_3-way'!R143/3)</f>
        <v>-0.73411568598952215</v>
      </c>
      <c r="AT143" s="11">
        <f>IF(('OddsRatio_working_3-way'!X143=0),IF(Q143&gt;0,-Q143^(1/3),(-Q143)^(1/3)),'OddsRatio_working_3-way'!AN143-'OddsRatio_working_3-way'!R143/3)</f>
        <v>-0.3074139124536942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1.59</v>
      </c>
      <c r="B144" s="4">
        <f>IF('True_Odds_Calculator_3-way'!B145="","",'True_Odds_Calculator_3-way'!B145)</f>
        <v>4.59</v>
      </c>
      <c r="C144" s="4">
        <f>IF('True_Odds_Calculator_3-way'!C145="","",'True_Odds_Calculator_3-way'!C145)</f>
        <v>5.59</v>
      </c>
      <c r="D144" s="9">
        <f t="shared" si="39"/>
        <v>0.61791868579121312</v>
      </c>
      <c r="E144" s="9">
        <f t="shared" si="40"/>
        <v>0.20997742060677235</v>
      </c>
      <c r="F144" s="9">
        <f t="shared" si="41"/>
        <v>0.17210389360201436</v>
      </c>
      <c r="G144" s="9">
        <f t="shared" si="42"/>
        <v>1.0480269697335498</v>
      </c>
      <c r="H144" s="9">
        <f t="shared" si="43"/>
        <v>1.6183359121427949</v>
      </c>
      <c r="I144" s="9">
        <f t="shared" si="44"/>
        <v>4.762416821343443</v>
      </c>
      <c r="J144" s="9">
        <f t="shared" si="45"/>
        <v>5.8104437910769944</v>
      </c>
      <c r="K144" s="11">
        <f t="shared" si="46"/>
        <v>0.62893081761006286</v>
      </c>
      <c r="L144" s="11">
        <f t="shared" si="47"/>
        <v>0.2178649237472767</v>
      </c>
      <c r="M144" s="11">
        <f t="shared" si="48"/>
        <v>0.17889087656529518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-0.23830739978173066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0.21497005898489174</v>
      </c>
      <c r="Q144" s="11">
        <f>2*'OddsRatio_working_3-way'!K144*'OddsRatio_working_3-way'!L144*'OddsRatio_working_3-way'!M144</f>
        <v>4.9023958719473612E-2</v>
      </c>
      <c r="R144" s="11">
        <f t="shared" si="49"/>
        <v>0</v>
      </c>
      <c r="S144" s="11">
        <f t="shared" si="50"/>
        <v>-0.90207043164327283</v>
      </c>
      <c r="T144" s="11">
        <f t="shared" si="51"/>
        <v>-0.20571731622423556</v>
      </c>
      <c r="U144" s="11">
        <f>'OddsRatio_working_3-way'!S144-'OddsRatio_working_3-way'!R144^2/3</f>
        <v>-0.90207043164327283</v>
      </c>
      <c r="V144" s="11">
        <f>'OddsRatio_working_3-way'!S144*'OddsRatio_working_3-way'!R144/3-2*'OddsRatio_working_3-way'!R144^3/27-'OddsRatio_working_3-way'!T144</f>
        <v>0.20571731622423556</v>
      </c>
      <c r="W144" s="11">
        <f>'OddsRatio_working_3-way'!V144^2+4*'OddsRatio_working_3-way'!U144^3/27</f>
        <v>-6.6427457186810063E-2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0.16488410428336642</v>
      </c>
      <c r="Y144" s="11">
        <f>IF('OddsRatio_working_3-way'!W144&gt;=0,IF('OddsRatio_working_3-way'!V144+SQRT('OddsRatio_working_3-way'!W144)&gt;0,0,PI()),ACOS('OddsRatio_working_3-way'!V144/(2*'OddsRatio_working_3-way'!X144)))</f>
        <v>0.89717039872503557</v>
      </c>
      <c r="Z144" s="11">
        <f>'OddsRatio_working_3-way'!X144^(1/3)*COS('OddsRatio_working_3-way'!Y144/3)</f>
        <v>0.52401348486677501</v>
      </c>
      <c r="AA144" s="11">
        <f>'OddsRatio_working_3-way'!X144^(1/3)*COS(('OddsRatio_working_3-way'!Y144+2*PI())/3)</f>
        <v>-0.40191745921073757</v>
      </c>
      <c r="AB144" s="11">
        <f>'OddsRatio_working_3-way'!X144^(1/3)*COS(('OddsRatio_working_3-way'!Y144+4*PI())/3)</f>
        <v>-0.1220960256560371</v>
      </c>
      <c r="AC144" s="11">
        <f>'OddsRatio_working_3-way'!X144^(1/3)*SIN('OddsRatio_working_3-way'!Y144/3)</f>
        <v>0.16155497998783327</v>
      </c>
      <c r="AD144" s="11">
        <f>'OddsRatio_working_3-way'!X144^(1/3)*SIN(('OddsRatio_working_3-way'!Y144+2*PI())/3)</f>
        <v>0.37303149982632311</v>
      </c>
      <c r="AE144" s="11">
        <f>'OddsRatio_working_3-way'!X144^(1/3)*SIN(('OddsRatio_working_3-way'!Y144+4*PI())/3)</f>
        <v>-0.5345864798141563</v>
      </c>
      <c r="AF144" s="11">
        <f>-'OddsRatio_working_3-way'!U144/(3*'OddsRatio_working_3-way'!X144^(1/3))*COS(('OddsRatio_working_3-way'!Y144)/3)</f>
        <v>0.52401348486677479</v>
      </c>
      <c r="AG144" s="11">
        <f>-'OddsRatio_working_3-way'!U144/(3*'OddsRatio_working_3-way'!X144^(1/3))*COS(('OddsRatio_working_3-way'!Y144+2*PI())/3)</f>
        <v>-0.4019174592107374</v>
      </c>
      <c r="AH144" s="11">
        <f>-'OddsRatio_working_3-way'!U144/(3*'OddsRatio_working_3-way'!X144^(1/3))*COS(('OddsRatio_working_3-way'!Y144+4*PI())/3)</f>
        <v>-0.12209602565603704</v>
      </c>
      <c r="AI144" s="11">
        <f>'OddsRatio_working_3-way'!U144/(3*'OddsRatio_working_3-way'!X144^(1/3))*SIN(('OddsRatio_working_3-way'!Y144)/3)</f>
        <v>-0.16155497998783322</v>
      </c>
      <c r="AJ144" s="11">
        <f>'OddsRatio_working_3-way'!U144/(3*'OddsRatio_working_3-way'!X144^(1/3))*SIN(('OddsRatio_working_3-way'!Y144+2*PI())/3)</f>
        <v>-0.37303149982632294</v>
      </c>
      <c r="AK144" s="11">
        <f>'OddsRatio_working_3-way'!U144/(3*'OddsRatio_working_3-way'!X144^(1/3))*SIN(('OddsRatio_working_3-way'!Y144+4*PI())/3)</f>
        <v>0.53458647981415608</v>
      </c>
      <c r="AL144" s="11">
        <f>'OddsRatio_working_3-way'!Z144+'OddsRatio_working_3-way'!AF144</f>
        <v>1.0480269697335498</v>
      </c>
      <c r="AM144" s="11">
        <f>'OddsRatio_working_3-way'!AA144+'OddsRatio_working_3-way'!AG144</f>
        <v>-0.80383491842147503</v>
      </c>
      <c r="AN144" s="11">
        <f>'OddsRatio_working_3-way'!AB144+'OddsRatio_working_3-way'!AH144</f>
        <v>-0.24419205131207414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1.0480269697335498</v>
      </c>
      <c r="AS144" s="11">
        <f>IF(('OddsRatio_working_3-way'!X144=0),IF(Q144&gt;0,-Q144^(1/3),(-Q144)^(1/3)),'OddsRatio_working_3-way'!AM144-'OddsRatio_working_3-way'!R144/3)</f>
        <v>-0.80383491842147503</v>
      </c>
      <c r="AT144" s="11">
        <f>IF(('OddsRatio_working_3-way'!X144=0),IF(Q144&gt;0,-Q144^(1/3),(-Q144)^(1/3)),'OddsRatio_working_3-way'!AN144-'OddsRatio_working_3-way'!R144/3)</f>
        <v>-0.24419205131207414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3.26</v>
      </c>
      <c r="B145" s="4">
        <f>IF('True_Odds_Calculator_3-way'!B146="","",'True_Odds_Calculator_3-way'!B146)</f>
        <v>3.52</v>
      </c>
      <c r="C145" s="4">
        <f>IF('True_Odds_Calculator_3-way'!C146="","",'True_Odds_Calculator_3-way'!C146)</f>
        <v>2.3199999999999998</v>
      </c>
      <c r="D145" s="9">
        <f t="shared" si="39"/>
        <v>0.29972342431604487</v>
      </c>
      <c r="E145" s="9">
        <f t="shared" si="40"/>
        <v>0.27737714695044524</v>
      </c>
      <c r="F145" s="9">
        <f t="shared" si="41"/>
        <v>0.42289942873350989</v>
      </c>
      <c r="G145" s="9">
        <f t="shared" si="42"/>
        <v>1.0338093947866591</v>
      </c>
      <c r="H145" s="9">
        <f t="shared" si="43"/>
        <v>3.3364092322178496</v>
      </c>
      <c r="I145" s="9">
        <f t="shared" si="44"/>
        <v>3.6051996748623809</v>
      </c>
      <c r="J145" s="9">
        <f t="shared" si="45"/>
        <v>2.3646284011183898</v>
      </c>
      <c r="K145" s="11">
        <f t="shared" si="46"/>
        <v>0.30674846625766872</v>
      </c>
      <c r="L145" s="11">
        <f t="shared" si="47"/>
        <v>0.28409090909090912</v>
      </c>
      <c r="M145" s="11">
        <f t="shared" si="48"/>
        <v>0.43103448275862072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-0.28238047387349252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0.22912980556570572</v>
      </c>
      <c r="Q145" s="11">
        <f>2*'OddsRatio_working_3-way'!K145*'OddsRatio_working_3-way'!L145*'OddsRatio_working_3-way'!M145</f>
        <v>7.5124526414985487E-2</v>
      </c>
      <c r="R145" s="11">
        <f t="shared" si="49"/>
        <v>0</v>
      </c>
      <c r="S145" s="11">
        <f t="shared" si="50"/>
        <v>-0.81142227159926328</v>
      </c>
      <c r="T145" s="11">
        <f t="shared" si="51"/>
        <v>-0.26604008904893878</v>
      </c>
      <c r="U145" s="11">
        <f>'OddsRatio_working_3-way'!S145-'OddsRatio_working_3-way'!R145^2/3</f>
        <v>-0.81142227159926328</v>
      </c>
      <c r="V145" s="11">
        <f>'OddsRatio_working_3-way'!S145*'OddsRatio_working_3-way'!R145/3-2*'OddsRatio_working_3-way'!R145^3/27-'OddsRatio_working_3-way'!T145</f>
        <v>0.26604008904893878</v>
      </c>
      <c r="W145" s="11">
        <f>'OddsRatio_working_3-way'!V145^2+4*'OddsRatio_working_3-way'!U145^3/27</f>
        <v>-8.3701340717484835E-3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0.14066579457433473</v>
      </c>
      <c r="Y145" s="11">
        <f>IF('OddsRatio_working_3-way'!W145&gt;=0,IF('OddsRatio_working_3-way'!V145+SQRT('OddsRatio_working_3-way'!W145)&gt;0,0,PI()),ACOS('OddsRatio_working_3-way'!V145/(2*'OddsRatio_working_3-way'!X145)))</f>
        <v>0.33122097604244538</v>
      </c>
      <c r="Z145" s="11">
        <f>'OddsRatio_working_3-way'!X145^(1/3)*COS('OddsRatio_working_3-way'!Y145/3)</f>
        <v>0.51690469739332967</v>
      </c>
      <c r="AA145" s="11">
        <f>'OddsRatio_working_3-way'!X145^(1/3)*COS(('OddsRatio_working_3-way'!Y145+2*PI())/3)</f>
        <v>-0.30807813090056074</v>
      </c>
      <c r="AB145" s="11">
        <f>'OddsRatio_working_3-way'!X145^(1/3)*COS(('OddsRatio_working_3-way'!Y145+4*PI())/3)</f>
        <v>-0.20882656649276912</v>
      </c>
      <c r="AC145" s="11">
        <f>'OddsRatio_working_3-way'!X145^(1/3)*SIN('OddsRatio_working_3-way'!Y145/3)</f>
        <v>5.7302917428330193E-2</v>
      </c>
      <c r="AD145" s="11">
        <f>'OddsRatio_working_3-way'!X145^(1/3)*SIN(('OddsRatio_working_3-way'!Y145+2*PI())/3)</f>
        <v>0.41900114056396648</v>
      </c>
      <c r="AE145" s="11">
        <f>'OddsRatio_working_3-way'!X145^(1/3)*SIN(('OddsRatio_working_3-way'!Y145+4*PI())/3)</f>
        <v>-0.47630405799229647</v>
      </c>
      <c r="AF145" s="11">
        <f>-'OddsRatio_working_3-way'!U145/(3*'OddsRatio_working_3-way'!X145^(1/3))*COS(('OddsRatio_working_3-way'!Y145)/3)</f>
        <v>0.51690469739332956</v>
      </c>
      <c r="AG145" s="11">
        <f>-'OddsRatio_working_3-way'!U145/(3*'OddsRatio_working_3-way'!X145^(1/3))*COS(('OddsRatio_working_3-way'!Y145+2*PI())/3)</f>
        <v>-0.30807813090056069</v>
      </c>
      <c r="AH145" s="11">
        <f>-'OddsRatio_working_3-way'!U145/(3*'OddsRatio_working_3-way'!X145^(1/3))*COS(('OddsRatio_working_3-way'!Y145+4*PI())/3)</f>
        <v>-0.20882656649276907</v>
      </c>
      <c r="AI145" s="11">
        <f>'OddsRatio_working_3-way'!U145/(3*'OddsRatio_working_3-way'!X145^(1/3))*SIN(('OddsRatio_working_3-way'!Y145)/3)</f>
        <v>-5.7302917428330179E-2</v>
      </c>
      <c r="AJ145" s="11">
        <f>'OddsRatio_working_3-way'!U145/(3*'OddsRatio_working_3-way'!X145^(1/3))*SIN(('OddsRatio_working_3-way'!Y145+2*PI())/3)</f>
        <v>-0.41900114056396637</v>
      </c>
      <c r="AK145" s="11">
        <f>'OddsRatio_working_3-way'!U145/(3*'OddsRatio_working_3-way'!X145^(1/3))*SIN(('OddsRatio_working_3-way'!Y145+4*PI())/3)</f>
        <v>0.47630405799229636</v>
      </c>
      <c r="AL145" s="11">
        <f>'OddsRatio_working_3-way'!Z145+'OddsRatio_working_3-way'!AF145</f>
        <v>1.0338093947866591</v>
      </c>
      <c r="AM145" s="11">
        <f>'OddsRatio_working_3-way'!AA145+'OddsRatio_working_3-way'!AG145</f>
        <v>-0.61615626180112137</v>
      </c>
      <c r="AN145" s="11">
        <f>'OddsRatio_working_3-way'!AB145+'OddsRatio_working_3-way'!AH145</f>
        <v>-0.41765313298553819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1.0338093947866591</v>
      </c>
      <c r="AS145" s="11">
        <f>IF(('OddsRatio_working_3-way'!X145=0),IF(Q145&gt;0,-Q145^(1/3),(-Q145)^(1/3)),'OddsRatio_working_3-way'!AM145-'OddsRatio_working_3-way'!R145/3)</f>
        <v>-0.61615626180112137</v>
      </c>
      <c r="AT145" s="11">
        <f>IF(('OddsRatio_working_3-way'!X145=0),IF(Q145&gt;0,-Q145^(1/3),(-Q145)^(1/3)),'OddsRatio_working_3-way'!AN145-'OddsRatio_working_3-way'!R145/3)</f>
        <v>-0.41765313298553819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4.12</v>
      </c>
      <c r="C146" s="4">
        <f>IF('True_Odds_Calculator_3-way'!C147="","",'True_Odds_Calculator_3-way'!C147)</f>
        <v>4.8499999999999996</v>
      </c>
      <c r="D146" s="9">
        <f t="shared" si="39"/>
        <v>0.56488042654963311</v>
      </c>
      <c r="E146" s="9">
        <f t="shared" si="40"/>
        <v>0.23542191074553498</v>
      </c>
      <c r="F146" s="9">
        <f t="shared" si="41"/>
        <v>0.19969766270483197</v>
      </c>
      <c r="G146" s="9">
        <f t="shared" si="42"/>
        <v>1.0409272404306122</v>
      </c>
      <c r="H146" s="9">
        <f t="shared" si="43"/>
        <v>1.7702861579186533</v>
      </c>
      <c r="I146" s="9">
        <f t="shared" si="44"/>
        <v>4.2476929901435101</v>
      </c>
      <c r="J146" s="9">
        <f t="shared" si="45"/>
        <v>5.0075698756578566</v>
      </c>
      <c r="K146" s="11">
        <f t="shared" si="46"/>
        <v>0.57471264367816088</v>
      </c>
      <c r="L146" s="11">
        <f t="shared" si="47"/>
        <v>0.24271844660194175</v>
      </c>
      <c r="M146" s="11">
        <f t="shared" si="48"/>
        <v>0.2061855670103093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-0.25565767811720208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0.22175130030820844</v>
      </c>
      <c r="Q146" s="11">
        <f>2*'OddsRatio_working_3-way'!K146*'OddsRatio_working_3-way'!L146*'OddsRatio_working_3-way'!M146</f>
        <v>5.752303509940556E-2</v>
      </c>
      <c r="R146" s="11">
        <f t="shared" si="49"/>
        <v>0</v>
      </c>
      <c r="S146" s="11">
        <f t="shared" si="50"/>
        <v>-0.86737586737586725</v>
      </c>
      <c r="T146" s="11">
        <f t="shared" si="51"/>
        <v>-0.22500022500022498</v>
      </c>
      <c r="U146" s="11">
        <f>'OddsRatio_working_3-way'!S146-'OddsRatio_working_3-way'!R146^2/3</f>
        <v>-0.86737586737586725</v>
      </c>
      <c r="V146" s="11">
        <f>'OddsRatio_working_3-way'!S146*'OddsRatio_working_3-way'!R146/3-2*'OddsRatio_working_3-way'!R146^3/27-'OddsRatio_working_3-way'!T146</f>
        <v>0.22500022500022498</v>
      </c>
      <c r="W146" s="11">
        <f>'OddsRatio_working_3-way'!V146^2+4*'OddsRatio_working_3-way'!U146^3/27</f>
        <v>-4.6050800472575738E-2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0.15546374313865566</v>
      </c>
      <c r="Y146" s="11">
        <f>IF('OddsRatio_working_3-way'!W146&gt;=0,IF('OddsRatio_working_3-way'!V146+SQRT('OddsRatio_working_3-way'!W146)&gt;0,0,PI()),ACOS('OddsRatio_working_3-way'!V146/(2*'OddsRatio_working_3-way'!X146)))</f>
        <v>0.76173141070715666</v>
      </c>
      <c r="Z146" s="11">
        <f>'OddsRatio_working_3-way'!X146^(1/3)*COS('OddsRatio_working_3-way'!Y146/3)</f>
        <v>0.52046362021530612</v>
      </c>
      <c r="AA146" s="11">
        <f>'OddsRatio_working_3-way'!X146^(1/3)*COS(('OddsRatio_working_3-way'!Y146+2*PI())/3)</f>
        <v>-0.37720266916344514</v>
      </c>
      <c r="AB146" s="11">
        <f>'OddsRatio_working_3-way'!X146^(1/3)*COS(('OddsRatio_working_3-way'!Y146+4*PI())/3)</f>
        <v>-0.1432609510518611</v>
      </c>
      <c r="AC146" s="11">
        <f>'OddsRatio_working_3-way'!X146^(1/3)*SIN('OddsRatio_working_3-way'!Y146/3)</f>
        <v>0.13506631392640667</v>
      </c>
      <c r="AD146" s="11">
        <f>'OddsRatio_working_3-way'!X146^(1/3)*SIN(('OddsRatio_working_3-way'!Y146+2*PI())/3)</f>
        <v>0.38320155988886789</v>
      </c>
      <c r="AE146" s="11">
        <f>'OddsRatio_working_3-way'!X146^(1/3)*SIN(('OddsRatio_working_3-way'!Y146+4*PI())/3)</f>
        <v>-0.5182678738152745</v>
      </c>
      <c r="AF146" s="11">
        <f>-'OddsRatio_working_3-way'!U146/(3*'OddsRatio_working_3-way'!X146^(1/3))*COS(('OddsRatio_working_3-way'!Y146)/3)</f>
        <v>0.52046362021530623</v>
      </c>
      <c r="AG146" s="11">
        <f>-'OddsRatio_working_3-way'!U146/(3*'OddsRatio_working_3-way'!X146^(1/3))*COS(('OddsRatio_working_3-way'!Y146+2*PI())/3)</f>
        <v>-0.37720266916344525</v>
      </c>
      <c r="AH146" s="11">
        <f>-'OddsRatio_working_3-way'!U146/(3*'OddsRatio_working_3-way'!X146^(1/3))*COS(('OddsRatio_working_3-way'!Y146+4*PI())/3)</f>
        <v>-0.14326095105186112</v>
      </c>
      <c r="AI146" s="11">
        <f>'OddsRatio_working_3-way'!U146/(3*'OddsRatio_working_3-way'!X146^(1/3))*SIN(('OddsRatio_working_3-way'!Y146)/3)</f>
        <v>-0.13506631392640669</v>
      </c>
      <c r="AJ146" s="11">
        <f>'OddsRatio_working_3-way'!U146/(3*'OddsRatio_working_3-way'!X146^(1/3))*SIN(('OddsRatio_working_3-way'!Y146+2*PI())/3)</f>
        <v>-0.383201559888868</v>
      </c>
      <c r="AK146" s="11">
        <f>'OddsRatio_working_3-way'!U146/(3*'OddsRatio_working_3-way'!X146^(1/3))*SIN(('OddsRatio_working_3-way'!Y146+4*PI())/3)</f>
        <v>0.51826787381527462</v>
      </c>
      <c r="AL146" s="11">
        <f>'OddsRatio_working_3-way'!Z146+'OddsRatio_working_3-way'!AF146</f>
        <v>1.0409272404306122</v>
      </c>
      <c r="AM146" s="11">
        <f>'OddsRatio_working_3-way'!AA146+'OddsRatio_working_3-way'!AG146</f>
        <v>-0.75440533832689038</v>
      </c>
      <c r="AN146" s="11">
        <f>'OddsRatio_working_3-way'!AB146+'OddsRatio_working_3-way'!AH146</f>
        <v>-0.28652190210372219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1.0409272404306122</v>
      </c>
      <c r="AS146" s="11">
        <f>IF(('OddsRatio_working_3-way'!X146=0),IF(Q146&gt;0,-Q146^(1/3),(-Q146)^(1/3)),'OddsRatio_working_3-way'!AM146-'OddsRatio_working_3-way'!R146/3)</f>
        <v>-0.75440533832689038</v>
      </c>
      <c r="AT146" s="11">
        <f>IF(('OddsRatio_working_3-way'!X146=0),IF(Q146&gt;0,-Q146^(1/3),(-Q146)^(1/3)),'OddsRatio_working_3-way'!AN146-'OddsRatio_working_3-way'!R146/3)</f>
        <v>-0.28652190210372219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1.83</v>
      </c>
      <c r="B147" s="4">
        <f>IF('True_Odds_Calculator_3-way'!B148="","",'True_Odds_Calculator_3-way'!B148)</f>
        <v>3.9</v>
      </c>
      <c r="C147" s="4">
        <f>IF('True_Odds_Calculator_3-way'!C148="","",'True_Odds_Calculator_3-way'!C148)</f>
        <v>4.54</v>
      </c>
      <c r="D147" s="9">
        <f t="shared" si="39"/>
        <v>0.5369922401507613</v>
      </c>
      <c r="E147" s="9">
        <f t="shared" si="40"/>
        <v>0.24921553570149643</v>
      </c>
      <c r="F147" s="9">
        <f t="shared" si="41"/>
        <v>0.21379222414774229</v>
      </c>
      <c r="G147" s="9">
        <f t="shared" si="42"/>
        <v>1.0388244611515061</v>
      </c>
      <c r="H147" s="9">
        <f t="shared" si="43"/>
        <v>1.8622243027557506</v>
      </c>
      <c r="I147" s="9">
        <f t="shared" si="44"/>
        <v>4.0125909373393664</v>
      </c>
      <c r="J147" s="9">
        <f t="shared" si="45"/>
        <v>4.6774385924763315</v>
      </c>
      <c r="K147" s="11">
        <f t="shared" si="46"/>
        <v>0.54644808743169393</v>
      </c>
      <c r="L147" s="11">
        <f t="shared" si="47"/>
        <v>0.25641025641025644</v>
      </c>
      <c r="M147" s="11">
        <f t="shared" si="48"/>
        <v>0.22026431718061673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-0.26297096658907892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0.22436900461021209</v>
      </c>
      <c r="Q147" s="11">
        <f>2*'OddsRatio_working_3-way'!K147*'OddsRatio_working_3-way'!L147*'OddsRatio_working_3-way'!M147</f>
        <v>6.1724623001433866E-2</v>
      </c>
      <c r="R147" s="11">
        <f t="shared" si="49"/>
        <v>0</v>
      </c>
      <c r="S147" s="11">
        <f t="shared" si="50"/>
        <v>-0.85320827435985869</v>
      </c>
      <c r="T147" s="11">
        <f t="shared" si="51"/>
        <v>-0.23472029555979609</v>
      </c>
      <c r="U147" s="11">
        <f>'OddsRatio_working_3-way'!S147-'OddsRatio_working_3-way'!R147^2/3</f>
        <v>-0.85320827435985869</v>
      </c>
      <c r="V147" s="11">
        <f>'OddsRatio_working_3-way'!S147*'OddsRatio_working_3-way'!R147/3-2*'OddsRatio_working_3-way'!R147^3/27-'OddsRatio_working_3-way'!T147</f>
        <v>0.23472029555979609</v>
      </c>
      <c r="W147" s="11">
        <f>'OddsRatio_working_3-way'!V147^2+4*'OddsRatio_working_3-way'!U147^3/27</f>
        <v>-3.6921970246392877E-2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0.15167035586599553</v>
      </c>
      <c r="Y147" s="11">
        <f>IF('OddsRatio_working_3-way'!W147&gt;=0,IF('OddsRatio_working_3-way'!V147+SQRT('OddsRatio_working_3-way'!W147)&gt;0,0,PI()),ACOS('OddsRatio_working_3-way'!V147/(2*'OddsRatio_working_3-way'!X147)))</f>
        <v>0.68600258369141098</v>
      </c>
      <c r="Z147" s="11">
        <f>'OddsRatio_working_3-way'!X147^(1/3)*COS('OddsRatio_working_3-way'!Y147/3)</f>
        <v>0.51941223057575303</v>
      </c>
      <c r="AA147" s="11">
        <f>'OddsRatio_working_3-way'!X147^(1/3)*COS(('OddsRatio_working_3-way'!Y147+2*PI())/3)</f>
        <v>-0.36439742169010486</v>
      </c>
      <c r="AB147" s="11">
        <f>'OddsRatio_working_3-way'!X147^(1/3)*COS(('OddsRatio_working_3-way'!Y147+4*PI())/3)</f>
        <v>-0.15501480888564828</v>
      </c>
      <c r="AC147" s="11">
        <f>'OddsRatio_working_3-way'!X147^(1/3)*SIN('OddsRatio_working_3-way'!Y147/3)</f>
        <v>0.12088710786628022</v>
      </c>
      <c r="AD147" s="11">
        <f>'OddsRatio_working_3-way'!X147^(1/3)*SIN(('OddsRatio_working_3-way'!Y147+2*PI())/3)</f>
        <v>0.38938063278180235</v>
      </c>
      <c r="AE147" s="11">
        <f>'OddsRatio_working_3-way'!X147^(1/3)*SIN(('OddsRatio_working_3-way'!Y147+4*PI())/3)</f>
        <v>-0.51026774064808256</v>
      </c>
      <c r="AF147" s="11">
        <f>-'OddsRatio_working_3-way'!U147/(3*'OddsRatio_working_3-way'!X147^(1/3))*COS(('OddsRatio_working_3-way'!Y147)/3)</f>
        <v>0.51941223057575303</v>
      </c>
      <c r="AG147" s="11">
        <f>-'OddsRatio_working_3-way'!U147/(3*'OddsRatio_working_3-way'!X147^(1/3))*COS(('OddsRatio_working_3-way'!Y147+2*PI())/3)</f>
        <v>-0.36439742169010486</v>
      </c>
      <c r="AH147" s="11">
        <f>-'OddsRatio_working_3-way'!U147/(3*'OddsRatio_working_3-way'!X147^(1/3))*COS(('OddsRatio_working_3-way'!Y147+4*PI())/3)</f>
        <v>-0.15501480888564828</v>
      </c>
      <c r="AI147" s="11">
        <f>'OddsRatio_working_3-way'!U147/(3*'OddsRatio_working_3-way'!X147^(1/3))*SIN(('OddsRatio_working_3-way'!Y147)/3)</f>
        <v>-0.12088710786628022</v>
      </c>
      <c r="AJ147" s="11">
        <f>'OddsRatio_working_3-way'!U147/(3*'OddsRatio_working_3-way'!X147^(1/3))*SIN(('OddsRatio_working_3-way'!Y147+2*PI())/3)</f>
        <v>-0.38938063278180235</v>
      </c>
      <c r="AK147" s="11">
        <f>'OddsRatio_working_3-way'!U147/(3*'OddsRatio_working_3-way'!X147^(1/3))*SIN(('OddsRatio_working_3-way'!Y147+4*PI())/3)</f>
        <v>0.51026774064808256</v>
      </c>
      <c r="AL147" s="11">
        <f>'OddsRatio_working_3-way'!Z147+'OddsRatio_working_3-way'!AF147</f>
        <v>1.0388244611515061</v>
      </c>
      <c r="AM147" s="11">
        <f>'OddsRatio_working_3-way'!AA147+'OddsRatio_working_3-way'!AG147</f>
        <v>-0.72879484338020972</v>
      </c>
      <c r="AN147" s="11">
        <f>'OddsRatio_working_3-way'!AB147+'OddsRatio_working_3-way'!AH147</f>
        <v>-0.31002961777129656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1.0388244611515061</v>
      </c>
      <c r="AS147" s="11">
        <f>IF(('OddsRatio_working_3-way'!X147=0),IF(Q147&gt;0,-Q147^(1/3),(-Q147)^(1/3)),'OddsRatio_working_3-way'!AM147-'OddsRatio_working_3-way'!R147/3)</f>
        <v>-0.72879484338020972</v>
      </c>
      <c r="AT147" s="11">
        <f>IF(('OddsRatio_working_3-way'!X147=0),IF(Q147&gt;0,-Q147^(1/3),(-Q147)^(1/3)),'OddsRatio_working_3-way'!AN147-'OddsRatio_working_3-way'!R147/3)</f>
        <v>-0.31002961777129656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2.83</v>
      </c>
      <c r="B148" s="4">
        <f>IF('True_Odds_Calculator_3-way'!B149="","",'True_Odds_Calculator_3-way'!B149)</f>
        <v>3.56</v>
      </c>
      <c r="C148" s="4">
        <f>IF('True_Odds_Calculator_3-way'!C149="","",'True_Odds_Calculator_3-way'!C149)</f>
        <v>2.54</v>
      </c>
      <c r="D148" s="9">
        <f t="shared" si="39"/>
        <v>0.34380815338294912</v>
      </c>
      <c r="E148" s="9">
        <f t="shared" si="40"/>
        <v>0.27248309135620835</v>
      </c>
      <c r="F148" s="9">
        <f t="shared" si="41"/>
        <v>0.38370875526084264</v>
      </c>
      <c r="G148" s="9">
        <f t="shared" si="42"/>
        <v>1.0429501919716317</v>
      </c>
      <c r="H148" s="9">
        <f t="shared" si="43"/>
        <v>2.9085988513080858</v>
      </c>
      <c r="I148" s="9">
        <f t="shared" si="44"/>
        <v>3.6699524914473769</v>
      </c>
      <c r="J148" s="9">
        <f t="shared" si="45"/>
        <v>2.6061432956363131</v>
      </c>
      <c r="K148" s="11">
        <f t="shared" si="46"/>
        <v>0.35335689045936397</v>
      </c>
      <c r="L148" s="11">
        <f t="shared" si="47"/>
        <v>0.2808988764044944</v>
      </c>
      <c r="M148" s="11">
        <f t="shared" si="48"/>
        <v>0.39370078740157477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-0.28193021709424526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0.23173121742281122</v>
      </c>
      <c r="Q148" s="11">
        <f>2*'OddsRatio_working_3-way'!K148*'OddsRatio_working_3-way'!L148*'OddsRatio_working_3-way'!M148</f>
        <v>7.8155553936867198E-2</v>
      </c>
      <c r="R148" s="11">
        <f t="shared" si="49"/>
        <v>0</v>
      </c>
      <c r="S148" s="11">
        <f t="shared" si="50"/>
        <v>-0.82194530196579374</v>
      </c>
      <c r="T148" s="11">
        <f t="shared" si="51"/>
        <v>-0.27721595344546168</v>
      </c>
      <c r="U148" s="11">
        <f>'OddsRatio_working_3-way'!S148-'OddsRatio_working_3-way'!R148^2/3</f>
        <v>-0.82194530196579374</v>
      </c>
      <c r="V148" s="11">
        <f>'OddsRatio_working_3-way'!S148*'OddsRatio_working_3-way'!R148/3-2*'OddsRatio_working_3-way'!R148^3/27-'OddsRatio_working_3-way'!T148</f>
        <v>0.27721595344546168</v>
      </c>
      <c r="W148" s="11">
        <f>'OddsRatio_working_3-way'!V148^2+4*'OddsRatio_working_3-way'!U148^3/27</f>
        <v>-5.4181862098667405E-3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0.14341100991080072</v>
      </c>
      <c r="Y148" s="11">
        <f>IF('OddsRatio_working_3-way'!W148&gt;=0,IF('OddsRatio_working_3-way'!V148+SQRT('OddsRatio_working_3-way'!W148)&gt;0,0,PI()),ACOS('OddsRatio_working_3-way'!V148/(2*'OddsRatio_working_3-way'!X148)))</f>
        <v>0.25953811731809884</v>
      </c>
      <c r="Z148" s="11">
        <f>'OddsRatio_working_3-way'!X148^(1/3)*COS('OddsRatio_working_3-way'!Y148/3)</f>
        <v>0.52147509598581598</v>
      </c>
      <c r="AA148" s="11">
        <f>'OddsRatio_working_3-way'!X148^(1/3)*COS(('OddsRatio_working_3-way'!Y148+2*PI())/3)</f>
        <v>-0.29990537524163929</v>
      </c>
      <c r="AB148" s="11">
        <f>'OddsRatio_working_3-way'!X148^(1/3)*COS(('OddsRatio_working_3-way'!Y148+4*PI())/3)</f>
        <v>-0.2215697207441768</v>
      </c>
      <c r="AC148" s="11">
        <f>'OddsRatio_working_3-way'!X148^(1/3)*SIN('OddsRatio_working_3-way'!Y148/3)</f>
        <v>4.5227111211255597E-2</v>
      </c>
      <c r="AD148" s="11">
        <f>'OddsRatio_working_3-way'!X148^(1/3)*SIN(('OddsRatio_working_3-way'!Y148+2*PI())/3)</f>
        <v>0.42899712495901737</v>
      </c>
      <c r="AE148" s="11">
        <f>'OddsRatio_working_3-way'!X148^(1/3)*SIN(('OddsRatio_working_3-way'!Y148+4*PI())/3)</f>
        <v>-0.47422423617027287</v>
      </c>
      <c r="AF148" s="11">
        <f>-'OddsRatio_working_3-way'!U148/(3*'OddsRatio_working_3-way'!X148^(1/3))*COS(('OddsRatio_working_3-way'!Y148)/3)</f>
        <v>0.52147509598581587</v>
      </c>
      <c r="AG148" s="11">
        <f>-'OddsRatio_working_3-way'!U148/(3*'OddsRatio_working_3-way'!X148^(1/3))*COS(('OddsRatio_working_3-way'!Y148+2*PI())/3)</f>
        <v>-0.29990537524163924</v>
      </c>
      <c r="AH148" s="11">
        <f>-'OddsRatio_working_3-way'!U148/(3*'OddsRatio_working_3-way'!X148^(1/3))*COS(('OddsRatio_working_3-way'!Y148+4*PI())/3)</f>
        <v>-0.22156972074417675</v>
      </c>
      <c r="AI148" s="11">
        <f>'OddsRatio_working_3-way'!U148/(3*'OddsRatio_working_3-way'!X148^(1/3))*SIN(('OddsRatio_working_3-way'!Y148)/3)</f>
        <v>-4.5227111211255583E-2</v>
      </c>
      <c r="AJ148" s="11">
        <f>'OddsRatio_working_3-way'!U148/(3*'OddsRatio_working_3-way'!X148^(1/3))*SIN(('OddsRatio_working_3-way'!Y148+2*PI())/3)</f>
        <v>-0.42899712495901732</v>
      </c>
      <c r="AK148" s="11">
        <f>'OddsRatio_working_3-way'!U148/(3*'OddsRatio_working_3-way'!X148^(1/3))*SIN(('OddsRatio_working_3-way'!Y148+4*PI())/3)</f>
        <v>0.47422423617027282</v>
      </c>
      <c r="AL148" s="11">
        <f>'OddsRatio_working_3-way'!Z148+'OddsRatio_working_3-way'!AF148</f>
        <v>1.0429501919716317</v>
      </c>
      <c r="AM148" s="11">
        <f>'OddsRatio_working_3-way'!AA148+'OddsRatio_working_3-way'!AG148</f>
        <v>-0.59981075048327859</v>
      </c>
      <c r="AN148" s="11">
        <f>'OddsRatio_working_3-way'!AB148+'OddsRatio_working_3-way'!AH148</f>
        <v>-0.44313944148835355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1.0429501919716317</v>
      </c>
      <c r="AS148" s="11">
        <f>IF(('OddsRatio_working_3-way'!X148=0),IF(Q148&gt;0,-Q148^(1/3),(-Q148)^(1/3)),'OddsRatio_working_3-way'!AM148-'OddsRatio_working_3-way'!R148/3)</f>
        <v>-0.59981075048327859</v>
      </c>
      <c r="AT148" s="11">
        <f>IF(('OddsRatio_working_3-way'!X148=0),IF(Q148&gt;0,-Q148^(1/3),(-Q148)^(1/3)),'OddsRatio_working_3-way'!AN148-'OddsRatio_working_3-way'!R148/3)</f>
        <v>-0.44313944148835355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18.190000000000001</v>
      </c>
      <c r="B149" s="4">
        <f>IF('True_Odds_Calculator_3-way'!B150="","",'True_Odds_Calculator_3-way'!B150)</f>
        <v>8.0500000000000007</v>
      </c>
      <c r="C149" s="4">
        <f>IF('True_Odds_Calculator_3-way'!C150="","",'True_Odds_Calculator_3-way'!C150)</f>
        <v>1.17</v>
      </c>
      <c r="D149" s="9">
        <f t="shared" si="39"/>
        <v>4.9069470605905469E-2</v>
      </c>
      <c r="E149" s="9">
        <f t="shared" si="40"/>
        <v>0.11175846292156388</v>
      </c>
      <c r="F149" s="9">
        <f t="shared" si="41"/>
        <v>0.83917206647253062</v>
      </c>
      <c r="G149" s="9">
        <f t="shared" si="42"/>
        <v>1.1273571959864703</v>
      </c>
      <c r="H149" s="9">
        <f t="shared" si="43"/>
        <v>20.379270199007422</v>
      </c>
      <c r="I149" s="9">
        <f t="shared" si="44"/>
        <v>8.9478682317046179</v>
      </c>
      <c r="J149" s="9">
        <f t="shared" si="45"/>
        <v>1.1916507233176998</v>
      </c>
      <c r="K149" s="11">
        <f t="shared" si="46"/>
        <v>5.4975261132490377E-2</v>
      </c>
      <c r="L149" s="11">
        <f t="shared" si="47"/>
        <v>0.12422360248447203</v>
      </c>
      <c r="M149" s="11">
        <f t="shared" si="48"/>
        <v>0.85470085470085477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-0.12025398413045707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0.14247981358433831</v>
      </c>
      <c r="Q149" s="11">
        <f>2*'OddsRatio_working_3-way'!K149*'OddsRatio_working_3-way'!L149*'OddsRatio_working_3-way'!M149</f>
        <v>1.1673888863935951E-2</v>
      </c>
      <c r="R149" s="11">
        <f t="shared" si="49"/>
        <v>0</v>
      </c>
      <c r="S149" s="11">
        <f t="shared" si="50"/>
        <v>-1.1848240589664758</v>
      </c>
      <c r="T149" s="11">
        <f t="shared" si="51"/>
        <v>-9.7076940513435114E-2</v>
      </c>
      <c r="U149" s="11">
        <f>'OddsRatio_working_3-way'!S149-'OddsRatio_working_3-way'!R149^2/3</f>
        <v>-1.1848240589664758</v>
      </c>
      <c r="V149" s="11">
        <f>'OddsRatio_working_3-way'!S149*'OddsRatio_working_3-way'!R149/3-2*'OddsRatio_working_3-way'!R149^3/27-'OddsRatio_working_3-way'!T149</f>
        <v>9.7076940513435114E-2</v>
      </c>
      <c r="W149" s="11">
        <f>'OddsRatio_working_3-way'!V149^2+4*'OddsRatio_working_3-way'!U149^3/27</f>
        <v>-0.23698577912381855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0.24819836396684183</v>
      </c>
      <c r="Y149" s="11">
        <f>IF('OddsRatio_working_3-way'!W149&gt;=0,IF('OddsRatio_working_3-way'!V149+SQRT('OddsRatio_working_3-way'!W149)&gt;0,0,PI()),ACOS('OddsRatio_working_3-way'!V149/(2*'OddsRatio_working_3-way'!X149)))</f>
        <v>1.3739646043056646</v>
      </c>
      <c r="Z149" s="11">
        <f>'OddsRatio_working_3-way'!X149^(1/3)*COS('OddsRatio_working_3-way'!Y149/3)</f>
        <v>0.56367859799323516</v>
      </c>
      <c r="AA149" s="11">
        <f>'OddsRatio_working_3-way'!X149^(1/3)*COS(('OddsRatio_working_3-way'!Y149+2*PI())/3)</f>
        <v>-0.52247562909850509</v>
      </c>
      <c r="AB149" s="11">
        <f>'OddsRatio_working_3-way'!X149^(1/3)*COS(('OddsRatio_working_3-way'!Y149+4*PI())/3)</f>
        <v>-4.1202968894730282E-2</v>
      </c>
      <c r="AC149" s="11">
        <f>'OddsRatio_working_3-way'!X149^(1/3)*SIN('OddsRatio_working_3-way'!Y149/3)</f>
        <v>0.27786289992225677</v>
      </c>
      <c r="AD149" s="11">
        <f>'OddsRatio_working_3-way'!X149^(1/3)*SIN(('OddsRatio_working_3-way'!Y149+2*PI())/3)</f>
        <v>0.34922853547060939</v>
      </c>
      <c r="AE149" s="11">
        <f>'OddsRatio_working_3-way'!X149^(1/3)*SIN(('OddsRatio_working_3-way'!Y149+4*PI())/3)</f>
        <v>-0.62709143539286616</v>
      </c>
      <c r="AF149" s="11">
        <f>-'OddsRatio_working_3-way'!U149/(3*'OddsRatio_working_3-way'!X149^(1/3))*COS(('OddsRatio_working_3-way'!Y149)/3)</f>
        <v>0.56367859799323516</v>
      </c>
      <c r="AG149" s="11">
        <f>-'OddsRatio_working_3-way'!U149/(3*'OddsRatio_working_3-way'!X149^(1/3))*COS(('OddsRatio_working_3-way'!Y149+2*PI())/3)</f>
        <v>-0.52247562909850509</v>
      </c>
      <c r="AH149" s="11">
        <f>-'OddsRatio_working_3-way'!U149/(3*'OddsRatio_working_3-way'!X149^(1/3))*COS(('OddsRatio_working_3-way'!Y149+4*PI())/3)</f>
        <v>-4.1202968894730282E-2</v>
      </c>
      <c r="AI149" s="11">
        <f>'OddsRatio_working_3-way'!U149/(3*'OddsRatio_working_3-way'!X149^(1/3))*SIN(('OddsRatio_working_3-way'!Y149)/3)</f>
        <v>-0.27786289992225677</v>
      </c>
      <c r="AJ149" s="11">
        <f>'OddsRatio_working_3-way'!U149/(3*'OddsRatio_working_3-way'!X149^(1/3))*SIN(('OddsRatio_working_3-way'!Y149+2*PI())/3)</f>
        <v>-0.34922853547060939</v>
      </c>
      <c r="AK149" s="11">
        <f>'OddsRatio_working_3-way'!U149/(3*'OddsRatio_working_3-way'!X149^(1/3))*SIN(('OddsRatio_working_3-way'!Y149+4*PI())/3)</f>
        <v>0.62709143539286616</v>
      </c>
      <c r="AL149" s="11">
        <f>'OddsRatio_working_3-way'!Z149+'OddsRatio_working_3-way'!AF149</f>
        <v>1.1273571959864703</v>
      </c>
      <c r="AM149" s="11">
        <f>'OddsRatio_working_3-way'!AA149+'OddsRatio_working_3-way'!AG149</f>
        <v>-1.0449512581970102</v>
      </c>
      <c r="AN149" s="11">
        <f>'OddsRatio_working_3-way'!AB149+'OddsRatio_working_3-way'!AH149</f>
        <v>-8.2405937789460565E-2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1.1273571959864703</v>
      </c>
      <c r="AS149" s="11">
        <f>IF(('OddsRatio_working_3-way'!X149=0),IF(Q149&gt;0,-Q149^(1/3),(-Q149)^(1/3)),'OddsRatio_working_3-way'!AM149-'OddsRatio_working_3-way'!R149/3)</f>
        <v>-1.0449512581970102</v>
      </c>
      <c r="AT149" s="11">
        <f>IF(('OddsRatio_working_3-way'!X149=0),IF(Q149&gt;0,-Q149^(1/3),(-Q149)^(1/3)),'OddsRatio_working_3-way'!AN149-'OddsRatio_working_3-way'!R149/3)</f>
        <v>-8.2405937789460565E-2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4.57</v>
      </c>
      <c r="B150" s="4">
        <f>IF('True_Odds_Calculator_3-way'!B151="","",'True_Odds_Calculator_3-way'!B151)</f>
        <v>3.79</v>
      </c>
      <c r="C150" s="4">
        <f>IF('True_Odds_Calculator_3-way'!C151="","",'True_Odds_Calculator_3-way'!C151)</f>
        <v>1.83</v>
      </c>
      <c r="D150" s="9">
        <f t="shared" si="39"/>
        <v>0.21075533064575327</v>
      </c>
      <c r="E150" s="9">
        <f t="shared" si="40"/>
        <v>0.25467075939962108</v>
      </c>
      <c r="F150" s="9">
        <f t="shared" si="41"/>
        <v>0.53457390995462561</v>
      </c>
      <c r="G150" s="9">
        <f t="shared" si="42"/>
        <v>1.0489743605397228</v>
      </c>
      <c r="H150" s="9">
        <f t="shared" si="43"/>
        <v>4.7448384671268098</v>
      </c>
      <c r="I150" s="9">
        <f t="shared" si="44"/>
        <v>3.9266384659058264</v>
      </c>
      <c r="J150" s="9">
        <f t="shared" si="45"/>
        <v>1.8706487192479699</v>
      </c>
      <c r="K150" s="11">
        <f t="shared" si="46"/>
        <v>0.21881838074398249</v>
      </c>
      <c r="L150" s="11">
        <f t="shared" si="47"/>
        <v>0.26385224274406333</v>
      </c>
      <c r="M150" s="11">
        <f t="shared" si="48"/>
        <v>0.54644808743169393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-0.26082187460691197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0.22684143742509535</v>
      </c>
      <c r="Q150" s="11">
        <f>2*'OddsRatio_working_3-way'!K150*'OddsRatio_working_3-way'!L150*'OddsRatio_working_3-way'!M150</f>
        <v>6.3099148101556424E-2</v>
      </c>
      <c r="R150" s="11">
        <f t="shared" si="49"/>
        <v>0</v>
      </c>
      <c r="S150" s="11">
        <f t="shared" si="50"/>
        <v>-0.86971784006602604</v>
      </c>
      <c r="T150" s="11">
        <f t="shared" si="51"/>
        <v>-0.24192429487232989</v>
      </c>
      <c r="U150" s="11">
        <f>'OddsRatio_working_3-way'!S150-'OddsRatio_working_3-way'!R150^2/3</f>
        <v>-0.86971784006602604</v>
      </c>
      <c r="V150" s="11">
        <f>'OddsRatio_working_3-way'!S150*'OddsRatio_working_3-way'!R150/3-2*'OddsRatio_working_3-way'!R150^3/27-'OddsRatio_working_3-way'!T150</f>
        <v>0.24192429487232989</v>
      </c>
      <c r="W150" s="11">
        <f>'OddsRatio_working_3-way'!V150^2+4*'OddsRatio_working_3-way'!U150^3/27</f>
        <v>-3.8933747729577438E-2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0.15609381167990891</v>
      </c>
      <c r="Y150" s="11">
        <f>IF('OddsRatio_working_3-way'!W150&gt;=0,IF('OddsRatio_working_3-way'!V150+SQRT('OddsRatio_working_3-way'!W150)&gt;0,0,PI()),ACOS('OddsRatio_working_3-way'!V150/(2*'OddsRatio_working_3-way'!X150)))</f>
        <v>0.68418824074383588</v>
      </c>
      <c r="Z150" s="11">
        <f>'OddsRatio_working_3-way'!X150^(1/3)*COS('OddsRatio_working_3-way'!Y150/3)</f>
        <v>0.52448718026986141</v>
      </c>
      <c r="AA150" s="11">
        <f>'OddsRatio_working_3-way'!X150^(1/3)*COS(('OddsRatio_working_3-way'!Y150+2*PI())/3)</f>
        <v>-0.36766824719358077</v>
      </c>
      <c r="AB150" s="11">
        <f>'OddsRatio_working_3-way'!X150^(1/3)*COS(('OddsRatio_working_3-way'!Y150+4*PI())/3)</f>
        <v>-0.15681893307628073</v>
      </c>
      <c r="AC150" s="11">
        <f>'OddsRatio_working_3-way'!X150^(1/3)*SIN('OddsRatio_working_3-way'!Y150/3)</f>
        <v>0.1217339082640711</v>
      </c>
      <c r="AD150" s="11">
        <f>'OddsRatio_working_3-way'!X150^(1/3)*SIN(('OddsRatio_working_3-way'!Y150+2*PI())/3)</f>
        <v>0.39335226794093275</v>
      </c>
      <c r="AE150" s="11">
        <f>'OddsRatio_working_3-way'!X150^(1/3)*SIN(('OddsRatio_working_3-way'!Y150+4*PI())/3)</f>
        <v>-0.51508617620500396</v>
      </c>
      <c r="AF150" s="11">
        <f>-'OddsRatio_working_3-way'!U150/(3*'OddsRatio_working_3-way'!X150^(1/3))*COS(('OddsRatio_working_3-way'!Y150)/3)</f>
        <v>0.5244871802698613</v>
      </c>
      <c r="AG150" s="11">
        <f>-'OddsRatio_working_3-way'!U150/(3*'OddsRatio_working_3-way'!X150^(1/3))*COS(('OddsRatio_working_3-way'!Y150+2*PI())/3)</f>
        <v>-0.36766824719358071</v>
      </c>
      <c r="AH150" s="11">
        <f>-'OddsRatio_working_3-way'!U150/(3*'OddsRatio_working_3-way'!X150^(1/3))*COS(('OddsRatio_working_3-way'!Y150+4*PI())/3)</f>
        <v>-0.1568189330762807</v>
      </c>
      <c r="AI150" s="11">
        <f>'OddsRatio_working_3-way'!U150/(3*'OddsRatio_working_3-way'!X150^(1/3))*SIN(('OddsRatio_working_3-way'!Y150)/3)</f>
        <v>-0.12173390826407107</v>
      </c>
      <c r="AJ150" s="11">
        <f>'OddsRatio_working_3-way'!U150/(3*'OddsRatio_working_3-way'!X150^(1/3))*SIN(('OddsRatio_working_3-way'!Y150+2*PI())/3)</f>
        <v>-0.3933522679409327</v>
      </c>
      <c r="AK150" s="11">
        <f>'OddsRatio_working_3-way'!U150/(3*'OddsRatio_working_3-way'!X150^(1/3))*SIN(('OddsRatio_working_3-way'!Y150+4*PI())/3)</f>
        <v>0.51508617620500385</v>
      </c>
      <c r="AL150" s="11">
        <f>'OddsRatio_working_3-way'!Z150+'OddsRatio_working_3-way'!AF150</f>
        <v>1.0489743605397228</v>
      </c>
      <c r="AM150" s="11">
        <f>'OddsRatio_working_3-way'!AA150+'OddsRatio_working_3-way'!AG150</f>
        <v>-0.73533649438716142</v>
      </c>
      <c r="AN150" s="11">
        <f>'OddsRatio_working_3-way'!AB150+'OddsRatio_working_3-way'!AH150</f>
        <v>-0.3136378661525614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1.0489743605397228</v>
      </c>
      <c r="AS150" s="11">
        <f>IF(('OddsRatio_working_3-way'!X150=0),IF(Q150&gt;0,-Q150^(1/3),(-Q150)^(1/3)),'OddsRatio_working_3-way'!AM150-'OddsRatio_working_3-way'!R150/3)</f>
        <v>-0.73533649438716142</v>
      </c>
      <c r="AT150" s="11">
        <f>IF(('OddsRatio_working_3-way'!X150=0),IF(Q150&gt;0,-Q150^(1/3),(-Q150)^(1/3)),'OddsRatio_working_3-way'!AN150-'OddsRatio_working_3-way'!R150/3)</f>
        <v>-0.3136378661525614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1.66</v>
      </c>
      <c r="B151" s="4">
        <f>IF('True_Odds_Calculator_3-way'!B152="","",'True_Odds_Calculator_3-way'!B152)</f>
        <v>4.5199999999999996</v>
      </c>
      <c r="C151" s="4">
        <f>IF('True_Odds_Calculator_3-way'!C152="","",'True_Odds_Calculator_3-way'!C152)</f>
        <v>4.8499999999999996</v>
      </c>
      <c r="D151" s="9">
        <f t="shared" si="39"/>
        <v>0.58984626538168894</v>
      </c>
      <c r="E151" s="9">
        <f t="shared" si="40"/>
        <v>0.21237867307801997</v>
      </c>
      <c r="F151" s="9">
        <f t="shared" si="41"/>
        <v>0.1977750615402912</v>
      </c>
      <c r="G151" s="9">
        <f t="shared" si="42"/>
        <v>1.0535712251222789</v>
      </c>
      <c r="H151" s="9">
        <f t="shared" si="43"/>
        <v>1.6953570085807037</v>
      </c>
      <c r="I151" s="9">
        <f t="shared" si="44"/>
        <v>4.7085707124304212</v>
      </c>
      <c r="J151" s="9">
        <f t="shared" si="45"/>
        <v>5.0562492167207722</v>
      </c>
      <c r="K151" s="11">
        <f t="shared" si="46"/>
        <v>0.60240963855421692</v>
      </c>
      <c r="L151" s="11">
        <f t="shared" si="47"/>
        <v>0.22123893805309736</v>
      </c>
      <c r="M151" s="11">
        <f t="shared" si="48"/>
        <v>0.2061855670103093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-0.24578708960465534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0.22066186468343957</v>
      </c>
      <c r="Q151" s="11">
        <f>2*'OddsRatio_working_3-way'!K151*'OddsRatio_working_3-way'!L151*'OddsRatio_working_3-way'!M151</f>
        <v>5.4959368538839246E-2</v>
      </c>
      <c r="R151" s="11">
        <f t="shared" si="49"/>
        <v>0</v>
      </c>
      <c r="S151" s="11">
        <f t="shared" si="50"/>
        <v>-0.89777646595828409</v>
      </c>
      <c r="T151" s="11">
        <f t="shared" si="51"/>
        <v>-0.22360559550642192</v>
      </c>
      <c r="U151" s="11">
        <f>'OddsRatio_working_3-way'!S151-'OddsRatio_working_3-way'!R151^2/3</f>
        <v>-0.89777646595828409</v>
      </c>
      <c r="V151" s="11">
        <f>'OddsRatio_working_3-way'!S151*'OddsRatio_working_3-way'!R151/3-2*'OddsRatio_working_3-way'!R151^3/27-'OddsRatio_working_3-way'!T151</f>
        <v>0.22360559550642192</v>
      </c>
      <c r="W151" s="11">
        <f>'OddsRatio_working_3-way'!V151^2+4*'OddsRatio_working_3-way'!U151^3/27</f>
        <v>-5.720204141600526E-2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0.1637082036412553</v>
      </c>
      <c r="Y151" s="11">
        <f>IF('OddsRatio_working_3-way'!W151&gt;=0,IF('OddsRatio_working_3-way'!V151+SQRT('OddsRatio_working_3-way'!W151)&gt;0,0,PI()),ACOS('OddsRatio_working_3-way'!V151/(2*'OddsRatio_working_3-way'!X151)))</f>
        <v>0.81901713681898503</v>
      </c>
      <c r="Z151" s="11">
        <f>'OddsRatio_working_3-way'!X151^(1/3)*COS('OddsRatio_working_3-way'!Y151/3)</f>
        <v>0.52678561256113932</v>
      </c>
      <c r="AA151" s="11">
        <f>'OddsRatio_working_3-way'!X151^(1/3)*COS(('OddsRatio_working_3-way'!Y151+2*PI())/3)</f>
        <v>-0.39113005726284933</v>
      </c>
      <c r="AB151" s="11">
        <f>'OddsRatio_working_3-way'!X151^(1/3)*COS(('OddsRatio_working_3-way'!Y151+4*PI())/3)</f>
        <v>-0.13565555529828982</v>
      </c>
      <c r="AC151" s="11">
        <f>'OddsRatio_working_3-way'!X151^(1/3)*SIN('OddsRatio_working_3-way'!Y151/3)</f>
        <v>0.14749827248032402</v>
      </c>
      <c r="AD151" s="11">
        <f>'OddsRatio_working_3-way'!X151^(1/3)*SIN(('OddsRatio_working_3-way'!Y151+2*PI())/3)</f>
        <v>0.38246058658593152</v>
      </c>
      <c r="AE151" s="11">
        <f>'OddsRatio_working_3-way'!X151^(1/3)*SIN(('OddsRatio_working_3-way'!Y151+4*PI())/3)</f>
        <v>-0.52995885906625551</v>
      </c>
      <c r="AF151" s="11">
        <f>-'OddsRatio_working_3-way'!U151/(3*'OddsRatio_working_3-way'!X151^(1/3))*COS(('OddsRatio_working_3-way'!Y151)/3)</f>
        <v>0.52678561256113943</v>
      </c>
      <c r="AG151" s="11">
        <f>-'OddsRatio_working_3-way'!U151/(3*'OddsRatio_working_3-way'!X151^(1/3))*COS(('OddsRatio_working_3-way'!Y151+2*PI())/3)</f>
        <v>-0.39113005726284944</v>
      </c>
      <c r="AH151" s="11">
        <f>-'OddsRatio_working_3-way'!U151/(3*'OddsRatio_working_3-way'!X151^(1/3))*COS(('OddsRatio_working_3-way'!Y151+4*PI())/3)</f>
        <v>-0.13565555529828985</v>
      </c>
      <c r="AI151" s="11">
        <f>'OddsRatio_working_3-way'!U151/(3*'OddsRatio_working_3-way'!X151^(1/3))*SIN(('OddsRatio_working_3-way'!Y151)/3)</f>
        <v>-0.14749827248032404</v>
      </c>
      <c r="AJ151" s="11">
        <f>'OddsRatio_working_3-way'!U151/(3*'OddsRatio_working_3-way'!X151^(1/3))*SIN(('OddsRatio_working_3-way'!Y151+2*PI())/3)</f>
        <v>-0.38246058658593163</v>
      </c>
      <c r="AK151" s="11">
        <f>'OddsRatio_working_3-way'!U151/(3*'OddsRatio_working_3-way'!X151^(1/3))*SIN(('OddsRatio_working_3-way'!Y151+4*PI())/3)</f>
        <v>0.52995885906625562</v>
      </c>
      <c r="AL151" s="11">
        <f>'OddsRatio_working_3-way'!Z151+'OddsRatio_working_3-way'!AF151</f>
        <v>1.0535712251222789</v>
      </c>
      <c r="AM151" s="11">
        <f>'OddsRatio_working_3-way'!AA151+'OddsRatio_working_3-way'!AG151</f>
        <v>-0.78226011452569877</v>
      </c>
      <c r="AN151" s="11">
        <f>'OddsRatio_working_3-way'!AB151+'OddsRatio_working_3-way'!AH151</f>
        <v>-0.27131111059657964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1.0535712251222789</v>
      </c>
      <c r="AS151" s="11">
        <f>IF(('OddsRatio_working_3-way'!X151=0),IF(Q151&gt;0,-Q151^(1/3),(-Q151)^(1/3)),'OddsRatio_working_3-way'!AM151-'OddsRatio_working_3-way'!R151/3)</f>
        <v>-0.78226011452569877</v>
      </c>
      <c r="AT151" s="11">
        <f>IF(('OddsRatio_working_3-way'!X151=0),IF(Q151&gt;0,-Q151^(1/3),(-Q151)^(1/3)),'OddsRatio_working_3-way'!AN151-'OddsRatio_working_3-way'!R151/3)</f>
        <v>-0.27131111059657964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5.96</v>
      </c>
      <c r="B152" s="4">
        <f>IF('True_Odds_Calculator_3-way'!B153="","",'True_Odds_Calculator_3-way'!B153)</f>
        <v>4.5999999999999996</v>
      </c>
      <c r="C152" s="4">
        <f>IF('True_Odds_Calculator_3-way'!C153="","",'True_Odds_Calculator_3-way'!C153)</f>
        <v>1.55</v>
      </c>
      <c r="D152" s="9">
        <f t="shared" si="39"/>
        <v>0.16001827377700351</v>
      </c>
      <c r="E152" s="9">
        <f t="shared" si="40"/>
        <v>0.20790168459012634</v>
      </c>
      <c r="F152" s="9">
        <f t="shared" si="41"/>
        <v>0.63208004163287002</v>
      </c>
      <c r="G152" s="9">
        <f t="shared" si="42"/>
        <v>1.0583238431658459</v>
      </c>
      <c r="H152" s="9">
        <f t="shared" si="43"/>
        <v>6.2492862621025953</v>
      </c>
      <c r="I152" s="9">
        <f t="shared" si="44"/>
        <v>4.8099658353970449</v>
      </c>
      <c r="J152" s="9">
        <f t="shared" si="45"/>
        <v>1.5820781137412157</v>
      </c>
      <c r="K152" s="11">
        <f t="shared" si="46"/>
        <v>0.16778523489932887</v>
      </c>
      <c r="L152" s="11">
        <f t="shared" si="47"/>
        <v>0.21739130434782611</v>
      </c>
      <c r="M152" s="11">
        <f t="shared" si="48"/>
        <v>0.64516129032258063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-0.23110592354829296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0.21437917109858148</v>
      </c>
      <c r="Q152" s="11">
        <f>2*'OddsRatio_working_3-way'!K152*'OddsRatio_working_3-way'!L152*'OddsRatio_working_3-way'!M152</f>
        <v>4.706458201944709E-2</v>
      </c>
      <c r="R152" s="11">
        <f t="shared" si="49"/>
        <v>0</v>
      </c>
      <c r="S152" s="11">
        <f t="shared" si="50"/>
        <v>-0.9276230042359076</v>
      </c>
      <c r="T152" s="11">
        <f t="shared" si="51"/>
        <v>-0.20364939719778433</v>
      </c>
      <c r="U152" s="11">
        <f>'OddsRatio_working_3-way'!S152-'OddsRatio_working_3-way'!R152^2/3</f>
        <v>-0.9276230042359076</v>
      </c>
      <c r="V152" s="11">
        <f>'OddsRatio_working_3-way'!S152*'OddsRatio_working_3-way'!R152/3-2*'OddsRatio_working_3-way'!R152^3/27-'OddsRatio_working_3-way'!T152</f>
        <v>0.20364939719778433</v>
      </c>
      <c r="W152" s="11">
        <f>'OddsRatio_working_3-way'!V152^2+4*'OddsRatio_working_3-way'!U152^3/27</f>
        <v>-7.6779539237919969E-2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0.17193939064168867</v>
      </c>
      <c r="Y152" s="11">
        <f>IF('OddsRatio_working_3-way'!W152&gt;=0,IF('OddsRatio_working_3-way'!V152+SQRT('OddsRatio_working_3-way'!W152)&gt;0,0,PI()),ACOS('OddsRatio_working_3-way'!V152/(2*'OddsRatio_working_3-way'!X152)))</f>
        <v>0.93699416234079491</v>
      </c>
      <c r="Z152" s="11">
        <f>'OddsRatio_working_3-way'!X152^(1/3)*COS('OddsRatio_working_3-way'!Y152/3)</f>
        <v>0.52916192158292297</v>
      </c>
      <c r="AA152" s="11">
        <f>'OddsRatio_working_3-way'!X152^(1/3)*COS(('OddsRatio_working_3-way'!Y152+2*PI())/3)</f>
        <v>-0.4125556093599857</v>
      </c>
      <c r="AB152" s="11">
        <f>'OddsRatio_working_3-way'!X152^(1/3)*COS(('OddsRatio_working_3-way'!Y152+4*PI())/3)</f>
        <v>-0.11660631222293738</v>
      </c>
      <c r="AC152" s="11">
        <f>'OddsRatio_working_3-way'!X152^(1/3)*SIN('OddsRatio_working_3-way'!Y152/3)</f>
        <v>0.17086640636855549</v>
      </c>
      <c r="AD152" s="11">
        <f>'OddsRatio_working_3-way'!X152^(1/3)*SIN(('OddsRatio_working_3-way'!Y152+2*PI())/3)</f>
        <v>0.37283446362192257</v>
      </c>
      <c r="AE152" s="11">
        <f>'OddsRatio_working_3-way'!X152^(1/3)*SIN(('OddsRatio_working_3-way'!Y152+4*PI())/3)</f>
        <v>-0.54370086999047806</v>
      </c>
      <c r="AF152" s="11">
        <f>-'OddsRatio_working_3-way'!U152/(3*'OddsRatio_working_3-way'!X152^(1/3))*COS(('OddsRatio_working_3-way'!Y152)/3)</f>
        <v>0.52916192158292297</v>
      </c>
      <c r="AG152" s="11">
        <f>-'OddsRatio_working_3-way'!U152/(3*'OddsRatio_working_3-way'!X152^(1/3))*COS(('OddsRatio_working_3-way'!Y152+2*PI())/3)</f>
        <v>-0.4125556093599857</v>
      </c>
      <c r="AH152" s="11">
        <f>-'OddsRatio_working_3-way'!U152/(3*'OddsRatio_working_3-way'!X152^(1/3))*COS(('OddsRatio_working_3-way'!Y152+4*PI())/3)</f>
        <v>-0.11660631222293738</v>
      </c>
      <c r="AI152" s="11">
        <f>'OddsRatio_working_3-way'!U152/(3*'OddsRatio_working_3-way'!X152^(1/3))*SIN(('OddsRatio_working_3-way'!Y152)/3)</f>
        <v>-0.17086640636855549</v>
      </c>
      <c r="AJ152" s="11">
        <f>'OddsRatio_working_3-way'!U152/(3*'OddsRatio_working_3-way'!X152^(1/3))*SIN(('OddsRatio_working_3-way'!Y152+2*PI())/3)</f>
        <v>-0.37283446362192257</v>
      </c>
      <c r="AK152" s="11">
        <f>'OddsRatio_working_3-way'!U152/(3*'OddsRatio_working_3-way'!X152^(1/3))*SIN(('OddsRatio_working_3-way'!Y152+4*PI())/3)</f>
        <v>0.54370086999047806</v>
      </c>
      <c r="AL152" s="11">
        <f>'OddsRatio_working_3-way'!Z152+'OddsRatio_working_3-way'!AF152</f>
        <v>1.0583238431658459</v>
      </c>
      <c r="AM152" s="11">
        <f>'OddsRatio_working_3-way'!AA152+'OddsRatio_working_3-way'!AG152</f>
        <v>-0.8251112187199714</v>
      </c>
      <c r="AN152" s="11">
        <f>'OddsRatio_working_3-way'!AB152+'OddsRatio_working_3-way'!AH152</f>
        <v>-0.23321262444587476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1.0583238431658459</v>
      </c>
      <c r="AS152" s="11">
        <f>IF(('OddsRatio_working_3-way'!X152=0),IF(Q152&gt;0,-Q152^(1/3),(-Q152)^(1/3)),'OddsRatio_working_3-way'!AM152-'OddsRatio_working_3-way'!R152/3)</f>
        <v>-0.8251112187199714</v>
      </c>
      <c r="AT152" s="11">
        <f>IF(('OddsRatio_working_3-way'!X152=0),IF(Q152&gt;0,-Q152^(1/3),(-Q152)^(1/3)),'OddsRatio_working_3-way'!AN152-'OddsRatio_working_3-way'!R152/3)</f>
        <v>-0.23321262444587476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3.17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2.27</v>
      </c>
      <c r="D153" s="9">
        <f t="shared" si="39"/>
        <v>0.30640309950433642</v>
      </c>
      <c r="E153" s="9">
        <f t="shared" si="40"/>
        <v>0.26345669372027969</v>
      </c>
      <c r="F153" s="9">
        <f t="shared" si="41"/>
        <v>0.43014020677538395</v>
      </c>
      <c r="G153" s="9">
        <f t="shared" si="42"/>
        <v>1.0431679985599955</v>
      </c>
      <c r="H153" s="9">
        <f t="shared" si="43"/>
        <v>3.2636745568751904</v>
      </c>
      <c r="I153" s="9">
        <f t="shared" si="44"/>
        <v>3.7956902361407892</v>
      </c>
      <c r="J153" s="9">
        <f t="shared" si="45"/>
        <v>2.3248233581711943</v>
      </c>
      <c r="K153" s="11">
        <f t="shared" si="46"/>
        <v>0.31545741324921134</v>
      </c>
      <c r="L153" s="11">
        <f t="shared" si="47"/>
        <v>0.27173913043478259</v>
      </c>
      <c r="M153" s="11">
        <f t="shared" si="48"/>
        <v>0.44052863436123346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-0.27891078675840186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0.23110986509830173</v>
      </c>
      <c r="Q153" s="11">
        <f>2*'OddsRatio_working_3-way'!K153*'OddsRatio_working_3-way'!L153*'OddsRatio_working_3-way'!M153</f>
        <v>7.5526099705327365E-2</v>
      </c>
      <c r="R153" s="11">
        <f t="shared" si="49"/>
        <v>0</v>
      </c>
      <c r="S153" s="11">
        <f t="shared" si="50"/>
        <v>-0.82861572972612829</v>
      </c>
      <c r="T153" s="11">
        <f t="shared" si="51"/>
        <v>-0.27078945415886546</v>
      </c>
      <c r="U153" s="11">
        <f>'OddsRatio_working_3-way'!S153-'OddsRatio_working_3-way'!R153^2/3</f>
        <v>-0.82861572972612829</v>
      </c>
      <c r="V153" s="11">
        <f>'OddsRatio_working_3-way'!S153*'OddsRatio_working_3-way'!R153/3-2*'OddsRatio_working_3-way'!R153^3/27-'OddsRatio_working_3-way'!T153</f>
        <v>0.27078945415886546</v>
      </c>
      <c r="W153" s="11">
        <f>'OddsRatio_working_3-way'!V153^2+4*'OddsRatio_working_3-way'!U153^3/27</f>
        <v>-1.0959130378696405E-2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0.14516030695609655</v>
      </c>
      <c r="Y153" s="11">
        <f>IF('OddsRatio_working_3-way'!W153&gt;=0,IF('OddsRatio_working_3-way'!V153+SQRT('OddsRatio_working_3-way'!W153)&gt;0,0,PI()),ACOS('OddsRatio_working_3-way'!V153/(2*'OddsRatio_working_3-way'!X153)))</f>
        <v>0.3688972513988038</v>
      </c>
      <c r="Z153" s="11">
        <f>'OddsRatio_working_3-way'!X153^(1/3)*COS('OddsRatio_working_3-way'!Y153/3)</f>
        <v>0.52158399927999777</v>
      </c>
      <c r="AA153" s="11">
        <f>'OddsRatio_working_3-way'!X153^(1/3)*COS(('OddsRatio_working_3-way'!Y153+2*PI())/3)</f>
        <v>-0.31661790046429905</v>
      </c>
      <c r="AB153" s="11">
        <f>'OddsRatio_working_3-way'!X153^(1/3)*COS(('OddsRatio_working_3-way'!Y153+4*PI())/3)</f>
        <v>-0.20496609881569861</v>
      </c>
      <c r="AC153" s="11">
        <f>'OddsRatio_working_3-way'!X153^(1/3)*SIN('OddsRatio_working_3-way'!Y153/3)</f>
        <v>6.4462197737326171E-2</v>
      </c>
      <c r="AD153" s="11">
        <f>'OddsRatio_working_3-way'!X153^(1/3)*SIN(('OddsRatio_working_3-way'!Y153+2*PI())/3)</f>
        <v>0.41947389471529939</v>
      </c>
      <c r="AE153" s="11">
        <f>'OddsRatio_working_3-way'!X153^(1/3)*SIN(('OddsRatio_working_3-way'!Y153+4*PI())/3)</f>
        <v>-0.48393609245262553</v>
      </c>
      <c r="AF153" s="11">
        <f>-'OddsRatio_working_3-way'!U153/(3*'OddsRatio_working_3-way'!X153^(1/3))*COS(('OddsRatio_working_3-way'!Y153)/3)</f>
        <v>0.52158399927999766</v>
      </c>
      <c r="AG153" s="11">
        <f>-'OddsRatio_working_3-way'!U153/(3*'OddsRatio_working_3-way'!X153^(1/3))*COS(('OddsRatio_working_3-way'!Y153+2*PI())/3)</f>
        <v>-0.316617900464299</v>
      </c>
      <c r="AH153" s="11">
        <f>-'OddsRatio_working_3-way'!U153/(3*'OddsRatio_working_3-way'!X153^(1/3))*COS(('OddsRatio_working_3-way'!Y153+4*PI())/3)</f>
        <v>-0.20496609881569858</v>
      </c>
      <c r="AI153" s="11">
        <f>'OddsRatio_working_3-way'!U153/(3*'OddsRatio_working_3-way'!X153^(1/3))*SIN(('OddsRatio_working_3-way'!Y153)/3)</f>
        <v>-6.4462197737326157E-2</v>
      </c>
      <c r="AJ153" s="11">
        <f>'OddsRatio_working_3-way'!U153/(3*'OddsRatio_working_3-way'!X153^(1/3))*SIN(('OddsRatio_working_3-way'!Y153+2*PI())/3)</f>
        <v>-0.41947389471529928</v>
      </c>
      <c r="AK153" s="11">
        <f>'OddsRatio_working_3-way'!U153/(3*'OddsRatio_working_3-way'!X153^(1/3))*SIN(('OddsRatio_working_3-way'!Y153+4*PI())/3)</f>
        <v>0.48393609245262542</v>
      </c>
      <c r="AL153" s="11">
        <f>'OddsRatio_working_3-way'!Z153+'OddsRatio_working_3-way'!AF153</f>
        <v>1.0431679985599955</v>
      </c>
      <c r="AM153" s="11">
        <f>'OddsRatio_working_3-way'!AA153+'OddsRatio_working_3-way'!AG153</f>
        <v>-0.6332358009285981</v>
      </c>
      <c r="AN153" s="11">
        <f>'OddsRatio_working_3-way'!AB153+'OddsRatio_working_3-way'!AH153</f>
        <v>-0.40993219763139721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1.0431679985599955</v>
      </c>
      <c r="AS153" s="11">
        <f>IF(('OddsRatio_working_3-way'!X153=0),IF(Q153&gt;0,-Q153^(1/3),(-Q153)^(1/3)),'OddsRatio_working_3-way'!AM153-'OddsRatio_working_3-way'!R153/3)</f>
        <v>-0.6332358009285981</v>
      </c>
      <c r="AT153" s="11">
        <f>IF(('OddsRatio_working_3-way'!X153=0),IF(Q153&gt;0,-Q153^(1/3),(-Q153)^(1/3)),'OddsRatio_working_3-way'!AN153-'OddsRatio_working_3-way'!R153/3)</f>
        <v>-0.40993219763139721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2.71</v>
      </c>
      <c r="B154" s="4">
        <f>IF('True_Odds_Calculator_3-way'!B155="","",'True_Odds_Calculator_3-way'!B155)</f>
        <v>3.16</v>
      </c>
      <c r="C154" s="4">
        <f>IF('True_Odds_Calculator_3-way'!C155="","",'True_Odds_Calculator_3-way'!C155)</f>
        <v>2.93</v>
      </c>
      <c r="D154" s="9">
        <f t="shared" si="39"/>
        <v>0.35975038959987587</v>
      </c>
      <c r="E154" s="9">
        <f t="shared" si="40"/>
        <v>0.30787716917480662</v>
      </c>
      <c r="F154" s="9">
        <f t="shared" si="41"/>
        <v>0.33237244122531756</v>
      </c>
      <c r="G154" s="9">
        <f t="shared" si="42"/>
        <v>1.0407632282444848</v>
      </c>
      <c r="H154" s="9">
        <f t="shared" si="43"/>
        <v>2.7797051202980687</v>
      </c>
      <c r="I154" s="9">
        <f t="shared" si="44"/>
        <v>3.248048573008087</v>
      </c>
      <c r="J154" s="9">
        <f t="shared" si="45"/>
        <v>3.0086730305118561</v>
      </c>
      <c r="K154" s="11">
        <f t="shared" si="46"/>
        <v>0.36900369003690037</v>
      </c>
      <c r="L154" s="11">
        <f t="shared" si="47"/>
        <v>0.31645569620253161</v>
      </c>
      <c r="M154" s="11">
        <f t="shared" si="48"/>
        <v>0.34129692832764502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-0.28410781278072428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0.23115537674580094</v>
      </c>
      <c r="Q154" s="11">
        <f>2*'OddsRatio_working_3-way'!K154*'OddsRatio_working_3-way'!L154*'OddsRatio_working_3-way'!M154</f>
        <v>7.9708750602000319E-2</v>
      </c>
      <c r="R154" s="11">
        <f t="shared" si="49"/>
        <v>0</v>
      </c>
      <c r="S154" s="11">
        <f t="shared" si="50"/>
        <v>-0.81361851503959781</v>
      </c>
      <c r="T154" s="11">
        <f t="shared" si="51"/>
        <v>-0.28055810863434405</v>
      </c>
      <c r="U154" s="11">
        <f>'OddsRatio_working_3-way'!S154-'OddsRatio_working_3-way'!R154^2/3</f>
        <v>-0.81361851503959781</v>
      </c>
      <c r="V154" s="11">
        <f>'OddsRatio_working_3-way'!S154*'OddsRatio_working_3-way'!R154/3-2*'OddsRatio_working_3-way'!R154^3/27-'OddsRatio_working_3-way'!T154</f>
        <v>0.28055810863434405</v>
      </c>
      <c r="W154" s="11">
        <f>'OddsRatio_working_3-way'!V154^2+4*'OddsRatio_working_3-way'!U154^3/27</f>
        <v>-1.0790273986554383E-3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0.14123728236476357</v>
      </c>
      <c r="Y154" s="11">
        <f>IF('OddsRatio_working_3-way'!W154&gt;=0,IF('OddsRatio_working_3-way'!V154+SQRT('OddsRatio_working_3-way'!W154)&gt;0,0,PI()),ACOS('OddsRatio_working_3-way'!V154/(2*'OddsRatio_working_3-way'!X154)))</f>
        <v>0.11655223530945014</v>
      </c>
      <c r="Z154" s="11">
        <f>'OddsRatio_working_3-way'!X154^(1/3)*COS('OddsRatio_working_3-way'!Y154/3)</f>
        <v>0.52038161412224238</v>
      </c>
      <c r="AA154" s="11">
        <f>'OddsRatio_working_3-way'!X154^(1/3)*COS(('OddsRatio_working_3-way'!Y154+2*PI())/3)</f>
        <v>-0.27770824187751708</v>
      </c>
      <c r="AB154" s="11">
        <f>'OddsRatio_working_3-way'!X154^(1/3)*COS(('OddsRatio_working_3-way'!Y154+4*PI())/3)</f>
        <v>-0.24267337224472518</v>
      </c>
      <c r="AC154" s="11">
        <f>'OddsRatio_working_3-way'!X154^(1/3)*SIN('OddsRatio_working_3-way'!Y154/3)</f>
        <v>2.0227391413515761E-2</v>
      </c>
      <c r="AD154" s="11">
        <f>'OddsRatio_working_3-way'!X154^(1/3)*SIN(('OddsRatio_working_3-way'!Y154+2*PI())/3)</f>
        <v>0.440550001785455</v>
      </c>
      <c r="AE154" s="11">
        <f>'OddsRatio_working_3-way'!X154^(1/3)*SIN(('OddsRatio_working_3-way'!Y154+4*PI())/3)</f>
        <v>-0.46077739319897087</v>
      </c>
      <c r="AF154" s="11">
        <f>-'OddsRatio_working_3-way'!U154/(3*'OddsRatio_working_3-way'!X154^(1/3))*COS(('OddsRatio_working_3-way'!Y154)/3)</f>
        <v>0.52038161412224238</v>
      </c>
      <c r="AG154" s="11">
        <f>-'OddsRatio_working_3-way'!U154/(3*'OddsRatio_working_3-way'!X154^(1/3))*COS(('OddsRatio_working_3-way'!Y154+2*PI())/3)</f>
        <v>-0.27770824187751708</v>
      </c>
      <c r="AH154" s="11">
        <f>-'OddsRatio_working_3-way'!U154/(3*'OddsRatio_working_3-way'!X154^(1/3))*COS(('OddsRatio_working_3-way'!Y154+4*PI())/3)</f>
        <v>-0.24267337224472518</v>
      </c>
      <c r="AI154" s="11">
        <f>'OddsRatio_working_3-way'!U154/(3*'OddsRatio_working_3-way'!X154^(1/3))*SIN(('OddsRatio_working_3-way'!Y154)/3)</f>
        <v>-2.0227391413515761E-2</v>
      </c>
      <c r="AJ154" s="11">
        <f>'OddsRatio_working_3-way'!U154/(3*'OddsRatio_working_3-way'!X154^(1/3))*SIN(('OddsRatio_working_3-way'!Y154+2*PI())/3)</f>
        <v>-0.440550001785455</v>
      </c>
      <c r="AK154" s="11">
        <f>'OddsRatio_working_3-way'!U154/(3*'OddsRatio_working_3-way'!X154^(1/3))*SIN(('OddsRatio_working_3-way'!Y154+4*PI())/3)</f>
        <v>0.46077739319897087</v>
      </c>
      <c r="AL154" s="11">
        <f>'OddsRatio_working_3-way'!Z154+'OddsRatio_working_3-way'!AF154</f>
        <v>1.0407632282444848</v>
      </c>
      <c r="AM154" s="11">
        <f>'OddsRatio_working_3-way'!AA154+'OddsRatio_working_3-way'!AG154</f>
        <v>-0.55541648375503416</v>
      </c>
      <c r="AN154" s="11">
        <f>'OddsRatio_working_3-way'!AB154+'OddsRatio_working_3-way'!AH154</f>
        <v>-0.48534674448945037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1.0407632282444848</v>
      </c>
      <c r="AS154" s="11">
        <f>IF(('OddsRatio_working_3-way'!X154=0),IF(Q154&gt;0,-Q154^(1/3),(-Q154)^(1/3)),'OddsRatio_working_3-way'!AM154-'OddsRatio_working_3-way'!R154/3)</f>
        <v>-0.55541648375503416</v>
      </c>
      <c r="AT154" s="11">
        <f>IF(('OddsRatio_working_3-way'!X154=0),IF(Q154&gt;0,-Q154^(1/3),(-Q154)^(1/3)),'OddsRatio_working_3-way'!AN154-'OddsRatio_working_3-way'!R154/3)</f>
        <v>-0.48534674448945037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1.22</v>
      </c>
      <c r="B155" s="4">
        <f>IF('True_Odds_Calculator_3-way'!B156="","",'True_Odds_Calculator_3-way'!B156)</f>
        <v>6.33</v>
      </c>
      <c r="C155" s="4">
        <f>IF('True_Odds_Calculator_3-way'!C156="","",'True_Odds_Calculator_3-way'!C156)</f>
        <v>16.7</v>
      </c>
      <c r="D155" s="9">
        <f t="shared" si="39"/>
        <v>0.8025011220806052</v>
      </c>
      <c r="E155" s="9">
        <f t="shared" si="40"/>
        <v>0.14362795289411634</v>
      </c>
      <c r="F155" s="9">
        <f t="shared" si="41"/>
        <v>5.3870925025278474E-2</v>
      </c>
      <c r="G155" s="9">
        <f t="shared" si="42"/>
        <v>1.1186553484603301</v>
      </c>
      <c r="H155" s="9">
        <f t="shared" si="43"/>
        <v>1.2461041766612726</v>
      </c>
      <c r="I155" s="9">
        <f t="shared" si="44"/>
        <v>6.9624330072935585</v>
      </c>
      <c r="J155" s="9">
        <f t="shared" si="45"/>
        <v>18.562888970827185</v>
      </c>
      <c r="K155" s="11">
        <f t="shared" si="46"/>
        <v>0.81967213114754101</v>
      </c>
      <c r="L155" s="11">
        <f t="shared" si="47"/>
        <v>0.15797788309636651</v>
      </c>
      <c r="M155" s="11">
        <f t="shared" si="48"/>
        <v>5.9880239520958084E-2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-0.14274783507338518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0.16477029625001413</v>
      </c>
      <c r="Q155" s="11">
        <f>2*'OddsRatio_working_3-way'!K155*'OddsRatio_working_3-way'!L155*'OddsRatio_working_3-way'!M155</f>
        <v>1.5507792588236625E-2</v>
      </c>
      <c r="R155" s="11">
        <f t="shared" si="49"/>
        <v>0</v>
      </c>
      <c r="S155" s="11">
        <f t="shared" si="50"/>
        <v>-1.1542752726533991</v>
      </c>
      <c r="T155" s="11">
        <f t="shared" si="51"/>
        <v>-0.10863767272031993</v>
      </c>
      <c r="U155" s="11">
        <f>'OddsRatio_working_3-way'!S155-'OddsRatio_working_3-way'!R155^2/3</f>
        <v>-1.1542752726533991</v>
      </c>
      <c r="V155" s="11">
        <f>'OddsRatio_working_3-way'!S155*'OddsRatio_working_3-way'!R155/3-2*'OddsRatio_working_3-way'!R155^3/27-'OddsRatio_working_3-way'!T155</f>
        <v>0.10863767272031993</v>
      </c>
      <c r="W155" s="11">
        <f>'OddsRatio_working_3-way'!V155^2+4*'OddsRatio_working_3-way'!U155^3/27</f>
        <v>-0.21603493478364713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0.23866141221285359</v>
      </c>
      <c r="Y155" s="11">
        <f>IF('OddsRatio_working_3-way'!W155&gt;=0,IF('OddsRatio_working_3-way'!V155+SQRT('OddsRatio_working_3-way'!W155)&gt;0,0,PI()),ACOS('OddsRatio_working_3-way'!V155/(2*'OddsRatio_working_3-way'!X155)))</f>
        <v>1.341186199217193</v>
      </c>
      <c r="Z155" s="11">
        <f>'OddsRatio_working_3-way'!X155^(1/3)*COS('OddsRatio_working_3-way'!Y155/3)</f>
        <v>0.55932767423016505</v>
      </c>
      <c r="AA155" s="11">
        <f>'OddsRatio_working_3-way'!X155^(1/3)*COS(('OddsRatio_working_3-way'!Y155+2*PI())/3)</f>
        <v>-0.51189913329883552</v>
      </c>
      <c r="AB155" s="11">
        <f>'OddsRatio_working_3-way'!X155^(1/3)*COS(('OddsRatio_working_3-way'!Y155+4*PI())/3)</f>
        <v>-4.7428540931329533E-2</v>
      </c>
      <c r="AC155" s="11">
        <f>'OddsRatio_working_3-way'!X155^(1/3)*SIN('OddsRatio_working_3-way'!Y155/3)</f>
        <v>0.26816222153404456</v>
      </c>
      <c r="AD155" s="11">
        <f>'OddsRatio_working_3-way'!X155^(1/3)*SIN(('OddsRatio_working_3-way'!Y155+2*PI())/3)</f>
        <v>0.35031086415596752</v>
      </c>
      <c r="AE155" s="11">
        <f>'OddsRatio_working_3-way'!X155^(1/3)*SIN(('OddsRatio_working_3-way'!Y155+4*PI())/3)</f>
        <v>-0.61847308569001203</v>
      </c>
      <c r="AF155" s="11">
        <f>-'OddsRatio_working_3-way'!U155/(3*'OddsRatio_working_3-way'!X155^(1/3))*COS(('OddsRatio_working_3-way'!Y155)/3)</f>
        <v>0.55932767423016505</v>
      </c>
      <c r="AG155" s="11">
        <f>-'OddsRatio_working_3-way'!U155/(3*'OddsRatio_working_3-way'!X155^(1/3))*COS(('OddsRatio_working_3-way'!Y155+2*PI())/3)</f>
        <v>-0.51189913329883552</v>
      </c>
      <c r="AH155" s="11">
        <f>-'OddsRatio_working_3-way'!U155/(3*'OddsRatio_working_3-way'!X155^(1/3))*COS(('OddsRatio_working_3-way'!Y155+4*PI())/3)</f>
        <v>-4.7428540931329533E-2</v>
      </c>
      <c r="AI155" s="11">
        <f>'OddsRatio_working_3-way'!U155/(3*'OddsRatio_working_3-way'!X155^(1/3))*SIN(('OddsRatio_working_3-way'!Y155)/3)</f>
        <v>-0.26816222153404456</v>
      </c>
      <c r="AJ155" s="11">
        <f>'OddsRatio_working_3-way'!U155/(3*'OddsRatio_working_3-way'!X155^(1/3))*SIN(('OddsRatio_working_3-way'!Y155+2*PI())/3)</f>
        <v>-0.35031086415596752</v>
      </c>
      <c r="AK155" s="11">
        <f>'OddsRatio_working_3-way'!U155/(3*'OddsRatio_working_3-way'!X155^(1/3))*SIN(('OddsRatio_working_3-way'!Y155+4*PI())/3)</f>
        <v>0.61847308569001203</v>
      </c>
      <c r="AL155" s="11">
        <f>'OddsRatio_working_3-way'!Z155+'OddsRatio_working_3-way'!AF155</f>
        <v>1.1186553484603301</v>
      </c>
      <c r="AM155" s="11">
        <f>'OddsRatio_working_3-way'!AA155+'OddsRatio_working_3-way'!AG155</f>
        <v>-1.023798266597671</v>
      </c>
      <c r="AN155" s="11">
        <f>'OddsRatio_working_3-way'!AB155+'OddsRatio_working_3-way'!AH155</f>
        <v>-9.4857081862659065E-2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1.1186553484603301</v>
      </c>
      <c r="AS155" s="11">
        <f>IF(('OddsRatio_working_3-way'!X155=0),IF(Q155&gt;0,-Q155^(1/3),(-Q155)^(1/3)),'OddsRatio_working_3-way'!AM155-'OddsRatio_working_3-way'!R155/3)</f>
        <v>-1.023798266597671</v>
      </c>
      <c r="AT155" s="11">
        <f>IF(('OddsRatio_working_3-way'!X155=0),IF(Q155&gt;0,-Q155^(1/3),(-Q155)^(1/3)),'OddsRatio_working_3-way'!AN155-'OddsRatio_working_3-way'!R155/3)</f>
        <v>-9.4857081862659065E-2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1.32</v>
      </c>
      <c r="B156" s="4">
        <f>IF('True_Odds_Calculator_3-way'!B157="","",'True_Odds_Calculator_3-way'!B157)</f>
        <v>5.63</v>
      </c>
      <c r="C156" s="4">
        <f>IF('True_Odds_Calculator_3-way'!C157="","",'True_Odds_Calculator_3-way'!C157)</f>
        <v>10.130000000000001</v>
      </c>
      <c r="D156" s="9">
        <f t="shared" si="39"/>
        <v>0.74228604267625131</v>
      </c>
      <c r="E156" s="9">
        <f t="shared" si="40"/>
        <v>0.16601922474522104</v>
      </c>
      <c r="F156" s="9">
        <f t="shared" si="41"/>
        <v>9.1694732578527616E-2</v>
      </c>
      <c r="G156" s="9">
        <f t="shared" si="42"/>
        <v>1.0849673445738921</v>
      </c>
      <c r="H156" s="9">
        <f t="shared" si="43"/>
        <v>1.3471895502636453</v>
      </c>
      <c r="I156" s="9">
        <f t="shared" si="44"/>
        <v>6.0233988053771199</v>
      </c>
      <c r="J156" s="9">
        <f t="shared" si="45"/>
        <v>10.905751855959636</v>
      </c>
      <c r="K156" s="11">
        <f t="shared" si="46"/>
        <v>0.75757575757575757</v>
      </c>
      <c r="L156" s="11">
        <f t="shared" si="47"/>
        <v>0.17761989342806395</v>
      </c>
      <c r="M156" s="11">
        <f t="shared" si="48"/>
        <v>9.8716683119447174E-2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-0.17968423519702703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0.1870298318426471</v>
      </c>
      <c r="Q156" s="11">
        <f>2*'OddsRatio_working_3-way'!K156*'OddsRatio_working_3-way'!L156*'OddsRatio_working_3-way'!M156</f>
        <v>2.6566737477648733E-2</v>
      </c>
      <c r="R156" s="11">
        <f t="shared" si="49"/>
        <v>0</v>
      </c>
      <c r="S156" s="11">
        <f t="shared" si="50"/>
        <v>-1.0408805849748894</v>
      </c>
      <c r="T156" s="11">
        <f t="shared" si="51"/>
        <v>-0.14785235582029677</v>
      </c>
      <c r="U156" s="11">
        <f>'OddsRatio_working_3-way'!S156-'OddsRatio_working_3-way'!R156^2/3</f>
        <v>-1.0408805849748894</v>
      </c>
      <c r="V156" s="11">
        <f>'OddsRatio_working_3-way'!S156*'OddsRatio_working_3-way'!R156/3-2*'OddsRatio_working_3-way'!R156^3/27-'OddsRatio_working_3-way'!T156</f>
        <v>0.14785235582029677</v>
      </c>
      <c r="W156" s="11">
        <f>'OddsRatio_working_3-way'!V156^2+4*'OddsRatio_working_3-way'!U156^3/27</f>
        <v>-0.14520986490070464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0.20437109875317272</v>
      </c>
      <c r="Y156" s="11">
        <f>IF('OddsRatio_working_3-way'!W156&gt;=0,IF('OddsRatio_working_3-way'!V156+SQRT('OddsRatio_working_3-way'!W156)&gt;0,0,PI()),ACOS('OddsRatio_working_3-way'!V156/(2*'OddsRatio_working_3-way'!X156)))</f>
        <v>1.2006785815668255</v>
      </c>
      <c r="Z156" s="11">
        <f>'OddsRatio_working_3-way'!X156^(1/3)*COS('OddsRatio_working_3-way'!Y156/3)</f>
        <v>0.54248367228694616</v>
      </c>
      <c r="AA156" s="11">
        <f>'OddsRatio_working_3-way'!X156^(1/3)*COS(('OddsRatio_working_3-way'!Y156+2*PI())/3)</f>
        <v>-0.46999732718780729</v>
      </c>
      <c r="AB156" s="11">
        <f>'OddsRatio_working_3-way'!X156^(1/3)*COS(('OddsRatio_working_3-way'!Y156+4*PI())/3)</f>
        <v>-7.2486345099138969E-2</v>
      </c>
      <c r="AC156" s="11">
        <f>'OddsRatio_working_3-way'!X156^(1/3)*SIN('OddsRatio_working_3-way'!Y156/3)</f>
        <v>0.22950307251472513</v>
      </c>
      <c r="AD156" s="11">
        <f>'OddsRatio_working_3-way'!X156^(1/3)*SIN(('OddsRatio_working_3-way'!Y156+2*PI())/3)</f>
        <v>0.35505310508140497</v>
      </c>
      <c r="AE156" s="11">
        <f>'OddsRatio_working_3-way'!X156^(1/3)*SIN(('OddsRatio_working_3-way'!Y156+4*PI())/3)</f>
        <v>-0.5845561775961301</v>
      </c>
      <c r="AF156" s="11">
        <f>-'OddsRatio_working_3-way'!U156/(3*'OddsRatio_working_3-way'!X156^(1/3))*COS(('OddsRatio_working_3-way'!Y156)/3)</f>
        <v>0.54248367228694594</v>
      </c>
      <c r="AG156" s="11">
        <f>-'OddsRatio_working_3-way'!U156/(3*'OddsRatio_working_3-way'!X156^(1/3))*COS(('OddsRatio_working_3-way'!Y156+2*PI())/3)</f>
        <v>-0.46999732718780707</v>
      </c>
      <c r="AH156" s="11">
        <f>-'OddsRatio_working_3-way'!U156/(3*'OddsRatio_working_3-way'!X156^(1/3))*COS(('OddsRatio_working_3-way'!Y156+4*PI())/3)</f>
        <v>-7.2486345099138941E-2</v>
      </c>
      <c r="AI156" s="11">
        <f>'OddsRatio_working_3-way'!U156/(3*'OddsRatio_working_3-way'!X156^(1/3))*SIN(('OddsRatio_working_3-way'!Y156)/3)</f>
        <v>-0.22950307251472504</v>
      </c>
      <c r="AJ156" s="11">
        <f>'OddsRatio_working_3-way'!U156/(3*'OddsRatio_working_3-way'!X156^(1/3))*SIN(('OddsRatio_working_3-way'!Y156+2*PI())/3)</f>
        <v>-0.35505310508140481</v>
      </c>
      <c r="AK156" s="11">
        <f>'OddsRatio_working_3-way'!U156/(3*'OddsRatio_working_3-way'!X156^(1/3))*SIN(('OddsRatio_working_3-way'!Y156+4*PI())/3)</f>
        <v>0.58455617759612988</v>
      </c>
      <c r="AL156" s="11">
        <f>'OddsRatio_working_3-way'!Z156+'OddsRatio_working_3-way'!AF156</f>
        <v>1.0849673445738921</v>
      </c>
      <c r="AM156" s="11">
        <f>'OddsRatio_working_3-way'!AA156+'OddsRatio_working_3-way'!AG156</f>
        <v>-0.93999465437561436</v>
      </c>
      <c r="AN156" s="11">
        <f>'OddsRatio_working_3-way'!AB156+'OddsRatio_working_3-way'!AH156</f>
        <v>-0.14497269019827791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1.0849673445738921</v>
      </c>
      <c r="AS156" s="11">
        <f>IF(('OddsRatio_working_3-way'!X156=0),IF(Q156&gt;0,-Q156^(1/3),(-Q156)^(1/3)),'OddsRatio_working_3-way'!AM156-'OddsRatio_working_3-way'!R156/3)</f>
        <v>-0.93999465437561436</v>
      </c>
      <c r="AT156" s="11">
        <f>IF(('OddsRatio_working_3-way'!X156=0),IF(Q156&gt;0,-Q156^(1/3),(-Q156)^(1/3)),'OddsRatio_working_3-way'!AN156-'OddsRatio_working_3-way'!R156/3)</f>
        <v>-0.14497269019827791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10.88</v>
      </c>
      <c r="B157" s="4">
        <f>IF('True_Odds_Calculator_3-way'!B158="","",'True_Odds_Calculator_3-way'!B158)</f>
        <v>5.15</v>
      </c>
      <c r="C157" s="4">
        <f>IF('True_Odds_Calculator_3-way'!C158="","",'True_Odds_Calculator_3-way'!C158)</f>
        <v>1.34</v>
      </c>
      <c r="D157" s="9">
        <f t="shared" si="39"/>
        <v>8.5774880118486593E-2</v>
      </c>
      <c r="E157" s="9">
        <f t="shared" si="40"/>
        <v>0.1825827059960328</v>
      </c>
      <c r="F157" s="9">
        <f t="shared" si="41"/>
        <v>0.73164241388548068</v>
      </c>
      <c r="G157" s="9">
        <f t="shared" si="42"/>
        <v>1.0787879475060369</v>
      </c>
      <c r="H157" s="9">
        <f t="shared" si="43"/>
        <v>11.658424921359645</v>
      </c>
      <c r="I157" s="9">
        <f t="shared" si="44"/>
        <v>5.4769699821500524</v>
      </c>
      <c r="J157" s="9">
        <f t="shared" si="45"/>
        <v>1.3667879021520526</v>
      </c>
      <c r="K157" s="11">
        <f t="shared" si="46"/>
        <v>9.1911764705882346E-2</v>
      </c>
      <c r="L157" s="11">
        <f t="shared" si="47"/>
        <v>0.1941747572815534</v>
      </c>
      <c r="M157" s="11">
        <f t="shared" si="48"/>
        <v>0.74626865671641784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-0.18567055499203022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0.19138850294501222</v>
      </c>
      <c r="Q157" s="11">
        <f>2*'OddsRatio_working_3-way'!K157*'OddsRatio_working_3-way'!L157*'OddsRatio_working_3-way'!M157</f>
        <v>2.6637230750871568E-2</v>
      </c>
      <c r="R157" s="11">
        <f t="shared" si="49"/>
        <v>0</v>
      </c>
      <c r="S157" s="11">
        <f t="shared" si="50"/>
        <v>-1.0307962021938666</v>
      </c>
      <c r="T157" s="11">
        <f t="shared" si="51"/>
        <v>-0.14346502466163766</v>
      </c>
      <c r="U157" s="11">
        <f>'OddsRatio_working_3-way'!S157-'OddsRatio_working_3-way'!R157^2/3</f>
        <v>-1.0307962021938666</v>
      </c>
      <c r="V157" s="11">
        <f>'OddsRatio_working_3-way'!S157*'OddsRatio_working_3-way'!R157/3-2*'OddsRatio_working_3-way'!R157^3/27-'OddsRatio_working_3-way'!T157</f>
        <v>0.14346502466163766</v>
      </c>
      <c r="W157" s="11">
        <f>'OddsRatio_working_3-way'!V157^2+4*'OddsRatio_working_3-way'!U157^3/27</f>
        <v>-0.14167897663889148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0.20140828554211454</v>
      </c>
      <c r="Y157" s="11">
        <f>IF('OddsRatio_working_3-way'!W157&gt;=0,IF('OddsRatio_working_3-way'!V157+SQRT('OddsRatio_working_3-way'!W157)&gt;0,0,PI()),ACOS('OddsRatio_working_3-way'!V157/(2*'OddsRatio_working_3-way'!X157)))</f>
        <v>1.206646793942955</v>
      </c>
      <c r="Z157" s="11">
        <f>'OddsRatio_working_3-way'!X157^(1/3)*COS('OddsRatio_working_3-way'!Y157/3)</f>
        <v>0.53939397375301845</v>
      </c>
      <c r="AA157" s="11">
        <f>'OddsRatio_working_3-way'!X157^(1/3)*COS(('OddsRatio_working_3-way'!Y157+2*PI())/3)</f>
        <v>-0.46841703205983409</v>
      </c>
      <c r="AB157" s="11">
        <f>'OddsRatio_working_3-way'!X157^(1/3)*COS(('OddsRatio_working_3-way'!Y157+4*PI())/3)</f>
        <v>-7.0976941693184276E-2</v>
      </c>
      <c r="AC157" s="11">
        <f>'OddsRatio_working_3-way'!X157^(1/3)*SIN('OddsRatio_working_3-way'!Y157/3)</f>
        <v>0.22946214315993443</v>
      </c>
      <c r="AD157" s="11">
        <f>'OddsRatio_working_3-way'!X157^(1/3)*SIN(('OddsRatio_working_3-way'!Y157+2*PI())/3)</f>
        <v>0.35239781233838352</v>
      </c>
      <c r="AE157" s="11">
        <f>'OddsRatio_working_3-way'!X157^(1/3)*SIN(('OddsRatio_working_3-way'!Y157+4*PI())/3)</f>
        <v>-0.58185995549831793</v>
      </c>
      <c r="AF157" s="11">
        <f>-'OddsRatio_working_3-way'!U157/(3*'OddsRatio_working_3-way'!X157^(1/3))*COS(('OddsRatio_working_3-way'!Y157)/3)</f>
        <v>0.53939397375301845</v>
      </c>
      <c r="AG157" s="11">
        <f>-'OddsRatio_working_3-way'!U157/(3*'OddsRatio_working_3-way'!X157^(1/3))*COS(('OddsRatio_working_3-way'!Y157+2*PI())/3)</f>
        <v>-0.46841703205983409</v>
      </c>
      <c r="AH157" s="11">
        <f>-'OddsRatio_working_3-way'!U157/(3*'OddsRatio_working_3-way'!X157^(1/3))*COS(('OddsRatio_working_3-way'!Y157+4*PI())/3)</f>
        <v>-7.0976941693184276E-2</v>
      </c>
      <c r="AI157" s="11">
        <f>'OddsRatio_working_3-way'!U157/(3*'OddsRatio_working_3-way'!X157^(1/3))*SIN(('OddsRatio_working_3-way'!Y157)/3)</f>
        <v>-0.22946214315993443</v>
      </c>
      <c r="AJ157" s="11">
        <f>'OddsRatio_working_3-way'!U157/(3*'OddsRatio_working_3-way'!X157^(1/3))*SIN(('OddsRatio_working_3-way'!Y157+2*PI())/3)</f>
        <v>-0.35239781233838352</v>
      </c>
      <c r="AK157" s="11">
        <f>'OddsRatio_working_3-way'!U157/(3*'OddsRatio_working_3-way'!X157^(1/3))*SIN(('OddsRatio_working_3-way'!Y157+4*PI())/3)</f>
        <v>0.58185995549831793</v>
      </c>
      <c r="AL157" s="11">
        <f>'OddsRatio_working_3-way'!Z157+'OddsRatio_working_3-way'!AF157</f>
        <v>1.0787879475060369</v>
      </c>
      <c r="AM157" s="11">
        <f>'OddsRatio_working_3-way'!AA157+'OddsRatio_working_3-way'!AG157</f>
        <v>-0.93683406411966819</v>
      </c>
      <c r="AN157" s="11">
        <f>'OddsRatio_working_3-way'!AB157+'OddsRatio_working_3-way'!AH157</f>
        <v>-0.14195388338636855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1.0787879475060369</v>
      </c>
      <c r="AS157" s="11">
        <f>IF(('OddsRatio_working_3-way'!X157=0),IF(Q157&gt;0,-Q157^(1/3),(-Q157)^(1/3)),'OddsRatio_working_3-way'!AM157-'OddsRatio_working_3-way'!R157/3)</f>
        <v>-0.93683406411966819</v>
      </c>
      <c r="AT157" s="11">
        <f>IF(('OddsRatio_working_3-way'!X157=0),IF(Q157&gt;0,-Q157^(1/3),(-Q157)^(1/3)),'OddsRatio_working_3-way'!AN157-'OddsRatio_working_3-way'!R157/3)</f>
        <v>-0.14195388338636855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1.3</v>
      </c>
      <c r="B158" s="4">
        <f>IF('True_Odds_Calculator_3-way'!B159="","",'True_Odds_Calculator_3-way'!B159)</f>
        <v>5.76</v>
      </c>
      <c r="C158" s="4">
        <f>IF('True_Odds_Calculator_3-way'!C159="","",'True_Odds_Calculator_3-way'!C159)</f>
        <v>11.15</v>
      </c>
      <c r="D158" s="9">
        <f t="shared" si="39"/>
        <v>0.75448183028744309</v>
      </c>
      <c r="E158" s="9">
        <f t="shared" si="40"/>
        <v>0.16225287334378063</v>
      </c>
      <c r="F158" s="9">
        <f t="shared" si="41"/>
        <v>8.3265296368776207E-2</v>
      </c>
      <c r="G158" s="9">
        <f t="shared" si="42"/>
        <v>1.084709884570797</v>
      </c>
      <c r="H158" s="9">
        <f t="shared" si="43"/>
        <v>1.3254129653712392</v>
      </c>
      <c r="I158" s="9">
        <f t="shared" si="44"/>
        <v>6.1632190505569948</v>
      </c>
      <c r="J158" s="9">
        <f t="shared" si="45"/>
        <v>12.009805328393591</v>
      </c>
      <c r="K158" s="11">
        <f t="shared" si="46"/>
        <v>0.76923076923076916</v>
      </c>
      <c r="L158" s="11">
        <f t="shared" si="47"/>
        <v>0.1736111111111111</v>
      </c>
      <c r="M158" s="11">
        <f t="shared" si="48"/>
        <v>8.9686098654708515E-2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-0.17360152926296424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0.18217488789237665</v>
      </c>
      <c r="Q158" s="11">
        <f>2*'OddsRatio_working_3-way'!K158*'OddsRatio_working_3-way'!L158*'OddsRatio_working_3-way'!M158</f>
        <v>2.3954620367176414E-2</v>
      </c>
      <c r="R158" s="11">
        <f t="shared" si="49"/>
        <v>0</v>
      </c>
      <c r="S158" s="11">
        <f t="shared" si="50"/>
        <v>-1.0493852713499192</v>
      </c>
      <c r="T158" s="11">
        <f t="shared" si="51"/>
        <v>-0.13798622897434831</v>
      </c>
      <c r="U158" s="11">
        <f>'OddsRatio_working_3-way'!S158-'OddsRatio_working_3-way'!R158^2/3</f>
        <v>-1.0493852713499192</v>
      </c>
      <c r="V158" s="11">
        <f>'OddsRatio_working_3-way'!S158*'OddsRatio_working_3-way'!R158/3-2*'OddsRatio_working_3-way'!R158^3/27-'OddsRatio_working_3-way'!T158</f>
        <v>0.13798622897434831</v>
      </c>
      <c r="W158" s="11">
        <f>'OddsRatio_working_3-way'!V158^2+4*'OddsRatio_working_3-way'!U158^3/27</f>
        <v>-0.15215875988976374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0.20688097983884662</v>
      </c>
      <c r="Y158" s="11">
        <f>IF('OddsRatio_working_3-way'!W158&gt;=0,IF('OddsRatio_working_3-way'!V158+SQRT('OddsRatio_working_3-way'!W158)&gt;0,0,PI()),ACOS('OddsRatio_working_3-way'!V158/(2*'OddsRatio_working_3-way'!X158)))</f>
        <v>1.2307913118629479</v>
      </c>
      <c r="Z158" s="11">
        <f>'OddsRatio_working_3-way'!X158^(1/3)*COS('OddsRatio_working_3-way'!Y158/3)</f>
        <v>0.5423549422853986</v>
      </c>
      <c r="AA158" s="11">
        <f>'OddsRatio_working_3-way'!X158^(1/3)*COS(('OddsRatio_working_3-way'!Y158+2*PI())/3)</f>
        <v>-0.47546808588412914</v>
      </c>
      <c r="AB158" s="11">
        <f>'OddsRatio_working_3-way'!X158^(1/3)*COS(('OddsRatio_working_3-way'!Y158+4*PI())/3)</f>
        <v>-6.6886856401269665E-2</v>
      </c>
      <c r="AC158" s="11">
        <f>'OddsRatio_working_3-way'!X158^(1/3)*SIN('OddsRatio_working_3-way'!Y158/3)</f>
        <v>0.23589448282775738</v>
      </c>
      <c r="AD158" s="11">
        <f>'OddsRatio_working_3-way'!X158^(1/3)*SIN(('OddsRatio_working_3-way'!Y158+2*PI())/3)</f>
        <v>0.35174591647331971</v>
      </c>
      <c r="AE158" s="11">
        <f>'OddsRatio_working_3-way'!X158^(1/3)*SIN(('OddsRatio_working_3-way'!Y158+4*PI())/3)</f>
        <v>-0.58764039930107692</v>
      </c>
      <c r="AF158" s="11">
        <f>-'OddsRatio_working_3-way'!U158/(3*'OddsRatio_working_3-way'!X158^(1/3))*COS(('OddsRatio_working_3-way'!Y158)/3)</f>
        <v>0.54235494228539838</v>
      </c>
      <c r="AG158" s="11">
        <f>-'OddsRatio_working_3-way'!U158/(3*'OddsRatio_working_3-way'!X158^(1/3))*COS(('OddsRatio_working_3-way'!Y158+2*PI())/3)</f>
        <v>-0.47546808588412898</v>
      </c>
      <c r="AH158" s="11">
        <f>-'OddsRatio_working_3-way'!U158/(3*'OddsRatio_working_3-way'!X158^(1/3))*COS(('OddsRatio_working_3-way'!Y158+4*PI())/3)</f>
        <v>-6.6886856401269637E-2</v>
      </c>
      <c r="AI158" s="11">
        <f>'OddsRatio_working_3-way'!U158/(3*'OddsRatio_working_3-way'!X158^(1/3))*SIN(('OddsRatio_working_3-way'!Y158)/3)</f>
        <v>-0.2358944828277573</v>
      </c>
      <c r="AJ158" s="11">
        <f>'OddsRatio_working_3-way'!U158/(3*'OddsRatio_working_3-way'!X158^(1/3))*SIN(('OddsRatio_working_3-way'!Y158+2*PI())/3)</f>
        <v>-0.35174591647331954</v>
      </c>
      <c r="AK158" s="11">
        <f>'OddsRatio_working_3-way'!U158/(3*'OddsRatio_working_3-way'!X158^(1/3))*SIN(('OddsRatio_working_3-way'!Y158+4*PI())/3)</f>
        <v>0.5876403993010767</v>
      </c>
      <c r="AL158" s="11">
        <f>'OddsRatio_working_3-way'!Z158+'OddsRatio_working_3-way'!AF158</f>
        <v>1.084709884570797</v>
      </c>
      <c r="AM158" s="11">
        <f>'OddsRatio_working_3-way'!AA158+'OddsRatio_working_3-way'!AG158</f>
        <v>-0.95093617176825807</v>
      </c>
      <c r="AN158" s="11">
        <f>'OddsRatio_working_3-way'!AB158+'OddsRatio_working_3-way'!AH158</f>
        <v>-0.1337737128025393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1.084709884570797</v>
      </c>
      <c r="AS158" s="11">
        <f>IF(('OddsRatio_working_3-way'!X158=0),IF(Q158&gt;0,-Q158^(1/3),(-Q158)^(1/3)),'OddsRatio_working_3-way'!AM158-'OddsRatio_working_3-way'!R158/3)</f>
        <v>-0.95093617176825807</v>
      </c>
      <c r="AT158" s="11">
        <f>IF(('OddsRatio_working_3-way'!X158=0),IF(Q158&gt;0,-Q158^(1/3),(-Q158)^(1/3)),'OddsRatio_working_3-way'!AN158-'OddsRatio_working_3-way'!R158/3)</f>
        <v>-0.1337737128025393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4.41</v>
      </c>
      <c r="C159" s="4">
        <f>IF('True_Odds_Calculator_3-way'!C160="","",'True_Odds_Calculator_3-way'!C160)</f>
        <v>4.9800000000000004</v>
      </c>
      <c r="D159" s="9">
        <f t="shared" si="39"/>
        <v>0.58563054570897433</v>
      </c>
      <c r="E159" s="9">
        <f t="shared" si="40"/>
        <v>0.21986665230235131</v>
      </c>
      <c r="F159" s="9">
        <f t="shared" si="41"/>
        <v>0.19450280198867431</v>
      </c>
      <c r="G159" s="9">
        <f t="shared" si="42"/>
        <v>1.0405311830309605</v>
      </c>
      <c r="H159" s="9">
        <f t="shared" si="43"/>
        <v>1.7075612044610531</v>
      </c>
      <c r="I159" s="9">
        <f t="shared" si="44"/>
        <v>4.5482113341355754</v>
      </c>
      <c r="J159" s="9">
        <f t="shared" si="45"/>
        <v>5.1413141084632237</v>
      </c>
      <c r="K159" s="11">
        <f t="shared" si="46"/>
        <v>0.59523809523809523</v>
      </c>
      <c r="L159" s="11">
        <f t="shared" si="47"/>
        <v>0.22675736961451246</v>
      </c>
      <c r="M159" s="11">
        <f t="shared" si="48"/>
        <v>0.20080321285140559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-0.25013193905088016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0.21872394014021751</v>
      </c>
      <c r="Q159" s="11">
        <f>2*'OddsRatio_working_3-way'!K159*'OddsRatio_working_3-way'!L159*'OddsRatio_working_3-way'!M159</f>
        <v>5.4206676614675944E-2</v>
      </c>
      <c r="R159" s="11">
        <f t="shared" si="49"/>
        <v>0</v>
      </c>
      <c r="S159" s="11">
        <f t="shared" si="50"/>
        <v>-0.87443427244901406</v>
      </c>
      <c r="T159" s="11">
        <f t="shared" si="51"/>
        <v>-0.21671233517943339</v>
      </c>
      <c r="U159" s="11">
        <f>'OddsRatio_working_3-way'!S159-'OddsRatio_working_3-way'!R159^2/3</f>
        <v>-0.87443427244901406</v>
      </c>
      <c r="V159" s="11">
        <f>'OddsRatio_working_3-way'!S159*'OddsRatio_working_3-way'!R159/3-2*'OddsRatio_working_3-way'!R159^3/27-'OddsRatio_working_3-way'!T159</f>
        <v>0.21671233517943339</v>
      </c>
      <c r="W159" s="11">
        <f>'OddsRatio_working_3-way'!V159^2+4*'OddsRatio_working_3-way'!U159^3/27</f>
        <v>-5.2091068888540912E-2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0.15736526388268154</v>
      </c>
      <c r="Y159" s="11">
        <f>IF('OddsRatio_working_3-way'!W159&gt;=0,IF('OddsRatio_working_3-way'!V159+SQRT('OddsRatio_working_3-way'!W159)&gt;0,0,PI()),ACOS('OddsRatio_working_3-way'!V159/(2*'OddsRatio_working_3-way'!X159)))</f>
        <v>0.81128836887859523</v>
      </c>
      <c r="Z159" s="11">
        <f>'OddsRatio_working_3-way'!X159^(1/3)*COS('OddsRatio_working_3-way'!Y159/3)</f>
        <v>0.52026559151548024</v>
      </c>
      <c r="AA159" s="11">
        <f>'OddsRatio_working_3-way'!X159^(1/3)*COS(('OddsRatio_working_3-way'!Y159+2*PI())/3)</f>
        <v>-0.38503817524973455</v>
      </c>
      <c r="AB159" s="11">
        <f>'OddsRatio_working_3-way'!X159^(1/3)*COS(('OddsRatio_working_3-way'!Y159+4*PI())/3)</f>
        <v>-0.13522741626574608</v>
      </c>
      <c r="AC159" s="11">
        <f>'OddsRatio_working_3-way'!X159^(1/3)*SIN('OddsRatio_working_3-way'!Y159/3)</f>
        <v>0.14422830894587063</v>
      </c>
      <c r="AD159" s="11">
        <f>'OddsRatio_working_3-way'!X159^(1/3)*SIN(('OddsRatio_working_3-way'!Y159+2*PI())/3)</f>
        <v>0.37844906449440824</v>
      </c>
      <c r="AE159" s="11">
        <f>'OddsRatio_working_3-way'!X159^(1/3)*SIN(('OddsRatio_working_3-way'!Y159+4*PI())/3)</f>
        <v>-0.52267737344027887</v>
      </c>
      <c r="AF159" s="11">
        <f>-'OddsRatio_working_3-way'!U159/(3*'OddsRatio_working_3-way'!X159^(1/3))*COS(('OddsRatio_working_3-way'!Y159)/3)</f>
        <v>0.52026559151548024</v>
      </c>
      <c r="AG159" s="11">
        <f>-'OddsRatio_working_3-way'!U159/(3*'OddsRatio_working_3-way'!X159^(1/3))*COS(('OddsRatio_working_3-way'!Y159+2*PI())/3)</f>
        <v>-0.38503817524973455</v>
      </c>
      <c r="AH159" s="11">
        <f>-'OddsRatio_working_3-way'!U159/(3*'OddsRatio_working_3-way'!X159^(1/3))*COS(('OddsRatio_working_3-way'!Y159+4*PI())/3)</f>
        <v>-0.13522741626574608</v>
      </c>
      <c r="AI159" s="11">
        <f>'OddsRatio_working_3-way'!U159/(3*'OddsRatio_working_3-way'!X159^(1/3))*SIN(('OddsRatio_working_3-way'!Y159)/3)</f>
        <v>-0.14422830894587063</v>
      </c>
      <c r="AJ159" s="11">
        <f>'OddsRatio_working_3-way'!U159/(3*'OddsRatio_working_3-way'!X159^(1/3))*SIN(('OddsRatio_working_3-way'!Y159+2*PI())/3)</f>
        <v>-0.37844906449440824</v>
      </c>
      <c r="AK159" s="11">
        <f>'OddsRatio_working_3-way'!U159/(3*'OddsRatio_working_3-way'!X159^(1/3))*SIN(('OddsRatio_working_3-way'!Y159+4*PI())/3)</f>
        <v>0.52267737344027887</v>
      </c>
      <c r="AL159" s="11">
        <f>'OddsRatio_working_3-way'!Z159+'OddsRatio_working_3-way'!AF159</f>
        <v>1.0405311830309605</v>
      </c>
      <c r="AM159" s="11">
        <f>'OddsRatio_working_3-way'!AA159+'OddsRatio_working_3-way'!AG159</f>
        <v>-0.7700763504994691</v>
      </c>
      <c r="AN159" s="11">
        <f>'OddsRatio_working_3-way'!AB159+'OddsRatio_working_3-way'!AH159</f>
        <v>-0.27045483253149216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1.0405311830309605</v>
      </c>
      <c r="AS159" s="11">
        <f>IF(('OddsRatio_working_3-way'!X159=0),IF(Q159&gt;0,-Q159^(1/3),(-Q159)^(1/3)),'OddsRatio_working_3-way'!AM159-'OddsRatio_working_3-way'!R159/3)</f>
        <v>-0.7700763504994691</v>
      </c>
      <c r="AT159" s="11">
        <f>IF(('OddsRatio_working_3-way'!X159=0),IF(Q159&gt;0,-Q159^(1/3),(-Q159)^(1/3)),'OddsRatio_working_3-way'!AN159-'OddsRatio_working_3-way'!R159/3)</f>
        <v>-0.27045483253149216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3.29</v>
      </c>
      <c r="B160" s="4">
        <f>IF('True_Odds_Calculator_3-way'!B161="","",'True_Odds_Calculator_3-way'!B161)</f>
        <v>3.26</v>
      </c>
      <c r="C160" s="4">
        <f>IF('True_Odds_Calculator_3-way'!C161="","",'True_Odds_Calculator_3-way'!C161)</f>
        <v>2.4300000000000002</v>
      </c>
      <c r="D160" s="9">
        <f t="shared" si="39"/>
        <v>0.29690561838681406</v>
      </c>
      <c r="E160" s="9">
        <f t="shared" si="40"/>
        <v>0.29966579308744429</v>
      </c>
      <c r="F160" s="9">
        <f t="shared" si="41"/>
        <v>0.40342858852574193</v>
      </c>
      <c r="G160" s="9">
        <f t="shared" si="42"/>
        <v>1.0340933119075035</v>
      </c>
      <c r="H160" s="9">
        <f t="shared" si="43"/>
        <v>3.3680736842681829</v>
      </c>
      <c r="I160" s="9">
        <f t="shared" si="44"/>
        <v>3.3370508849109579</v>
      </c>
      <c r="J160" s="9">
        <f t="shared" si="45"/>
        <v>2.4787534360277297</v>
      </c>
      <c r="K160" s="11">
        <f t="shared" si="46"/>
        <v>0.303951367781155</v>
      </c>
      <c r="L160" s="11">
        <f t="shared" si="47"/>
        <v>0.30674846625766872</v>
      </c>
      <c r="M160" s="11">
        <f t="shared" si="48"/>
        <v>0.41152263374485593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-0.28396197450135885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0.22944648682512897</v>
      </c>
      <c r="Q160" s="11">
        <f>2*'OddsRatio_working_3-way'!K160*'OddsRatio_working_3-way'!L160*'OddsRatio_working_3-way'!M160</f>
        <v>7.6737955459909357E-2</v>
      </c>
      <c r="R160" s="11">
        <f t="shared" si="49"/>
        <v>0</v>
      </c>
      <c r="S160" s="11">
        <f t="shared" si="50"/>
        <v>-0.80801835255597221</v>
      </c>
      <c r="T160" s="11">
        <f t="shared" si="51"/>
        <v>-0.27024025169096061</v>
      </c>
      <c r="U160" s="11">
        <f>'OddsRatio_working_3-way'!S160-'OddsRatio_working_3-way'!R160^2/3</f>
        <v>-0.80801835255597221</v>
      </c>
      <c r="V160" s="11">
        <f>'OddsRatio_working_3-way'!S160*'OddsRatio_working_3-way'!R160/3-2*'OddsRatio_working_3-way'!R160^3/27-'OddsRatio_working_3-way'!T160</f>
        <v>0.27024025169096061</v>
      </c>
      <c r="W160" s="11">
        <f>'OddsRatio_working_3-way'!V160^2+4*'OddsRatio_working_3-way'!U160^3/27</f>
        <v>-5.125770512044131E-3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0.13978158332380367</v>
      </c>
      <c r="Y160" s="11">
        <f>IF('OddsRatio_working_3-way'!W160&gt;=0,IF('OddsRatio_working_3-way'!V160+SQRT('OddsRatio_working_3-way'!W160)&gt;0,0,PI()),ACOS('OddsRatio_working_3-way'!V160/(2*'OddsRatio_working_3-way'!X160)))</f>
        <v>0.25897941221062726</v>
      </c>
      <c r="Z160" s="11">
        <f>'OddsRatio_working_3-way'!X160^(1/3)*COS('OddsRatio_working_3-way'!Y160/3)</f>
        <v>0.51704665595375188</v>
      </c>
      <c r="AA160" s="11">
        <f>'OddsRatio_working_3-way'!X160^(1/3)*COS(('OddsRatio_working_3-way'!Y160+2*PI())/3)</f>
        <v>-0.29727451911050479</v>
      </c>
      <c r="AB160" s="11">
        <f>'OddsRatio_working_3-way'!X160^(1/3)*COS(('OddsRatio_working_3-way'!Y160+4*PI())/3)</f>
        <v>-0.21977213684324726</v>
      </c>
      <c r="AC160" s="11">
        <f>'OddsRatio_working_3-way'!X160^(1/3)*SIN('OddsRatio_working_3-way'!Y160/3)</f>
        <v>4.474602126483853E-2</v>
      </c>
      <c r="AD160" s="11">
        <f>'OddsRatio_working_3-way'!X160^(1/3)*SIN(('OddsRatio_working_3-way'!Y160+2*PI())/3)</f>
        <v>0.4254025283653225</v>
      </c>
      <c r="AE160" s="11">
        <f>'OddsRatio_working_3-way'!X160^(1/3)*SIN(('OddsRatio_working_3-way'!Y160+4*PI())/3)</f>
        <v>-0.47014854963016089</v>
      </c>
      <c r="AF160" s="11">
        <f>-'OddsRatio_working_3-way'!U160/(3*'OddsRatio_working_3-way'!X160^(1/3))*COS(('OddsRatio_working_3-way'!Y160)/3)</f>
        <v>0.51704665595375165</v>
      </c>
      <c r="AG160" s="11">
        <f>-'OddsRatio_working_3-way'!U160/(3*'OddsRatio_working_3-way'!X160^(1/3))*COS(('OddsRatio_working_3-way'!Y160+2*PI())/3)</f>
        <v>-0.29727451911050462</v>
      </c>
      <c r="AH160" s="11">
        <f>-'OddsRatio_working_3-way'!U160/(3*'OddsRatio_working_3-way'!X160^(1/3))*COS(('OddsRatio_working_3-way'!Y160+4*PI())/3)</f>
        <v>-0.21977213684324717</v>
      </c>
      <c r="AI160" s="11">
        <f>'OddsRatio_working_3-way'!U160/(3*'OddsRatio_working_3-way'!X160^(1/3))*SIN(('OddsRatio_working_3-way'!Y160)/3)</f>
        <v>-4.4746021264838509E-2</v>
      </c>
      <c r="AJ160" s="11">
        <f>'OddsRatio_working_3-way'!U160/(3*'OddsRatio_working_3-way'!X160^(1/3))*SIN(('OddsRatio_working_3-way'!Y160+2*PI())/3)</f>
        <v>-0.42540252836532227</v>
      </c>
      <c r="AK160" s="11">
        <f>'OddsRatio_working_3-way'!U160/(3*'OddsRatio_working_3-way'!X160^(1/3))*SIN(('OddsRatio_working_3-way'!Y160+4*PI())/3)</f>
        <v>0.47014854963016067</v>
      </c>
      <c r="AL160" s="11">
        <f>'OddsRatio_working_3-way'!Z160+'OddsRatio_working_3-way'!AF160</f>
        <v>1.0340933119075035</v>
      </c>
      <c r="AM160" s="11">
        <f>'OddsRatio_working_3-way'!AA160+'OddsRatio_working_3-way'!AG160</f>
        <v>-0.59454903822100946</v>
      </c>
      <c r="AN160" s="11">
        <f>'OddsRatio_working_3-way'!AB160+'OddsRatio_working_3-way'!AH160</f>
        <v>-0.4395442736864944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1.0340933119075035</v>
      </c>
      <c r="AS160" s="11">
        <f>IF(('OddsRatio_working_3-way'!X160=0),IF(Q160&gt;0,-Q160^(1/3),(-Q160)^(1/3)),'OddsRatio_working_3-way'!AM160-'OddsRatio_working_3-way'!R160/3)</f>
        <v>-0.59454903822100946</v>
      </c>
      <c r="AT160" s="11">
        <f>IF(('OddsRatio_working_3-way'!X160=0),IF(Q160&gt;0,-Q160^(1/3),(-Q160)^(1/3)),'OddsRatio_working_3-way'!AN160-'OddsRatio_working_3-way'!R160/3)</f>
        <v>-0.4395442736864944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8.1300000000000008</v>
      </c>
      <c r="B161" s="4">
        <f>IF('True_Odds_Calculator_3-way'!B162="","",'True_Odds_Calculator_3-way'!B162)</f>
        <v>4.0999999999999996</v>
      </c>
      <c r="C161" s="4">
        <f>IF('True_Odds_Calculator_3-way'!C162="","",'True_Odds_Calculator_3-way'!C162)</f>
        <v>1.52</v>
      </c>
      <c r="D161" s="9">
        <f t="shared" si="39"/>
        <v>0.117898684748897</v>
      </c>
      <c r="E161" s="9">
        <f t="shared" si="40"/>
        <v>0.23512913450663997</v>
      </c>
      <c r="F161" s="9">
        <f t="shared" si="41"/>
        <v>0.64697218074446317</v>
      </c>
      <c r="G161" s="9">
        <f t="shared" si="42"/>
        <v>1.0493490641796879</v>
      </c>
      <c r="H161" s="9">
        <f t="shared" si="43"/>
        <v>8.4818588276011742</v>
      </c>
      <c r="I161" s="9">
        <f t="shared" si="44"/>
        <v>4.2529820989570322</v>
      </c>
      <c r="J161" s="9">
        <f t="shared" si="45"/>
        <v>1.5456615133734375</v>
      </c>
      <c r="K161" s="11">
        <f t="shared" si="46"/>
        <v>0.12300123001230011</v>
      </c>
      <c r="L161" s="11">
        <f t="shared" si="47"/>
        <v>0.24390243902439027</v>
      </c>
      <c r="M161" s="11">
        <f t="shared" si="48"/>
        <v>0.65789473684210531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-0.22684884743584277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0.21217317436332261</v>
      </c>
      <c r="Q161" s="11">
        <f>2*'OddsRatio_working_3-way'!K161*'OddsRatio_working_3-way'!L161*'OddsRatio_working_3-way'!M161</f>
        <v>3.9474078951315827E-2</v>
      </c>
      <c r="R161" s="11">
        <f t="shared" si="49"/>
        <v>0</v>
      </c>
      <c r="S161" s="11">
        <f t="shared" si="50"/>
        <v>-0.9353063802686028</v>
      </c>
      <c r="T161" s="11">
        <f t="shared" si="51"/>
        <v>-0.17401048935229815</v>
      </c>
      <c r="U161" s="11">
        <f>'OddsRatio_working_3-way'!S161-'OddsRatio_working_3-way'!R161^2/3</f>
        <v>-0.9353063802686028</v>
      </c>
      <c r="V161" s="11">
        <f>'OddsRatio_working_3-way'!S161*'OddsRatio_working_3-way'!R161/3-2*'OddsRatio_working_3-way'!R161^3/27-'OddsRatio_working_3-way'!T161</f>
        <v>0.17401048935229815</v>
      </c>
      <c r="W161" s="11">
        <f>'OddsRatio_working_3-way'!V161^2+4*'OddsRatio_working_3-way'!U161^3/27</f>
        <v>-9.0935782810469282E-2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0.17408003419052367</v>
      </c>
      <c r="Y161" s="11">
        <f>IF('OddsRatio_working_3-way'!W161&gt;=0,IF('OddsRatio_working_3-way'!V161+SQRT('OddsRatio_working_3-way'!W161)&gt;0,0,PI()),ACOS('OddsRatio_working_3-way'!V161/(2*'OddsRatio_working_3-way'!X161)))</f>
        <v>1.0474281868265707</v>
      </c>
      <c r="Z161" s="11">
        <f>'OddsRatio_working_3-way'!X161^(1/3)*COS('OddsRatio_working_3-way'!Y161/3)</f>
        <v>0.52467453208984394</v>
      </c>
      <c r="AA161" s="11">
        <f>'OddsRatio_working_3-way'!X161^(1/3)*COS(('OddsRatio_working_3-way'!Y161+2*PI())/3)</f>
        <v>-0.42775815831484698</v>
      </c>
      <c r="AB161" s="11">
        <f>'OddsRatio_working_3-way'!X161^(1/3)*COS(('OddsRatio_working_3-way'!Y161+4*PI())/3)</f>
        <v>-9.6916373774996872E-2</v>
      </c>
      <c r="AC161" s="11">
        <f>'OddsRatio_working_3-way'!X161^(1/3)*SIN('OddsRatio_working_3-way'!Y161/3)</f>
        <v>0.19101159336325871</v>
      </c>
      <c r="AD161" s="11">
        <f>'OddsRatio_working_3-way'!X161^(1/3)*SIN(('OddsRatio_working_3-way'!Y161+2*PI())/3)</f>
        <v>0.35887567682688931</v>
      </c>
      <c r="AE161" s="11">
        <f>'OddsRatio_working_3-way'!X161^(1/3)*SIN(('OddsRatio_working_3-way'!Y161+4*PI())/3)</f>
        <v>-0.54988727019014783</v>
      </c>
      <c r="AF161" s="11">
        <f>-'OddsRatio_working_3-way'!U161/(3*'OddsRatio_working_3-way'!X161^(1/3))*COS(('OddsRatio_working_3-way'!Y161)/3)</f>
        <v>0.52467453208984394</v>
      </c>
      <c r="AG161" s="11">
        <f>-'OddsRatio_working_3-way'!U161/(3*'OddsRatio_working_3-way'!X161^(1/3))*COS(('OddsRatio_working_3-way'!Y161+2*PI())/3)</f>
        <v>-0.42775815831484698</v>
      </c>
      <c r="AH161" s="11">
        <f>-'OddsRatio_working_3-way'!U161/(3*'OddsRatio_working_3-way'!X161^(1/3))*COS(('OddsRatio_working_3-way'!Y161+4*PI())/3)</f>
        <v>-9.6916373774996872E-2</v>
      </c>
      <c r="AI161" s="11">
        <f>'OddsRatio_working_3-way'!U161/(3*'OddsRatio_working_3-way'!X161^(1/3))*SIN(('OddsRatio_working_3-way'!Y161)/3)</f>
        <v>-0.19101159336325871</v>
      </c>
      <c r="AJ161" s="11">
        <f>'OddsRatio_working_3-way'!U161/(3*'OddsRatio_working_3-way'!X161^(1/3))*SIN(('OddsRatio_working_3-way'!Y161+2*PI())/3)</f>
        <v>-0.35887567682688931</v>
      </c>
      <c r="AK161" s="11">
        <f>'OddsRatio_working_3-way'!U161/(3*'OddsRatio_working_3-way'!X161^(1/3))*SIN(('OddsRatio_working_3-way'!Y161+4*PI())/3)</f>
        <v>0.54988727019014783</v>
      </c>
      <c r="AL161" s="11">
        <f>'OddsRatio_working_3-way'!Z161+'OddsRatio_working_3-way'!AF161</f>
        <v>1.0493490641796879</v>
      </c>
      <c r="AM161" s="11">
        <f>'OddsRatio_working_3-way'!AA161+'OddsRatio_working_3-way'!AG161</f>
        <v>-0.85551631662969396</v>
      </c>
      <c r="AN161" s="11">
        <f>'OddsRatio_working_3-way'!AB161+'OddsRatio_working_3-way'!AH161</f>
        <v>-0.19383274754999374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1.0493490641796879</v>
      </c>
      <c r="AS161" s="11">
        <f>IF(('OddsRatio_working_3-way'!X161=0),IF(Q161&gt;0,-Q161^(1/3),(-Q161)^(1/3)),'OddsRatio_working_3-way'!AM161-'OddsRatio_working_3-way'!R161/3)</f>
        <v>-0.85551631662969396</v>
      </c>
      <c r="AT161" s="11">
        <f>IF(('OddsRatio_working_3-way'!X161=0),IF(Q161&gt;0,-Q161^(1/3),(-Q161)^(1/3)),'OddsRatio_working_3-way'!AN161-'OddsRatio_working_3-way'!R161/3)</f>
        <v>-0.19383274754999374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4.17</v>
      </c>
      <c r="C162" s="4">
        <f>IF('True_Odds_Calculator_3-way'!C163="","",'True_Odds_Calculator_3-way'!C163)</f>
        <v>5.2</v>
      </c>
      <c r="D162" s="9">
        <f t="shared" si="39"/>
        <v>0.5837280905050376</v>
      </c>
      <c r="E162" s="9">
        <f t="shared" si="40"/>
        <v>0.23124448456243593</v>
      </c>
      <c r="F162" s="9">
        <f t="shared" si="41"/>
        <v>0.18502742493252664</v>
      </c>
      <c r="G162" s="9">
        <f t="shared" si="42"/>
        <v>1.0487152884094868</v>
      </c>
      <c r="H162" s="9">
        <f t="shared" si="43"/>
        <v>1.7131263961184509</v>
      </c>
      <c r="I162" s="9">
        <f t="shared" si="44"/>
        <v>4.3244274642580729</v>
      </c>
      <c r="J162" s="9">
        <f t="shared" si="45"/>
        <v>5.4046042113198451</v>
      </c>
      <c r="K162" s="11">
        <f t="shared" si="46"/>
        <v>0.59523809523809523</v>
      </c>
      <c r="L162" s="11">
        <f t="shared" si="47"/>
        <v>0.23980815347721823</v>
      </c>
      <c r="M162" s="11">
        <f t="shared" si="48"/>
        <v>0.19230769230769229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-0.24852425751706342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0.22097706450224436</v>
      </c>
      <c r="Q162" s="11">
        <f>2*'OddsRatio_working_3-way'!K162*'OddsRatio_working_3-way'!L162*'OddsRatio_working_3-way'!M162</f>
        <v>5.4901134037824678E-2</v>
      </c>
      <c r="R162" s="11">
        <f t="shared" si="49"/>
        <v>0</v>
      </c>
      <c r="S162" s="11">
        <f t="shared" si="50"/>
        <v>-0.88915692459949225</v>
      </c>
      <c r="T162" s="11">
        <f t="shared" si="51"/>
        <v>-0.22090855269552601</v>
      </c>
      <c r="U162" s="11">
        <f>'OddsRatio_working_3-way'!S162-'OddsRatio_working_3-way'!R162^2/3</f>
        <v>-0.88915692459949225</v>
      </c>
      <c r="V162" s="11">
        <f>'OddsRatio_working_3-way'!S162*'OddsRatio_working_3-way'!R162/3-2*'OddsRatio_working_3-way'!R162^3/27-'OddsRatio_working_3-way'!T162</f>
        <v>0.22090855269552601</v>
      </c>
      <c r="W162" s="11">
        <f>'OddsRatio_working_3-way'!V162^2+4*'OddsRatio_working_3-way'!U162^3/27</f>
        <v>-5.5342744249494716E-2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0.16135623082447631</v>
      </c>
      <c r="Y162" s="11">
        <f>IF('OddsRatio_working_3-way'!W162&gt;=0,IF('OddsRatio_working_3-way'!V162+SQRT('OddsRatio_working_3-way'!W162)&gt;0,0,PI()),ACOS('OddsRatio_working_3-way'!V162/(2*'OddsRatio_working_3-way'!X162)))</f>
        <v>0.81682824079429983</v>
      </c>
      <c r="Z162" s="11">
        <f>'OddsRatio_working_3-way'!X162^(1/3)*COS('OddsRatio_working_3-way'!Y162/3)</f>
        <v>0.52435764420474351</v>
      </c>
      <c r="AA162" s="11">
        <f>'OddsRatio_working_3-way'!X162^(1/3)*COS(('OddsRatio_working_3-way'!Y162+2*PI())/3)</f>
        <v>-0.38897009496021429</v>
      </c>
      <c r="AB162" s="11">
        <f>'OddsRatio_working_3-way'!X162^(1/3)*COS(('OddsRatio_working_3-way'!Y162+4*PI())/3)</f>
        <v>-0.13538754924452925</v>
      </c>
      <c r="AC162" s="11">
        <f>'OddsRatio_working_3-way'!X162^(1/3)*SIN('OddsRatio_working_3-way'!Y162/3)</f>
        <v>0.14640595103074136</v>
      </c>
      <c r="AD162" s="11">
        <f>'OddsRatio_working_3-way'!X162^(1/3)*SIN(('OddsRatio_working_3-way'!Y162+2*PI())/3)</f>
        <v>0.38090406503449925</v>
      </c>
      <c r="AE162" s="11">
        <f>'OddsRatio_working_3-way'!X162^(1/3)*SIN(('OddsRatio_working_3-way'!Y162+4*PI())/3)</f>
        <v>-0.52731001606524064</v>
      </c>
      <c r="AF162" s="11">
        <f>-'OddsRatio_working_3-way'!U162/(3*'OddsRatio_working_3-way'!X162^(1/3))*COS(('OddsRatio_working_3-way'!Y162)/3)</f>
        <v>0.52435764420474329</v>
      </c>
      <c r="AG162" s="11">
        <f>-'OddsRatio_working_3-way'!U162/(3*'OddsRatio_working_3-way'!X162^(1/3))*COS(('OddsRatio_working_3-way'!Y162+2*PI())/3)</f>
        <v>-0.38897009496021412</v>
      </c>
      <c r="AH162" s="11">
        <f>-'OddsRatio_working_3-way'!U162/(3*'OddsRatio_working_3-way'!X162^(1/3))*COS(('OddsRatio_working_3-way'!Y162+4*PI())/3)</f>
        <v>-0.1353875492445292</v>
      </c>
      <c r="AI162" s="11">
        <f>'OddsRatio_working_3-way'!U162/(3*'OddsRatio_working_3-way'!X162^(1/3))*SIN(('OddsRatio_working_3-way'!Y162)/3)</f>
        <v>-0.14640595103074128</v>
      </c>
      <c r="AJ162" s="11">
        <f>'OddsRatio_working_3-way'!U162/(3*'OddsRatio_working_3-way'!X162^(1/3))*SIN(('OddsRatio_working_3-way'!Y162+2*PI())/3)</f>
        <v>-0.38090406503449908</v>
      </c>
      <c r="AK162" s="11">
        <f>'OddsRatio_working_3-way'!U162/(3*'OddsRatio_working_3-way'!X162^(1/3))*SIN(('OddsRatio_working_3-way'!Y162+4*PI())/3)</f>
        <v>0.52731001606524042</v>
      </c>
      <c r="AL162" s="11">
        <f>'OddsRatio_working_3-way'!Z162+'OddsRatio_working_3-way'!AF162</f>
        <v>1.0487152884094868</v>
      </c>
      <c r="AM162" s="11">
        <f>'OddsRatio_working_3-way'!AA162+'OddsRatio_working_3-way'!AG162</f>
        <v>-0.77794018992042835</v>
      </c>
      <c r="AN162" s="11">
        <f>'OddsRatio_working_3-way'!AB162+'OddsRatio_working_3-way'!AH162</f>
        <v>-0.27077509848905845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1.0487152884094868</v>
      </c>
      <c r="AS162" s="11">
        <f>IF(('OddsRatio_working_3-way'!X162=0),IF(Q162&gt;0,-Q162^(1/3),(-Q162)^(1/3)),'OddsRatio_working_3-way'!AM162-'OddsRatio_working_3-way'!R162/3)</f>
        <v>-0.77794018992042835</v>
      </c>
      <c r="AT162" s="11">
        <f>IF(('OddsRatio_working_3-way'!X162=0),IF(Q162&gt;0,-Q162^(1/3),(-Q162)^(1/3)),'OddsRatio_working_3-way'!AN162-'OddsRatio_working_3-way'!R162/3)</f>
        <v>-0.27077509848905845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2.21</v>
      </c>
      <c r="B163" s="4">
        <f>IF('True_Odds_Calculator_3-way'!B164="","",'True_Odds_Calculator_3-way'!B164)</f>
        <v>3.03</v>
      </c>
      <c r="C163" s="4">
        <f>IF('True_Odds_Calculator_3-way'!C164="","",'True_Odds_Calculator_3-way'!C164)</f>
        <v>3.89</v>
      </c>
      <c r="D163" s="9">
        <f t="shared" si="39"/>
        <v>0.43753662796791776</v>
      </c>
      <c r="E163" s="9">
        <f t="shared" si="40"/>
        <v>0.31678613881337592</v>
      </c>
      <c r="F163" s="9">
        <f t="shared" si="41"/>
        <v>0.24567723321870638</v>
      </c>
      <c r="G163" s="9">
        <f t="shared" si="42"/>
        <v>1.0624156523052739</v>
      </c>
      <c r="H163" s="9">
        <f t="shared" si="43"/>
        <v>2.2855229392893817</v>
      </c>
      <c r="I163" s="9">
        <f t="shared" si="44"/>
        <v>3.1567037741797059</v>
      </c>
      <c r="J163" s="9">
        <f t="shared" si="45"/>
        <v>4.070381235162241</v>
      </c>
      <c r="K163" s="11">
        <f t="shared" si="46"/>
        <v>0.45248868778280543</v>
      </c>
      <c r="L163" s="11">
        <f t="shared" si="47"/>
        <v>0.33003300330033003</v>
      </c>
      <c r="M163" s="11">
        <f t="shared" si="48"/>
        <v>0.25706940874035988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-0.27251772042934952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0.23532928267526931</v>
      </c>
      <c r="Q163" s="11">
        <f>2*'OddsRatio_working_3-way'!K163*'OddsRatio_working_3-way'!L163*'OddsRatio_working_3-way'!M163</f>
        <v>7.6779537577575635E-2</v>
      </c>
      <c r="R163" s="11">
        <f t="shared" si="49"/>
        <v>0</v>
      </c>
      <c r="S163" s="11">
        <f t="shared" si="50"/>
        <v>-0.86353754282293971</v>
      </c>
      <c r="T163" s="11">
        <f t="shared" si="51"/>
        <v>-0.28174144953440122</v>
      </c>
      <c r="U163" s="11">
        <f>'OddsRatio_working_3-way'!S163-'OddsRatio_working_3-way'!R163^2/3</f>
        <v>-0.86353754282293971</v>
      </c>
      <c r="V163" s="11">
        <f>'OddsRatio_working_3-way'!S163*'OddsRatio_working_3-way'!R163/3-2*'OddsRatio_working_3-way'!R163^3/27-'OddsRatio_working_3-way'!T163</f>
        <v>0.28174144953440122</v>
      </c>
      <c r="W163" s="11">
        <f>'OddsRatio_working_3-way'!V163^2+4*'OddsRatio_working_3-way'!U163^3/27</f>
        <v>-1.6019893532015633E-2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0.15443294492898949</v>
      </c>
      <c r="Y163" s="11">
        <f>IF('OddsRatio_working_3-way'!W163&gt;=0,IF('OddsRatio_working_3-way'!V163+SQRT('OddsRatio_working_3-way'!W163)&gt;0,0,PI()),ACOS('OddsRatio_working_3-way'!V163/(2*'OddsRatio_working_3-way'!X163)))</f>
        <v>0.42222228878863866</v>
      </c>
      <c r="Z163" s="11">
        <f>'OddsRatio_working_3-way'!X163^(1/3)*COS('OddsRatio_working_3-way'!Y163/3)</f>
        <v>0.53120782615263706</v>
      </c>
      <c r="AA163" s="11">
        <f>'OddsRatio_working_3-way'!X163^(1/3)*COS(('OddsRatio_working_3-way'!Y163+2*PI())/3)</f>
        <v>-0.33078113134602705</v>
      </c>
      <c r="AB163" s="11">
        <f>'OddsRatio_working_3-way'!X163^(1/3)*COS(('OddsRatio_working_3-way'!Y163+4*PI())/3)</f>
        <v>-0.20042669480661013</v>
      </c>
      <c r="AC163" s="11">
        <f>'OddsRatio_working_3-way'!X163^(1/3)*SIN('OddsRatio_working_3-way'!Y163/3)</f>
        <v>7.5260169026094489E-2</v>
      </c>
      <c r="AD163" s="11">
        <f>'OddsRatio_working_3-way'!X163^(1/3)*SIN(('OddsRatio_working_3-way'!Y163+2*PI())/3)</f>
        <v>0.42240938762424424</v>
      </c>
      <c r="AE163" s="11">
        <f>'OddsRatio_working_3-way'!X163^(1/3)*SIN(('OddsRatio_working_3-way'!Y163+4*PI())/3)</f>
        <v>-0.49766955665033863</v>
      </c>
      <c r="AF163" s="11">
        <f>-'OddsRatio_working_3-way'!U163/(3*'OddsRatio_working_3-way'!X163^(1/3))*COS(('OddsRatio_working_3-way'!Y163)/3)</f>
        <v>0.53120782615263684</v>
      </c>
      <c r="AG163" s="11">
        <f>-'OddsRatio_working_3-way'!U163/(3*'OddsRatio_working_3-way'!X163^(1/3))*COS(('OddsRatio_working_3-way'!Y163+2*PI())/3)</f>
        <v>-0.33078113134602694</v>
      </c>
      <c r="AH163" s="11">
        <f>-'OddsRatio_working_3-way'!U163/(3*'OddsRatio_working_3-way'!X163^(1/3))*COS(('OddsRatio_working_3-way'!Y163+4*PI())/3)</f>
        <v>-0.20042669480661005</v>
      </c>
      <c r="AI163" s="11">
        <f>'OddsRatio_working_3-way'!U163/(3*'OddsRatio_working_3-way'!X163^(1/3))*SIN(('OddsRatio_working_3-way'!Y163)/3)</f>
        <v>-7.5260169026094462E-2</v>
      </c>
      <c r="AJ163" s="11">
        <f>'OddsRatio_working_3-way'!U163/(3*'OddsRatio_working_3-way'!X163^(1/3))*SIN(('OddsRatio_working_3-way'!Y163+2*PI())/3)</f>
        <v>-0.42240938762424407</v>
      </c>
      <c r="AK163" s="11">
        <f>'OddsRatio_working_3-way'!U163/(3*'OddsRatio_working_3-way'!X163^(1/3))*SIN(('OddsRatio_working_3-way'!Y163+4*PI())/3)</f>
        <v>0.49766955665033841</v>
      </c>
      <c r="AL163" s="11">
        <f>'OddsRatio_working_3-way'!Z163+'OddsRatio_working_3-way'!AF163</f>
        <v>1.0624156523052739</v>
      </c>
      <c r="AM163" s="11">
        <f>'OddsRatio_working_3-way'!AA163+'OddsRatio_working_3-way'!AG163</f>
        <v>-0.66156226269205398</v>
      </c>
      <c r="AN163" s="11">
        <f>'OddsRatio_working_3-way'!AB163+'OddsRatio_working_3-way'!AH163</f>
        <v>-0.40085338961322015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1.0624156523052739</v>
      </c>
      <c r="AS163" s="11">
        <f>IF(('OddsRatio_working_3-way'!X163=0),IF(Q163&gt;0,-Q163^(1/3),(-Q163)^(1/3)),'OddsRatio_working_3-way'!AM163-'OddsRatio_working_3-way'!R163/3)</f>
        <v>-0.66156226269205398</v>
      </c>
      <c r="AT163" s="11">
        <f>IF(('OddsRatio_working_3-way'!X163=0),IF(Q163&gt;0,-Q163^(1/3),(-Q163)^(1/3)),'OddsRatio_working_3-way'!AN163-'OddsRatio_working_3-way'!R163/3)</f>
        <v>-0.40085338961322015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3.18</v>
      </c>
      <c r="B164" s="4">
        <f>IF('True_Odds_Calculator_3-way'!B165="","",'True_Odds_Calculator_3-way'!B165)</f>
        <v>2.9</v>
      </c>
      <c r="C164" s="4">
        <f>IF('True_Odds_Calculator_3-way'!C165="","",'True_Odds_Calculator_3-way'!C165)</f>
        <v>2.64</v>
      </c>
      <c r="D164" s="9">
        <f t="shared" si="39"/>
        <v>0.30235801756743341</v>
      </c>
      <c r="E164" s="9">
        <f t="shared" si="40"/>
        <v>0.33211754000944671</v>
      </c>
      <c r="F164" s="9">
        <f t="shared" si="41"/>
        <v>0.36552444242312015</v>
      </c>
      <c r="G164" s="9">
        <f t="shared" si="42"/>
        <v>1.0584116821880467</v>
      </c>
      <c r="H164" s="9">
        <f t="shared" si="43"/>
        <v>3.3073374671699418</v>
      </c>
      <c r="I164" s="9">
        <f t="shared" si="44"/>
        <v>3.0109821961572885</v>
      </c>
      <c r="J164" s="9">
        <f t="shared" si="45"/>
        <v>2.7357951587883962</v>
      </c>
      <c r="K164" s="11">
        <f t="shared" si="46"/>
        <v>0.31446540880503143</v>
      </c>
      <c r="L164" s="11">
        <f t="shared" si="47"/>
        <v>0.34482758620689657</v>
      </c>
      <c r="M164" s="11">
        <f t="shared" si="48"/>
        <v>0.37878787878787878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-0.2790132949534383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0.23494542037157518</v>
      </c>
      <c r="Q164" s="11">
        <f>2*'OddsRatio_working_3-way'!K164*'OddsRatio_working_3-way'!L164*'OddsRatio_working_3-way'!M164</f>
        <v>8.2148748381669662E-2</v>
      </c>
      <c r="R164" s="11">
        <f t="shared" si="49"/>
        <v>0</v>
      </c>
      <c r="S164" s="11">
        <f t="shared" si="50"/>
        <v>-0.84205815500936199</v>
      </c>
      <c r="T164" s="11">
        <f t="shared" si="51"/>
        <v>-0.29442592832495179</v>
      </c>
      <c r="U164" s="11">
        <f>'OddsRatio_working_3-way'!S164-'OddsRatio_working_3-way'!R164^2/3</f>
        <v>-0.84205815500936199</v>
      </c>
      <c r="V164" s="11">
        <f>'OddsRatio_working_3-way'!S164*'OddsRatio_working_3-way'!R164/3-2*'OddsRatio_working_3-way'!R164^3/27-'OddsRatio_working_3-way'!T164</f>
        <v>0.29442592832495179</v>
      </c>
      <c r="W164" s="11">
        <f>'OddsRatio_working_3-way'!V164^2+4*'OddsRatio_working_3-way'!U164^3/27</f>
        <v>-1.7683928732960541E-3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0.1487069434687783</v>
      </c>
      <c r="Y164" s="11">
        <f>IF('OddsRatio_working_3-way'!W164&gt;=0,IF('OddsRatio_working_3-way'!V164+SQRT('OddsRatio_working_3-way'!W164)&gt;0,0,PI()),ACOS('OddsRatio_working_3-way'!V164/(2*'OddsRatio_working_3-way'!X164)))</f>
        <v>0.14186848484225578</v>
      </c>
      <c r="Z164" s="11">
        <f>'OddsRatio_working_3-way'!X164^(1/3)*COS('OddsRatio_working_3-way'!Y164/3)</f>
        <v>0.52920584109402335</v>
      </c>
      <c r="AA164" s="11">
        <f>'OddsRatio_working_3-way'!X164^(1/3)*COS(('OddsRatio_working_3-way'!Y164+2*PI())/3)</f>
        <v>-0.28629213598501213</v>
      </c>
      <c r="AB164" s="11">
        <f>'OddsRatio_working_3-way'!X164^(1/3)*COS(('OddsRatio_working_3-way'!Y164+4*PI())/3)</f>
        <v>-0.24291370510901109</v>
      </c>
      <c r="AC164" s="11">
        <f>'OddsRatio_working_3-way'!X164^(1/3)*SIN('OddsRatio_working_3-way'!Y164/3)</f>
        <v>2.5044548743282762E-2</v>
      </c>
      <c r="AD164" s="11">
        <f>'OddsRatio_working_3-way'!X164^(1/3)*SIN(('OddsRatio_working_3-way'!Y164+2*PI())/3)</f>
        <v>0.44578342784689362</v>
      </c>
      <c r="AE164" s="11">
        <f>'OddsRatio_working_3-way'!X164^(1/3)*SIN(('OddsRatio_working_3-way'!Y164+4*PI())/3)</f>
        <v>-0.47082797659017644</v>
      </c>
      <c r="AF164" s="11">
        <f>-'OddsRatio_working_3-way'!U164/(3*'OddsRatio_working_3-way'!X164^(1/3))*COS(('OddsRatio_working_3-way'!Y164)/3)</f>
        <v>0.52920584109402335</v>
      </c>
      <c r="AG164" s="11">
        <f>-'OddsRatio_working_3-way'!U164/(3*'OddsRatio_working_3-way'!X164^(1/3))*COS(('OddsRatio_working_3-way'!Y164+2*PI())/3)</f>
        <v>-0.28629213598501213</v>
      </c>
      <c r="AH164" s="11">
        <f>-'OddsRatio_working_3-way'!U164/(3*'OddsRatio_working_3-way'!X164^(1/3))*COS(('OddsRatio_working_3-way'!Y164+4*PI())/3)</f>
        <v>-0.24291370510901109</v>
      </c>
      <c r="AI164" s="11">
        <f>'OddsRatio_working_3-way'!U164/(3*'OddsRatio_working_3-way'!X164^(1/3))*SIN(('OddsRatio_working_3-way'!Y164)/3)</f>
        <v>-2.5044548743282762E-2</v>
      </c>
      <c r="AJ164" s="11">
        <f>'OddsRatio_working_3-way'!U164/(3*'OddsRatio_working_3-way'!X164^(1/3))*SIN(('OddsRatio_working_3-way'!Y164+2*PI())/3)</f>
        <v>-0.44578342784689362</v>
      </c>
      <c r="AK164" s="11">
        <f>'OddsRatio_working_3-way'!U164/(3*'OddsRatio_working_3-way'!X164^(1/3))*SIN(('OddsRatio_working_3-way'!Y164+4*PI())/3)</f>
        <v>0.47082797659017644</v>
      </c>
      <c r="AL164" s="11">
        <f>'OddsRatio_working_3-way'!Z164+'OddsRatio_working_3-way'!AF164</f>
        <v>1.0584116821880467</v>
      </c>
      <c r="AM164" s="11">
        <f>'OddsRatio_working_3-way'!AA164+'OddsRatio_working_3-way'!AG164</f>
        <v>-0.57258427197002426</v>
      </c>
      <c r="AN164" s="11">
        <f>'OddsRatio_working_3-way'!AB164+'OddsRatio_working_3-way'!AH164</f>
        <v>-0.48582741021802217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1.0584116821880467</v>
      </c>
      <c r="AS164" s="11">
        <f>IF(('OddsRatio_working_3-way'!X164=0),IF(Q164&gt;0,-Q164^(1/3),(-Q164)^(1/3)),'OddsRatio_working_3-way'!AM164-'OddsRatio_working_3-way'!R164/3)</f>
        <v>-0.57258427197002426</v>
      </c>
      <c r="AT164" s="11">
        <f>IF(('OddsRatio_working_3-way'!X164=0),IF(Q164&gt;0,-Q164^(1/3),(-Q164)^(1/3)),'OddsRatio_working_3-way'!AN164-'OddsRatio_working_3-way'!R164/3)</f>
        <v>-0.48582741021802217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2.4900000000000002</v>
      </c>
      <c r="B165" s="4">
        <f>IF('True_Odds_Calculator_3-way'!B166="","",'True_Odds_Calculator_3-way'!B166)</f>
        <v>3.05</v>
      </c>
      <c r="C165" s="4">
        <f>IF('True_Odds_Calculator_3-way'!C166="","",'True_Odds_Calculator_3-way'!C166)</f>
        <v>3.24</v>
      </c>
      <c r="D165" s="9">
        <f t="shared" si="39"/>
        <v>0.38797574550073161</v>
      </c>
      <c r="E165" s="9">
        <f t="shared" si="40"/>
        <v>0.31542165555855473</v>
      </c>
      <c r="F165" s="9">
        <f t="shared" si="41"/>
        <v>0.29660259894071361</v>
      </c>
      <c r="G165" s="9">
        <f t="shared" si="42"/>
        <v>1.0587118859475479</v>
      </c>
      <c r="H165" s="9">
        <f t="shared" si="43"/>
        <v>2.5774807100618466</v>
      </c>
      <c r="I165" s="9">
        <f t="shared" si="44"/>
        <v>3.1703593661924727</v>
      </c>
      <c r="J165" s="9">
        <f t="shared" si="45"/>
        <v>3.3715146245225078</v>
      </c>
      <c r="K165" s="11">
        <f t="shared" si="46"/>
        <v>0.40160642570281119</v>
      </c>
      <c r="L165" s="11">
        <f t="shared" si="47"/>
        <v>0.32786885245901642</v>
      </c>
      <c r="M165" s="11">
        <f t="shared" si="48"/>
        <v>0.30864197530864196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-0.2780634783619399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0.2349003380451577</v>
      </c>
      <c r="Q165" s="11">
        <f>2*'OddsRatio_working_3-way'!K165*'OddsRatio_working_3-way'!L165*'OddsRatio_working_3-way'!M165</f>
        <v>8.1280393787251812E-2</v>
      </c>
      <c r="R165" s="11">
        <f t="shared" si="49"/>
        <v>0</v>
      </c>
      <c r="S165" s="11">
        <f t="shared" si="50"/>
        <v>-0.84477234992867667</v>
      </c>
      <c r="T165" s="11">
        <f t="shared" si="51"/>
        <v>-0.29230877160161828</v>
      </c>
      <c r="U165" s="11">
        <f>'OddsRatio_working_3-way'!S165-'OddsRatio_working_3-way'!R165^2/3</f>
        <v>-0.84477234992867667</v>
      </c>
      <c r="V165" s="11">
        <f>'OddsRatio_working_3-way'!S165*'OddsRatio_working_3-way'!R165/3-2*'OddsRatio_working_3-way'!R165^3/27-'OddsRatio_working_3-way'!T165</f>
        <v>0.29230877160161828</v>
      </c>
      <c r="W165" s="11">
        <f>'OddsRatio_working_3-way'!V165^2+4*'OddsRatio_working_3-way'!U165^3/27</f>
        <v>-3.86870987244467E-3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0.14942651022132228</v>
      </c>
      <c r="Y165" s="11">
        <f>IF('OddsRatio_working_3-way'!W165&gt;=0,IF('OddsRatio_working_3-way'!V165+SQRT('OddsRatio_working_3-way'!W165)&gt;0,0,PI()),ACOS('OddsRatio_working_3-way'!V165/(2*'OddsRatio_working_3-way'!X165)))</f>
        <v>0.20965816832743878</v>
      </c>
      <c r="Z165" s="11">
        <f>'OddsRatio_working_3-way'!X165^(1/3)*COS('OddsRatio_working_3-way'!Y165/3)</f>
        <v>0.52935594297377397</v>
      </c>
      <c r="AA165" s="11">
        <f>'OddsRatio_working_3-way'!X165^(1/3)*COS(('OddsRatio_working_3-way'!Y165+2*PI())/3)</f>
        <v>-0.29676849518048071</v>
      </c>
      <c r="AB165" s="11">
        <f>'OddsRatio_working_3-way'!X165^(1/3)*COS(('OddsRatio_working_3-way'!Y165+4*PI())/3)</f>
        <v>-0.23258744779329341</v>
      </c>
      <c r="AC165" s="11">
        <f>'OddsRatio_working_3-way'!X165^(1/3)*SIN('OddsRatio_working_3-way'!Y165/3)</f>
        <v>3.7054944985864965E-2</v>
      </c>
      <c r="AD165" s="11">
        <f>'OddsRatio_working_3-way'!X165^(1/3)*SIN(('OddsRatio_working_3-way'!Y165+2*PI())/3)</f>
        <v>0.43990822176662248</v>
      </c>
      <c r="AE165" s="11">
        <f>'OddsRatio_working_3-way'!X165^(1/3)*SIN(('OddsRatio_working_3-way'!Y165+4*PI())/3)</f>
        <v>-0.47696316675248723</v>
      </c>
      <c r="AF165" s="11">
        <f>-'OddsRatio_working_3-way'!U165/(3*'OddsRatio_working_3-way'!X165^(1/3))*COS(('OddsRatio_working_3-way'!Y165)/3)</f>
        <v>0.52935594297377386</v>
      </c>
      <c r="AG165" s="11">
        <f>-'OddsRatio_working_3-way'!U165/(3*'OddsRatio_working_3-way'!X165^(1/3))*COS(('OddsRatio_working_3-way'!Y165+2*PI())/3)</f>
        <v>-0.29676849518048065</v>
      </c>
      <c r="AH165" s="11">
        <f>-'OddsRatio_working_3-way'!U165/(3*'OddsRatio_working_3-way'!X165^(1/3))*COS(('OddsRatio_working_3-way'!Y165+4*PI())/3)</f>
        <v>-0.23258744779329335</v>
      </c>
      <c r="AI165" s="11">
        <f>'OddsRatio_working_3-way'!U165/(3*'OddsRatio_working_3-way'!X165^(1/3))*SIN(('OddsRatio_working_3-way'!Y165)/3)</f>
        <v>-3.7054944985864958E-2</v>
      </c>
      <c r="AJ165" s="11">
        <f>'OddsRatio_working_3-way'!U165/(3*'OddsRatio_working_3-way'!X165^(1/3))*SIN(('OddsRatio_working_3-way'!Y165+2*PI())/3)</f>
        <v>-0.43990822176662242</v>
      </c>
      <c r="AK165" s="11">
        <f>'OddsRatio_working_3-way'!U165/(3*'OddsRatio_working_3-way'!X165^(1/3))*SIN(('OddsRatio_working_3-way'!Y165+4*PI())/3)</f>
        <v>0.47696316675248712</v>
      </c>
      <c r="AL165" s="11">
        <f>'OddsRatio_working_3-way'!Z165+'OddsRatio_working_3-way'!AF165</f>
        <v>1.0587118859475479</v>
      </c>
      <c r="AM165" s="11">
        <f>'OddsRatio_working_3-way'!AA165+'OddsRatio_working_3-way'!AG165</f>
        <v>-0.5935369903609613</v>
      </c>
      <c r="AN165" s="11">
        <f>'OddsRatio_working_3-way'!AB165+'OddsRatio_working_3-way'!AH165</f>
        <v>-0.46517489558658676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1.0587118859475479</v>
      </c>
      <c r="AS165" s="11">
        <f>IF(('OddsRatio_working_3-way'!X165=0),IF(Q165&gt;0,-Q165^(1/3),(-Q165)^(1/3)),'OddsRatio_working_3-way'!AM165-'OddsRatio_working_3-way'!R165/3)</f>
        <v>-0.5935369903609613</v>
      </c>
      <c r="AT165" s="11">
        <f>IF(('OddsRatio_working_3-way'!X165=0),IF(Q165&gt;0,-Q165^(1/3),(-Q165)^(1/3)),'OddsRatio_working_3-way'!AN165-'OddsRatio_working_3-way'!R165/3)</f>
        <v>-0.46517489558658676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1.68</v>
      </c>
      <c r="B166" s="4">
        <f>IF('True_Odds_Calculator_3-way'!B167="","",'True_Odds_Calculator_3-way'!B167)</f>
        <v>3.55</v>
      </c>
      <c r="C166" s="4">
        <f>IF('True_Odds_Calculator_3-way'!C167="","",'True_Odds_Calculator_3-way'!C167)</f>
        <v>5.99</v>
      </c>
      <c r="D166" s="9">
        <f t="shared" si="39"/>
        <v>0.57679677523132167</v>
      </c>
      <c r="E166" s="9">
        <f t="shared" si="40"/>
        <v>0.26656549186532352</v>
      </c>
      <c r="F166" s="9">
        <f t="shared" si="41"/>
        <v>0.15663773290335509</v>
      </c>
      <c r="G166" s="9">
        <f t="shared" si="42"/>
        <v>1.0789895335905044</v>
      </c>
      <c r="H166" s="9">
        <f t="shared" si="43"/>
        <v>1.7337128828415427</v>
      </c>
      <c r="I166" s="9">
        <f t="shared" si="44"/>
        <v>3.7514233106557859</v>
      </c>
      <c r="J166" s="9">
        <f t="shared" si="45"/>
        <v>6.384157772616617</v>
      </c>
      <c r="K166" s="11">
        <f t="shared" si="46"/>
        <v>0.59523809523809523</v>
      </c>
      <c r="L166" s="11">
        <f t="shared" si="47"/>
        <v>0.28169014084507044</v>
      </c>
      <c r="M166" s="11">
        <f t="shared" si="48"/>
        <v>0.1669449081803005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-0.24220615848681415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0.23009509477566564</v>
      </c>
      <c r="Q166" s="11">
        <f>2*'OddsRatio_working_3-way'!K166*'OddsRatio_working_3-way'!L166*'OddsRatio_working_3-way'!M166</f>
        <v>5.5984207974614522E-2</v>
      </c>
      <c r="R166" s="11">
        <f t="shared" si="49"/>
        <v>0</v>
      </c>
      <c r="S166" s="11">
        <f t="shared" si="50"/>
        <v>-0.94999687957229284</v>
      </c>
      <c r="T166" s="11">
        <f t="shared" si="51"/>
        <v>-0.23114279308328295</v>
      </c>
      <c r="U166" s="11">
        <f>'OddsRatio_working_3-way'!S166-'OddsRatio_working_3-way'!R166^2/3</f>
        <v>-0.94999687957229284</v>
      </c>
      <c r="V166" s="11">
        <f>'OddsRatio_working_3-way'!S166*'OddsRatio_working_3-way'!R166/3-2*'OddsRatio_working_3-way'!R166^3/27-'OddsRatio_working_3-way'!T166</f>
        <v>0.23114279308328295</v>
      </c>
      <c r="W166" s="11">
        <f>'OddsRatio_working_3-way'!V166^2+4*'OddsRatio_working_3-way'!U166^3/27</f>
        <v>-7.3590276090063605E-2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0.17819740941186896</v>
      </c>
      <c r="Y166" s="11">
        <f>IF('OddsRatio_working_3-way'!W166&gt;=0,IF('OddsRatio_working_3-way'!V166+SQRT('OddsRatio_working_3-way'!W166)&gt;0,0,PI()),ACOS('OddsRatio_working_3-way'!V166/(2*'OddsRatio_working_3-way'!X166)))</f>
        <v>0.86510758358313267</v>
      </c>
      <c r="Z166" s="11">
        <f>'OddsRatio_working_3-way'!X166^(1/3)*COS('OddsRatio_working_3-way'!Y166/3)</f>
        <v>0.53949476679525221</v>
      </c>
      <c r="AA166" s="11">
        <f>'OddsRatio_working_3-way'!X166^(1/3)*COS(('OddsRatio_working_3-way'!Y166+2*PI())/3)</f>
        <v>-0.40834127699859085</v>
      </c>
      <c r="AB166" s="11">
        <f>'OddsRatio_working_3-way'!X166^(1/3)*COS(('OddsRatio_working_3-way'!Y166+4*PI())/3)</f>
        <v>-0.13115348979666175</v>
      </c>
      <c r="AC166" s="11">
        <f>'OddsRatio_working_3-way'!X166^(1/3)*SIN('OddsRatio_working_3-way'!Y166/3)</f>
        <v>0.16003444355711063</v>
      </c>
      <c r="AD166" s="11">
        <f>'OddsRatio_working_3-way'!X166^(1/3)*SIN(('OddsRatio_working_3-way'!Y166+2*PI())/3)</f>
        <v>0.38719895147489453</v>
      </c>
      <c r="AE166" s="11">
        <f>'OddsRatio_working_3-way'!X166^(1/3)*SIN(('OddsRatio_working_3-way'!Y166+4*PI())/3)</f>
        <v>-0.54723339503200508</v>
      </c>
      <c r="AF166" s="11">
        <f>-'OddsRatio_working_3-way'!U166/(3*'OddsRatio_working_3-way'!X166^(1/3))*COS(('OddsRatio_working_3-way'!Y166)/3)</f>
        <v>0.53949476679525221</v>
      </c>
      <c r="AG166" s="11">
        <f>-'OddsRatio_working_3-way'!U166/(3*'OddsRatio_working_3-way'!X166^(1/3))*COS(('OddsRatio_working_3-way'!Y166+2*PI())/3)</f>
        <v>-0.40834127699859085</v>
      </c>
      <c r="AH166" s="11">
        <f>-'OddsRatio_working_3-way'!U166/(3*'OddsRatio_working_3-way'!X166^(1/3))*COS(('OddsRatio_working_3-way'!Y166+4*PI())/3)</f>
        <v>-0.13115348979666175</v>
      </c>
      <c r="AI166" s="11">
        <f>'OddsRatio_working_3-way'!U166/(3*'OddsRatio_working_3-way'!X166^(1/3))*SIN(('OddsRatio_working_3-way'!Y166)/3)</f>
        <v>-0.16003444355711063</v>
      </c>
      <c r="AJ166" s="11">
        <f>'OddsRatio_working_3-way'!U166/(3*'OddsRatio_working_3-way'!X166^(1/3))*SIN(('OddsRatio_working_3-way'!Y166+2*PI())/3)</f>
        <v>-0.38719895147489453</v>
      </c>
      <c r="AK166" s="11">
        <f>'OddsRatio_working_3-way'!U166/(3*'OddsRatio_working_3-way'!X166^(1/3))*SIN(('OddsRatio_working_3-way'!Y166+4*PI())/3)</f>
        <v>0.54723339503200508</v>
      </c>
      <c r="AL166" s="11">
        <f>'OddsRatio_working_3-way'!Z166+'OddsRatio_working_3-way'!AF166</f>
        <v>1.0789895335905044</v>
      </c>
      <c r="AM166" s="11">
        <f>'OddsRatio_working_3-way'!AA166+'OddsRatio_working_3-way'!AG166</f>
        <v>-0.8166825539971817</v>
      </c>
      <c r="AN166" s="11">
        <f>'OddsRatio_working_3-way'!AB166+'OddsRatio_working_3-way'!AH166</f>
        <v>-0.2623069795933235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1.0789895335905044</v>
      </c>
      <c r="AS166" s="11">
        <f>IF(('OddsRatio_working_3-way'!X166=0),IF(Q166&gt;0,-Q166^(1/3),(-Q166)^(1/3)),'OddsRatio_working_3-way'!AM166-'OddsRatio_working_3-way'!R166/3)</f>
        <v>-0.8166825539971817</v>
      </c>
      <c r="AT166" s="11">
        <f>IF(('OddsRatio_working_3-way'!X166=0),IF(Q166&gt;0,-Q166^(1/3),(-Q166)^(1/3)),'OddsRatio_working_3-way'!AN166-'OddsRatio_working_3-way'!R166/3)</f>
        <v>-0.2623069795933235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2.71</v>
      </c>
      <c r="B167" s="4">
        <f>IF('True_Odds_Calculator_3-way'!B168="","",'True_Odds_Calculator_3-way'!B168)</f>
        <v>3.49</v>
      </c>
      <c r="C167" s="4">
        <f>IF('True_Odds_Calculator_3-way'!C168="","",'True_Odds_Calculator_3-way'!C168)</f>
        <v>2.69</v>
      </c>
      <c r="D167" s="9">
        <f t="shared" si="39"/>
        <v>0.35952427607718118</v>
      </c>
      <c r="E167" s="9">
        <f t="shared" si="40"/>
        <v>0.27823794487761211</v>
      </c>
      <c r="F167" s="9">
        <f t="shared" si="41"/>
        <v>0.36223777904520665</v>
      </c>
      <c r="G167" s="9">
        <f t="shared" si="42"/>
        <v>1.041785581377549</v>
      </c>
      <c r="H167" s="9">
        <f t="shared" si="43"/>
        <v>2.7814533441556089</v>
      </c>
      <c r="I167" s="9">
        <f t="shared" si="44"/>
        <v>3.5940460976300974</v>
      </c>
      <c r="J167" s="9">
        <f t="shared" si="45"/>
        <v>2.7606176325280574</v>
      </c>
      <c r="K167" s="11">
        <f t="shared" si="46"/>
        <v>0.36900369003690037</v>
      </c>
      <c r="L167" s="11">
        <f t="shared" si="47"/>
        <v>0.28653295128939826</v>
      </c>
      <c r="M167" s="11">
        <f t="shared" si="48"/>
        <v>0.37174721189591081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-0.28283631106994167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0.23150922277322816</v>
      </c>
      <c r="Q167" s="11">
        <f>2*'OddsRatio_working_3-way'!K167*'OddsRatio_working_3-way'!L167*'OddsRatio_working_3-way'!M167</f>
        <v>7.8610941518922978E-2</v>
      </c>
      <c r="R167" s="11">
        <f t="shared" si="49"/>
        <v>0</v>
      </c>
      <c r="S167" s="11">
        <f t="shared" si="50"/>
        <v>-0.81852723187292242</v>
      </c>
      <c r="T167" s="11">
        <f t="shared" si="51"/>
        <v>-0.27793793951542356</v>
      </c>
      <c r="U167" s="11">
        <f>'OddsRatio_working_3-way'!S167-'OddsRatio_working_3-way'!R167^2/3</f>
        <v>-0.81852723187292242</v>
      </c>
      <c r="V167" s="11">
        <f>'OddsRatio_working_3-way'!S167*'OddsRatio_working_3-way'!R167/3-2*'OddsRatio_working_3-way'!R167^3/27-'OddsRatio_working_3-way'!T167</f>
        <v>0.27793793951542356</v>
      </c>
      <c r="W167" s="11">
        <f>'OddsRatio_working_3-way'!V167^2+4*'OddsRatio_working_3-way'!U167^3/27</f>
        <v>-3.9953113768258636E-3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0.14251737578178417</v>
      </c>
      <c r="Y167" s="11">
        <f>IF('OddsRatio_working_3-way'!W167&gt;=0,IF('OddsRatio_working_3-way'!V167+SQRT('OddsRatio_working_3-way'!W167)&gt;0,0,PI()),ACOS('OddsRatio_working_3-way'!V167/(2*'OddsRatio_working_3-way'!X167)))</f>
        <v>0.22361605204484492</v>
      </c>
      <c r="Z167" s="11">
        <f>'OddsRatio_working_3-way'!X167^(1/3)*COS('OddsRatio_working_3-way'!Y167/3)</f>
        <v>0.52089279068877459</v>
      </c>
      <c r="AA167" s="11">
        <f>'OddsRatio_working_3-way'!X167^(1/3)*COS(('OddsRatio_working_3-way'!Y167+2*PI())/3)</f>
        <v>-0.29413368411294233</v>
      </c>
      <c r="AB167" s="11">
        <f>'OddsRatio_working_3-way'!X167^(1/3)*COS(('OddsRatio_working_3-way'!Y167+4*PI())/3)</f>
        <v>-0.22675910657583234</v>
      </c>
      <c r="AC167" s="11">
        <f>'OddsRatio_working_3-way'!X167^(1/3)*SIN('OddsRatio_working_3-way'!Y167/3)</f>
        <v>3.8898730477587976E-2</v>
      </c>
      <c r="AD167" s="11">
        <f>'OddsRatio_working_3-way'!X167^(1/3)*SIN(('OddsRatio_working_3-way'!Y167+2*PI())/3)</f>
        <v>0.43165702414585522</v>
      </c>
      <c r="AE167" s="11">
        <f>'OddsRatio_working_3-way'!X167^(1/3)*SIN(('OddsRatio_working_3-way'!Y167+4*PI())/3)</f>
        <v>-0.47055575462344296</v>
      </c>
      <c r="AF167" s="11">
        <f>-'OddsRatio_working_3-way'!U167/(3*'OddsRatio_working_3-way'!X167^(1/3))*COS(('OddsRatio_working_3-way'!Y167)/3)</f>
        <v>0.52089279068877437</v>
      </c>
      <c r="AG167" s="11">
        <f>-'OddsRatio_working_3-way'!U167/(3*'OddsRatio_working_3-way'!X167^(1/3))*COS(('OddsRatio_working_3-way'!Y167+2*PI())/3)</f>
        <v>-0.29413368411294222</v>
      </c>
      <c r="AH167" s="11">
        <f>-'OddsRatio_working_3-way'!U167/(3*'OddsRatio_working_3-way'!X167^(1/3))*COS(('OddsRatio_working_3-way'!Y167+4*PI())/3)</f>
        <v>-0.22675910657583223</v>
      </c>
      <c r="AI167" s="11">
        <f>'OddsRatio_working_3-way'!U167/(3*'OddsRatio_working_3-way'!X167^(1/3))*SIN(('OddsRatio_working_3-way'!Y167)/3)</f>
        <v>-3.8898730477587962E-2</v>
      </c>
      <c r="AJ167" s="11">
        <f>'OddsRatio_working_3-way'!U167/(3*'OddsRatio_working_3-way'!X167^(1/3))*SIN(('OddsRatio_working_3-way'!Y167+2*PI())/3)</f>
        <v>-0.431657024145855</v>
      </c>
      <c r="AK167" s="11">
        <f>'OddsRatio_working_3-way'!U167/(3*'OddsRatio_working_3-way'!X167^(1/3))*SIN(('OddsRatio_working_3-way'!Y167+4*PI())/3)</f>
        <v>0.47055575462344273</v>
      </c>
      <c r="AL167" s="11">
        <f>'OddsRatio_working_3-way'!Z167+'OddsRatio_working_3-way'!AF167</f>
        <v>1.041785581377549</v>
      </c>
      <c r="AM167" s="11">
        <f>'OddsRatio_working_3-way'!AA167+'OddsRatio_working_3-way'!AG167</f>
        <v>-0.58826736822588455</v>
      </c>
      <c r="AN167" s="11">
        <f>'OddsRatio_working_3-way'!AB167+'OddsRatio_working_3-way'!AH167</f>
        <v>-0.45351821315166457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1.041785581377549</v>
      </c>
      <c r="AS167" s="11">
        <f>IF(('OddsRatio_working_3-way'!X167=0),IF(Q167&gt;0,-Q167^(1/3),(-Q167)^(1/3)),'OddsRatio_working_3-way'!AM167-'OddsRatio_working_3-way'!R167/3)</f>
        <v>-0.58826736822588455</v>
      </c>
      <c r="AT167" s="11">
        <f>IF(('OddsRatio_working_3-way'!X167=0),IF(Q167&gt;0,-Q167^(1/3),(-Q167)^(1/3)),'OddsRatio_working_3-way'!AN167-'OddsRatio_working_3-way'!R167/3)</f>
        <v>-0.45351821315166457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3.33</v>
      </c>
      <c r="B168" s="4">
        <f>IF('True_Odds_Calculator_3-way'!B169="","",'True_Odds_Calculator_3-way'!B169)</f>
        <v>3.94</v>
      </c>
      <c r="C168" s="4">
        <f>IF('True_Odds_Calculator_3-way'!C169="","",'True_Odds_Calculator_3-way'!C169)</f>
        <v>2.11</v>
      </c>
      <c r="D168" s="9">
        <f t="shared" si="39"/>
        <v>0.29124032330368277</v>
      </c>
      <c r="E168" s="9">
        <f t="shared" si="40"/>
        <v>0.2456573475308991</v>
      </c>
      <c r="F168" s="9">
        <f t="shared" si="41"/>
        <v>0.46310232916541838</v>
      </c>
      <c r="G168" s="9">
        <f t="shared" si="42"/>
        <v>1.0444594312841327</v>
      </c>
      <c r="H168" s="9">
        <f t="shared" si="43"/>
        <v>3.4335904748920285</v>
      </c>
      <c r="I168" s="9">
        <f t="shared" si="44"/>
        <v>4.0707107279753503</v>
      </c>
      <c r="J168" s="9">
        <f t="shared" si="45"/>
        <v>2.1593499687253868</v>
      </c>
      <c r="K168" s="11">
        <f t="shared" si="46"/>
        <v>0.3003003003003003</v>
      </c>
      <c r="L168" s="11">
        <f t="shared" si="47"/>
        <v>0.25380710659898476</v>
      </c>
      <c r="M168" s="11">
        <f t="shared" si="48"/>
        <v>0.47393364928909953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-0.27466499867683503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0.23046117303581154</v>
      </c>
      <c r="Q168" s="11">
        <f>2*'OddsRatio_working_3-way'!K168*'OddsRatio_working_3-way'!L168*'OddsRatio_working_3-way'!M168</f>
        <v>7.2244881829408011E-2</v>
      </c>
      <c r="R168" s="11">
        <f t="shared" si="49"/>
        <v>0</v>
      </c>
      <c r="S168" s="11">
        <f t="shared" si="50"/>
        <v>-0.8390627642620283</v>
      </c>
      <c r="T168" s="11">
        <f t="shared" si="51"/>
        <v>-0.26302907970596501</v>
      </c>
      <c r="U168" s="11">
        <f>'OddsRatio_working_3-way'!S168-'OddsRatio_working_3-way'!R168^2/3</f>
        <v>-0.8390627642620283</v>
      </c>
      <c r="V168" s="11">
        <f>'OddsRatio_working_3-way'!S168*'OddsRatio_working_3-way'!R168/3-2*'OddsRatio_working_3-way'!R168^3/27-'OddsRatio_working_3-way'!T168</f>
        <v>0.26302907970596501</v>
      </c>
      <c r="W168" s="11">
        <f>'OddsRatio_working_3-way'!V168^2+4*'OddsRatio_working_3-way'!U168^3/27</f>
        <v>-1.8330113919680729E-2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0.14791417333258469</v>
      </c>
      <c r="Y168" s="11">
        <f>IF('OddsRatio_working_3-way'!W168&gt;=0,IF('OddsRatio_working_3-way'!V168+SQRT('OddsRatio_working_3-way'!W168)&gt;0,0,PI()),ACOS('OddsRatio_working_3-way'!V168/(2*'OddsRatio_working_3-way'!X168)))</f>
        <v>0.47536142599321751</v>
      </c>
      <c r="Z168" s="11">
        <f>'OddsRatio_working_3-way'!X168^(1/3)*COS('OddsRatio_working_3-way'!Y168/3)</f>
        <v>0.52222971564206644</v>
      </c>
      <c r="AA168" s="11">
        <f>'OddsRatio_working_3-way'!X168^(1/3)*COS(('OddsRatio_working_3-way'!Y168+2*PI())/3)</f>
        <v>-0.33338369025114739</v>
      </c>
      <c r="AB168" s="11">
        <f>'OddsRatio_working_3-way'!X168^(1/3)*COS(('OddsRatio_working_3-way'!Y168+4*PI())/3)</f>
        <v>-0.18884602539091902</v>
      </c>
      <c r="AC168" s="11">
        <f>'OddsRatio_working_3-way'!X168^(1/3)*SIN('OddsRatio_working_3-way'!Y168/3)</f>
        <v>8.3448859715092832E-2</v>
      </c>
      <c r="AD168" s="11">
        <f>'OddsRatio_working_3-way'!X168^(1/3)*SIN(('OddsRatio_working_3-way'!Y168+2*PI())/3)</f>
        <v>0.41053977049960688</v>
      </c>
      <c r="AE168" s="11">
        <f>'OddsRatio_working_3-way'!X168^(1/3)*SIN(('OddsRatio_working_3-way'!Y168+4*PI())/3)</f>
        <v>-0.49398863021469958</v>
      </c>
      <c r="AF168" s="11">
        <f>-'OddsRatio_working_3-way'!U168/(3*'OddsRatio_working_3-way'!X168^(1/3))*COS(('OddsRatio_working_3-way'!Y168)/3)</f>
        <v>0.52222971564206633</v>
      </c>
      <c r="AG168" s="11">
        <f>-'OddsRatio_working_3-way'!U168/(3*'OddsRatio_working_3-way'!X168^(1/3))*COS(('OddsRatio_working_3-way'!Y168+2*PI())/3)</f>
        <v>-0.33338369025114734</v>
      </c>
      <c r="AH168" s="11">
        <f>-'OddsRatio_working_3-way'!U168/(3*'OddsRatio_working_3-way'!X168^(1/3))*COS(('OddsRatio_working_3-way'!Y168+4*PI())/3)</f>
        <v>-0.18884602539091896</v>
      </c>
      <c r="AI168" s="11">
        <f>'OddsRatio_working_3-way'!U168/(3*'OddsRatio_working_3-way'!X168^(1/3))*SIN(('OddsRatio_working_3-way'!Y168)/3)</f>
        <v>-8.3448859715092819E-2</v>
      </c>
      <c r="AJ168" s="11">
        <f>'OddsRatio_working_3-way'!U168/(3*'OddsRatio_working_3-way'!X168^(1/3))*SIN(('OddsRatio_working_3-way'!Y168+2*PI())/3)</f>
        <v>-0.41053977049960677</v>
      </c>
      <c r="AK168" s="11">
        <f>'OddsRatio_working_3-way'!U168/(3*'OddsRatio_working_3-way'!X168^(1/3))*SIN(('OddsRatio_working_3-way'!Y168+4*PI())/3)</f>
        <v>0.49398863021469952</v>
      </c>
      <c r="AL168" s="11">
        <f>'OddsRatio_working_3-way'!Z168+'OddsRatio_working_3-way'!AF168</f>
        <v>1.0444594312841327</v>
      </c>
      <c r="AM168" s="11">
        <f>'OddsRatio_working_3-way'!AA168+'OddsRatio_working_3-way'!AG168</f>
        <v>-0.66676738050229467</v>
      </c>
      <c r="AN168" s="11">
        <f>'OddsRatio_working_3-way'!AB168+'OddsRatio_working_3-way'!AH168</f>
        <v>-0.37769205078183798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1.0444594312841327</v>
      </c>
      <c r="AS168" s="11">
        <f>IF(('OddsRatio_working_3-way'!X168=0),IF(Q168&gt;0,-Q168^(1/3),(-Q168)^(1/3)),'OddsRatio_working_3-way'!AM168-'OddsRatio_working_3-way'!R168/3)</f>
        <v>-0.66676738050229467</v>
      </c>
      <c r="AT168" s="11">
        <f>IF(('OddsRatio_working_3-way'!X168=0),IF(Q168&gt;0,-Q168^(1/3),(-Q168)^(1/3)),'OddsRatio_working_3-way'!AN168-'OddsRatio_working_3-way'!R168/3)</f>
        <v>-0.37769205078183798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2.37</v>
      </c>
      <c r="B169" s="4">
        <f>IF('True_Odds_Calculator_3-way'!B170="","",'True_Odds_Calculator_3-way'!B170)</f>
        <v>3.34</v>
      </c>
      <c r="C169" s="4">
        <f>IF('True_Odds_Calculator_3-way'!C170="","",'True_Odds_Calculator_3-way'!C170)</f>
        <v>3.27</v>
      </c>
      <c r="D169" s="9">
        <f t="shared" si="39"/>
        <v>0.41196562044308654</v>
      </c>
      <c r="E169" s="9">
        <f t="shared" si="40"/>
        <v>0.2908652003673648</v>
      </c>
      <c r="F169" s="9">
        <f t="shared" si="41"/>
        <v>0.29716917918954855</v>
      </c>
      <c r="G169" s="9">
        <f t="shared" si="42"/>
        <v>1.0418883362097402</v>
      </c>
      <c r="H169" s="9">
        <f t="shared" si="43"/>
        <v>2.4273870206073447</v>
      </c>
      <c r="I169" s="9">
        <f t="shared" si="44"/>
        <v>3.4380187067307912</v>
      </c>
      <c r="J169" s="9">
        <f t="shared" si="45"/>
        <v>3.3650865231961107</v>
      </c>
      <c r="K169" s="11">
        <f t="shared" si="46"/>
        <v>0.42194092827004215</v>
      </c>
      <c r="L169" s="11">
        <f t="shared" si="47"/>
        <v>0.29940119760479045</v>
      </c>
      <c r="M169" s="11">
        <f t="shared" si="48"/>
        <v>0.3058103975535168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-0.28113810701671793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0.23102480827838379</v>
      </c>
      <c r="Q169" s="11">
        <f>2*'OddsRatio_working_3-way'!K169*'OddsRatio_working_3-way'!L169*'OddsRatio_working_3-way'!M169</f>
        <v>7.7265822166683554E-2</v>
      </c>
      <c r="R169" s="11">
        <f t="shared" si="49"/>
        <v>0</v>
      </c>
      <c r="S169" s="11">
        <f t="shared" si="50"/>
        <v>-0.82174846636726429</v>
      </c>
      <c r="T169" s="11">
        <f t="shared" si="51"/>
        <v>-0.27483226299908509</v>
      </c>
      <c r="U169" s="11">
        <f>'OddsRatio_working_3-way'!S169-'OddsRatio_working_3-way'!R169^2/3</f>
        <v>-0.82174846636726429</v>
      </c>
      <c r="V169" s="11">
        <f>'OddsRatio_working_3-way'!S169*'OddsRatio_working_3-way'!R169/3-2*'OddsRatio_working_3-way'!R169^3/27-'OddsRatio_working_3-way'!T169</f>
        <v>0.27483226299908509</v>
      </c>
      <c r="W169" s="11">
        <f>'OddsRatio_working_3-way'!V169^2+4*'OddsRatio_working_3-way'!U169^3/27</f>
        <v>-6.6750097707351796E-3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0.14335949790294106</v>
      </c>
      <c r="Y169" s="11">
        <f>IF('OddsRatio_working_3-way'!W169&gt;=0,IF('OddsRatio_working_3-way'!V169+SQRT('OddsRatio_working_3-way'!W169)&gt;0,0,PI()),ACOS('OddsRatio_working_3-way'!V169/(2*'OddsRatio_working_3-way'!X169)))</f>
        <v>0.2889548296983413</v>
      </c>
      <c r="Z169" s="11">
        <f>'OddsRatio_working_3-way'!X169^(1/3)*COS('OddsRatio_working_3-way'!Y169/3)</f>
        <v>0.5209441681048701</v>
      </c>
      <c r="AA169" s="11">
        <f>'OddsRatio_working_3-way'!X169^(1/3)*COS(('OddsRatio_working_3-way'!Y169+2*PI())/3)</f>
        <v>-0.30406103769851089</v>
      </c>
      <c r="AB169" s="11">
        <f>'OddsRatio_working_3-way'!X169^(1/3)*COS(('OddsRatio_working_3-way'!Y169+4*PI())/3)</f>
        <v>-0.21688313040635926</v>
      </c>
      <c r="AC169" s="11">
        <f>'OddsRatio_working_3-way'!X169^(1/3)*SIN('OddsRatio_working_3-way'!Y169/3)</f>
        <v>5.0332188242511997E-2</v>
      </c>
      <c r="AD169" s="11">
        <f>'OddsRatio_working_3-way'!X169^(1/3)*SIN(('OddsRatio_working_3-way'!Y169+2*PI())/3)</f>
        <v>0.42598478941091256</v>
      </c>
      <c r="AE169" s="11">
        <f>'OddsRatio_working_3-way'!X169^(1/3)*SIN(('OddsRatio_working_3-way'!Y169+4*PI())/3)</f>
        <v>-0.47631697765342457</v>
      </c>
      <c r="AF169" s="11">
        <f>-'OddsRatio_working_3-way'!U169/(3*'OddsRatio_working_3-way'!X169^(1/3))*COS(('OddsRatio_working_3-way'!Y169)/3)</f>
        <v>0.52094416810486999</v>
      </c>
      <c r="AG169" s="11">
        <f>-'OddsRatio_working_3-way'!U169/(3*'OddsRatio_working_3-way'!X169^(1/3))*COS(('OddsRatio_working_3-way'!Y169+2*PI())/3)</f>
        <v>-0.30406103769851084</v>
      </c>
      <c r="AH169" s="11">
        <f>-'OddsRatio_working_3-way'!U169/(3*'OddsRatio_working_3-way'!X169^(1/3))*COS(('OddsRatio_working_3-way'!Y169+4*PI())/3)</f>
        <v>-0.21688313040635923</v>
      </c>
      <c r="AI169" s="11">
        <f>'OddsRatio_working_3-way'!U169/(3*'OddsRatio_working_3-way'!X169^(1/3))*SIN(('OddsRatio_working_3-way'!Y169)/3)</f>
        <v>-5.0332188242511983E-2</v>
      </c>
      <c r="AJ169" s="11">
        <f>'OddsRatio_working_3-way'!U169/(3*'OddsRatio_working_3-way'!X169^(1/3))*SIN(('OddsRatio_working_3-way'!Y169+2*PI())/3)</f>
        <v>-0.4259847894109125</v>
      </c>
      <c r="AK169" s="11">
        <f>'OddsRatio_working_3-way'!U169/(3*'OddsRatio_working_3-way'!X169^(1/3))*SIN(('OddsRatio_working_3-way'!Y169+4*PI())/3)</f>
        <v>0.47631697765342451</v>
      </c>
      <c r="AL169" s="11">
        <f>'OddsRatio_working_3-way'!Z169+'OddsRatio_working_3-way'!AF169</f>
        <v>1.0418883362097402</v>
      </c>
      <c r="AM169" s="11">
        <f>'OddsRatio_working_3-way'!AA169+'OddsRatio_working_3-way'!AG169</f>
        <v>-0.60812207539702179</v>
      </c>
      <c r="AN169" s="11">
        <f>'OddsRatio_working_3-way'!AB169+'OddsRatio_working_3-way'!AH169</f>
        <v>-0.43376626081271852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1.0418883362097402</v>
      </c>
      <c r="AS169" s="11">
        <f>IF(('OddsRatio_working_3-way'!X169=0),IF(Q169&gt;0,-Q169^(1/3),(-Q169)^(1/3)),'OddsRatio_working_3-way'!AM169-'OddsRatio_working_3-way'!R169/3)</f>
        <v>-0.60812207539702179</v>
      </c>
      <c r="AT169" s="11">
        <f>IF(('OddsRatio_working_3-way'!X169=0),IF(Q169&gt;0,-Q169^(1/3),(-Q169)^(1/3)),'OddsRatio_working_3-way'!AN169-'OddsRatio_working_3-way'!R169/3)</f>
        <v>-0.43376626081271852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4.7699999999999996</v>
      </c>
      <c r="B170" s="4">
        <f>IF('True_Odds_Calculator_3-way'!B171="","",'True_Odds_Calculator_3-way'!B171)</f>
        <v>3.91</v>
      </c>
      <c r="C170" s="4">
        <f>IF('True_Odds_Calculator_3-way'!C171="","",'True_Odds_Calculator_3-way'!C171)</f>
        <v>1.75</v>
      </c>
      <c r="D170" s="9">
        <f t="shared" si="39"/>
        <v>0.19959044197784684</v>
      </c>
      <c r="E170" s="9">
        <f t="shared" si="40"/>
        <v>0.24417325403483772</v>
      </c>
      <c r="F170" s="9">
        <f t="shared" si="41"/>
        <v>0.55623630398731549</v>
      </c>
      <c r="G170" s="9">
        <f t="shared" si="42"/>
        <v>1.0637294325729689</v>
      </c>
      <c r="H170" s="9">
        <f t="shared" si="43"/>
        <v>5.0102599608000924</v>
      </c>
      <c r="I170" s="9">
        <f t="shared" si="44"/>
        <v>4.0954526487873393</v>
      </c>
      <c r="J170" s="9">
        <f t="shared" si="45"/>
        <v>1.7977970744297269</v>
      </c>
      <c r="K170" s="11">
        <f t="shared" si="46"/>
        <v>0.20964360587002098</v>
      </c>
      <c r="L170" s="11">
        <f t="shared" si="47"/>
        <v>0.25575447570332482</v>
      </c>
      <c r="M170" s="11">
        <f t="shared" si="48"/>
        <v>0.5714285714285714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-0.25209394668449825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0.22764369625345354</v>
      </c>
      <c r="Q170" s="11">
        <f>2*'OddsRatio_working_3-way'!K170*'OddsRatio_working_3-way'!L170*'OddsRatio_working_3-way'!M170</f>
        <v>6.1276903432961924E-2</v>
      </c>
      <c r="R170" s="11">
        <f t="shared" si="49"/>
        <v>0</v>
      </c>
      <c r="S170" s="11">
        <f t="shared" si="50"/>
        <v>-0.90301135448664782</v>
      </c>
      <c r="T170" s="11">
        <f t="shared" si="51"/>
        <v>-0.24307169703543682</v>
      </c>
      <c r="U170" s="11">
        <f>'OddsRatio_working_3-way'!S170-'OddsRatio_working_3-way'!R170^2/3</f>
        <v>-0.90301135448664782</v>
      </c>
      <c r="V170" s="11">
        <f>'OddsRatio_working_3-way'!S170*'OddsRatio_working_3-way'!R170/3-2*'OddsRatio_working_3-way'!R170^3/27-'OddsRatio_working_3-way'!T170</f>
        <v>0.24307169703543682</v>
      </c>
      <c r="W170" s="11">
        <f>'OddsRatio_working_3-way'!V170^2+4*'OddsRatio_working_3-way'!U170^3/27</f>
        <v>-5.0003869063433799E-2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0.16514215010341923</v>
      </c>
      <c r="Y170" s="11">
        <f>IF('OddsRatio_working_3-way'!W170&gt;=0,IF('OddsRatio_working_3-way'!V170+SQRT('OddsRatio_working_3-way'!W170)&gt;0,0,PI()),ACOS('OddsRatio_working_3-way'!V170/(2*'OddsRatio_working_3-way'!X170)))</f>
        <v>0.74373216128174091</v>
      </c>
      <c r="Z170" s="11">
        <f>'OddsRatio_working_3-way'!X170^(1/3)*COS('OddsRatio_working_3-way'!Y170/3)</f>
        <v>0.53186471628648457</v>
      </c>
      <c r="AA170" s="11">
        <f>'OddsRatio_working_3-way'!X170^(1/3)*COS(('OddsRatio_working_3-way'!Y170+2*PI())/3)</f>
        <v>-0.38252044200598084</v>
      </c>
      <c r="AB170" s="11">
        <f>'OddsRatio_working_3-way'!X170^(1/3)*COS(('OddsRatio_working_3-way'!Y170+4*PI())/3)</f>
        <v>-0.14934427428050365</v>
      </c>
      <c r="AC170" s="11">
        <f>'OddsRatio_working_3-way'!X170^(1/3)*SIN('OddsRatio_working_3-way'!Y170/3)</f>
        <v>0.13462432320490947</v>
      </c>
      <c r="AD170" s="11">
        <f>'OddsRatio_working_3-way'!X170^(1/3)*SIN(('OddsRatio_working_3-way'!Y170+2*PI())/3)</f>
        <v>0.39329619407824395</v>
      </c>
      <c r="AE170" s="11">
        <f>'OddsRatio_working_3-way'!X170^(1/3)*SIN(('OddsRatio_working_3-way'!Y170+4*PI())/3)</f>
        <v>-0.52792051728315348</v>
      </c>
      <c r="AF170" s="11">
        <f>-'OddsRatio_working_3-way'!U170/(3*'OddsRatio_working_3-way'!X170^(1/3))*COS(('OddsRatio_working_3-way'!Y170)/3)</f>
        <v>0.53186471628648446</v>
      </c>
      <c r="AG170" s="11">
        <f>-'OddsRatio_working_3-way'!U170/(3*'OddsRatio_working_3-way'!X170^(1/3))*COS(('OddsRatio_working_3-way'!Y170+2*PI())/3)</f>
        <v>-0.38252044200598079</v>
      </c>
      <c r="AH170" s="11">
        <f>-'OddsRatio_working_3-way'!U170/(3*'OddsRatio_working_3-way'!X170^(1/3))*COS(('OddsRatio_working_3-way'!Y170+4*PI())/3)</f>
        <v>-0.14934427428050362</v>
      </c>
      <c r="AI170" s="11">
        <f>'OddsRatio_working_3-way'!U170/(3*'OddsRatio_working_3-way'!X170^(1/3))*SIN(('OddsRatio_working_3-way'!Y170)/3)</f>
        <v>-0.13462432320490944</v>
      </c>
      <c r="AJ170" s="11">
        <f>'OddsRatio_working_3-way'!U170/(3*'OddsRatio_working_3-way'!X170^(1/3))*SIN(('OddsRatio_working_3-way'!Y170+2*PI())/3)</f>
        <v>-0.39329619407824384</v>
      </c>
      <c r="AK170" s="11">
        <f>'OddsRatio_working_3-way'!U170/(3*'OddsRatio_working_3-way'!X170^(1/3))*SIN(('OddsRatio_working_3-way'!Y170+4*PI())/3)</f>
        <v>0.52792051728315337</v>
      </c>
      <c r="AL170" s="11">
        <f>'OddsRatio_working_3-way'!Z170+'OddsRatio_working_3-way'!AF170</f>
        <v>1.0637294325729689</v>
      </c>
      <c r="AM170" s="11">
        <f>'OddsRatio_working_3-way'!AA170+'OddsRatio_working_3-way'!AG170</f>
        <v>-0.76504088401196157</v>
      </c>
      <c r="AN170" s="11">
        <f>'OddsRatio_working_3-way'!AB170+'OddsRatio_working_3-way'!AH170</f>
        <v>-0.29868854856100724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1.0637294325729689</v>
      </c>
      <c r="AS170" s="11">
        <f>IF(('OddsRatio_working_3-way'!X170=0),IF(Q170&gt;0,-Q170^(1/3),(-Q170)^(1/3)),'OddsRatio_working_3-way'!AM170-'OddsRatio_working_3-way'!R170/3)</f>
        <v>-0.76504088401196157</v>
      </c>
      <c r="AT170" s="11">
        <f>IF(('OddsRatio_working_3-way'!X170=0),IF(Q170&gt;0,-Q170^(1/3),(-Q170)^(1/3)),'OddsRatio_working_3-way'!AN170-'OddsRatio_working_3-way'!R170/3)</f>
        <v>-0.29868854856100724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</v>
      </c>
      <c r="B171" s="4">
        <f>IF('True_Odds_Calculator_3-way'!B172="","",'True_Odds_Calculator_3-way'!B172)</f>
        <v>3.4</v>
      </c>
      <c r="C171" s="4">
        <f>IF('True_Odds_Calculator_3-way'!C172="","",'True_Odds_Calculator_3-way'!C172)</f>
        <v>2.46</v>
      </c>
      <c r="D171" s="9">
        <f t="shared" si="39"/>
        <v>0.32209776093858783</v>
      </c>
      <c r="E171" s="9">
        <f t="shared" si="40"/>
        <v>0.28364151704013163</v>
      </c>
      <c r="F171" s="9">
        <f t="shared" si="41"/>
        <v>0.39426072202128049</v>
      </c>
      <c r="G171" s="9">
        <f t="shared" si="42"/>
        <v>1.0523237371877652</v>
      </c>
      <c r="H171" s="9">
        <f t="shared" si="43"/>
        <v>3.1046474743755303</v>
      </c>
      <c r="I171" s="9">
        <f t="shared" si="44"/>
        <v>3.5255769692506362</v>
      </c>
      <c r="J171" s="9">
        <f t="shared" si="45"/>
        <v>2.536392656294137</v>
      </c>
      <c r="K171" s="11">
        <f t="shared" si="46"/>
        <v>0.33333333333333331</v>
      </c>
      <c r="L171" s="11">
        <f t="shared" si="47"/>
        <v>0.29411764705882354</v>
      </c>
      <c r="M171" s="11">
        <f t="shared" si="48"/>
        <v>0.4065040650406504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-0.27929220468675275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0.23354057069982465</v>
      </c>
      <c r="Q171" s="11">
        <f>2*'OddsRatio_working_3-way'!K171*'OddsRatio_working_3-way'!L171*'OddsRatio_working_3-way'!M171</f>
        <v>7.9706679419735374E-2</v>
      </c>
      <c r="R171" s="11">
        <f t="shared" si="49"/>
        <v>0</v>
      </c>
      <c r="S171" s="11">
        <f t="shared" si="50"/>
        <v>-0.83618721461187218</v>
      </c>
      <c r="T171" s="11">
        <f t="shared" si="51"/>
        <v>-0.28538812785388129</v>
      </c>
      <c r="U171" s="11">
        <f>'OddsRatio_working_3-way'!S171-'OddsRatio_working_3-way'!R171^2/3</f>
        <v>-0.83618721461187218</v>
      </c>
      <c r="V171" s="11">
        <f>'OddsRatio_working_3-way'!S171*'OddsRatio_working_3-way'!R171/3-2*'OddsRatio_working_3-way'!R171^3/27-'OddsRatio_working_3-way'!T171</f>
        <v>0.28538812785388129</v>
      </c>
      <c r="W171" s="11">
        <f>'OddsRatio_working_3-way'!V171^2+4*'OddsRatio_working_3-way'!U171^3/27</f>
        <v>-5.1713460415930695E-3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0.14715445080045692</v>
      </c>
      <c r="Y171" s="11">
        <f>IF('OddsRatio_working_3-way'!W171&gt;=0,IF('OddsRatio_working_3-way'!V171+SQRT('OddsRatio_working_3-way'!W171)&gt;0,0,PI()),ACOS('OddsRatio_working_3-way'!V171/(2*'OddsRatio_working_3-way'!X171)))</f>
        <v>0.2468412275216525</v>
      </c>
      <c r="Z171" s="11">
        <f>'OddsRatio_working_3-way'!X171^(1/3)*COS('OddsRatio_working_3-way'!Y171/3)</f>
        <v>0.52616186859388259</v>
      </c>
      <c r="AA171" s="11">
        <f>'OddsRatio_working_3-way'!X171^(1/3)*COS(('OddsRatio_working_3-way'!Y171+2*PI())/3)</f>
        <v>-0.30065844993213819</v>
      </c>
      <c r="AB171" s="11">
        <f>'OddsRatio_working_3-way'!X171^(1/3)*COS(('OddsRatio_working_3-way'!Y171+4*PI())/3)</f>
        <v>-0.2255034186617442</v>
      </c>
      <c r="AC171" s="11">
        <f>'OddsRatio_working_3-way'!X171^(1/3)*SIN('OddsRatio_working_3-way'!Y171/3)</f>
        <v>4.3390777534916637E-2</v>
      </c>
      <c r="AD171" s="11">
        <f>'OddsRatio_working_3-way'!X171^(1/3)*SIN(('OddsRatio_working_3-way'!Y171+2*PI())/3)</f>
        <v>0.43397415593753352</v>
      </c>
      <c r="AE171" s="11">
        <f>'OddsRatio_working_3-way'!X171^(1/3)*SIN(('OddsRatio_working_3-way'!Y171+4*PI())/3)</f>
        <v>-0.47736493347245024</v>
      </c>
      <c r="AF171" s="11">
        <f>-'OddsRatio_working_3-way'!U171/(3*'OddsRatio_working_3-way'!X171^(1/3))*COS(('OddsRatio_working_3-way'!Y171)/3)</f>
        <v>0.52616186859388259</v>
      </c>
      <c r="AG171" s="11">
        <f>-'OddsRatio_working_3-way'!U171/(3*'OddsRatio_working_3-way'!X171^(1/3))*COS(('OddsRatio_working_3-way'!Y171+2*PI())/3)</f>
        <v>-0.30065844993213819</v>
      </c>
      <c r="AH171" s="11">
        <f>-'OddsRatio_working_3-way'!U171/(3*'OddsRatio_working_3-way'!X171^(1/3))*COS(('OddsRatio_working_3-way'!Y171+4*PI())/3)</f>
        <v>-0.2255034186617442</v>
      </c>
      <c r="AI171" s="11">
        <f>'OddsRatio_working_3-way'!U171/(3*'OddsRatio_working_3-way'!X171^(1/3))*SIN(('OddsRatio_working_3-way'!Y171)/3)</f>
        <v>-4.3390777534916637E-2</v>
      </c>
      <c r="AJ171" s="11">
        <f>'OddsRatio_working_3-way'!U171/(3*'OddsRatio_working_3-way'!X171^(1/3))*SIN(('OddsRatio_working_3-way'!Y171+2*PI())/3)</f>
        <v>-0.43397415593753352</v>
      </c>
      <c r="AK171" s="11">
        <f>'OddsRatio_working_3-way'!U171/(3*'OddsRatio_working_3-way'!X171^(1/3))*SIN(('OddsRatio_working_3-way'!Y171+4*PI())/3)</f>
        <v>0.47736493347245024</v>
      </c>
      <c r="AL171" s="11">
        <f>'OddsRatio_working_3-way'!Z171+'OddsRatio_working_3-way'!AF171</f>
        <v>1.0523237371877652</v>
      </c>
      <c r="AM171" s="11">
        <f>'OddsRatio_working_3-way'!AA171+'OddsRatio_working_3-way'!AG171</f>
        <v>-0.60131689986427639</v>
      </c>
      <c r="AN171" s="11">
        <f>'OddsRatio_working_3-way'!AB171+'OddsRatio_working_3-way'!AH171</f>
        <v>-0.4510068373234884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1.0523237371877652</v>
      </c>
      <c r="AS171" s="11">
        <f>IF(('OddsRatio_working_3-way'!X171=0),IF(Q171&gt;0,-Q171^(1/3),(-Q171)^(1/3)),'OddsRatio_working_3-way'!AM171-'OddsRatio_working_3-way'!R171/3)</f>
        <v>-0.60131689986427639</v>
      </c>
      <c r="AT171" s="11">
        <f>IF(('OddsRatio_working_3-way'!X171=0),IF(Q171&gt;0,-Q171^(1/3),(-Q171)^(1/3)),'OddsRatio_working_3-way'!AN171-'OddsRatio_working_3-way'!R171/3)</f>
        <v>-0.4510068373234884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1.91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4.24</v>
      </c>
      <c r="D172" s="9">
        <f t="shared" si="39"/>
        <v>0.5099027821442168</v>
      </c>
      <c r="E172" s="9">
        <f t="shared" si="40"/>
        <v>0.26396264248460394</v>
      </c>
      <c r="F172" s="9">
        <f t="shared" si="41"/>
        <v>0.22613457537117918</v>
      </c>
      <c r="G172" s="9">
        <f t="shared" si="42"/>
        <v>1.0562177539124842</v>
      </c>
      <c r="H172" s="9">
        <f t="shared" si="43"/>
        <v>1.9611581560603606</v>
      </c>
      <c r="I172" s="9">
        <f t="shared" si="44"/>
        <v>3.7884148703289582</v>
      </c>
      <c r="J172" s="9">
        <f t="shared" si="45"/>
        <v>4.4221455226764492</v>
      </c>
      <c r="K172" s="11">
        <f t="shared" si="46"/>
        <v>0.52356020942408377</v>
      </c>
      <c r="L172" s="11">
        <f t="shared" si="47"/>
        <v>0.27472527472527469</v>
      </c>
      <c r="M172" s="11">
        <f t="shared" si="48"/>
        <v>0.23584905660377356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-0.26405215845105201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0.23033989619981912</v>
      </c>
      <c r="Q172" s="11">
        <f>2*'OddsRatio_working_3-way'!K172*'OddsRatio_working_3-way'!L172*'OddsRatio_working_3-way'!M172</f>
        <v>6.7846803004364978E-2</v>
      </c>
      <c r="R172" s="11">
        <f t="shared" si="49"/>
        <v>0</v>
      </c>
      <c r="S172" s="11">
        <f t="shared" si="50"/>
        <v>-0.87232726121615012</v>
      </c>
      <c r="T172" s="11">
        <f t="shared" si="51"/>
        <v>-0.25694470138914582</v>
      </c>
      <c r="U172" s="11">
        <f>'OddsRatio_working_3-way'!S172-'OddsRatio_working_3-way'!R172^2/3</f>
        <v>-0.87232726121615012</v>
      </c>
      <c r="V172" s="11">
        <f>'OddsRatio_working_3-way'!S172*'OddsRatio_working_3-way'!R172/3-2*'OddsRatio_working_3-way'!R172^3/27-'OddsRatio_working_3-way'!T172</f>
        <v>0.25694470138914582</v>
      </c>
      <c r="W172" s="11">
        <f>'OddsRatio_working_3-way'!V172^2+4*'OddsRatio_working_3-way'!U172^3/27</f>
        <v>-3.2320407211174657E-2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0.15679683254384635</v>
      </c>
      <c r="Y172" s="11">
        <f>IF('OddsRatio_working_3-way'!W172&gt;=0,IF('OddsRatio_working_3-way'!V172+SQRT('OddsRatio_working_3-way'!W172)&gt;0,0,PI()),ACOS('OddsRatio_working_3-way'!V172/(2*'OddsRatio_working_3-way'!X172)))</f>
        <v>0.61051039440702204</v>
      </c>
      <c r="Z172" s="11">
        <f>'OddsRatio_working_3-way'!X172^(1/3)*COS('OddsRatio_working_3-way'!Y172/3)</f>
        <v>0.52810887695624209</v>
      </c>
      <c r="AA172" s="11">
        <f>'OddsRatio_working_3-way'!X172^(1/3)*COS(('OddsRatio_working_3-way'!Y172+2*PI())/3)</f>
        <v>-0.35843439325693066</v>
      </c>
      <c r="AB172" s="11">
        <f>'OddsRatio_working_3-way'!X172^(1/3)*COS(('OddsRatio_working_3-way'!Y172+4*PI())/3)</f>
        <v>-0.16967448369931154</v>
      </c>
      <c r="AC172" s="11">
        <f>'OddsRatio_working_3-way'!X172^(1/3)*SIN('OddsRatio_working_3-way'!Y172/3)</f>
        <v>0.10898058459530081</v>
      </c>
      <c r="AD172" s="11">
        <f>'OddsRatio_working_3-way'!X172^(1/3)*SIN(('OddsRatio_working_3-way'!Y172+2*PI())/3)</f>
        <v>0.40286541111052554</v>
      </c>
      <c r="AE172" s="11">
        <f>'OddsRatio_working_3-way'!X172^(1/3)*SIN(('OddsRatio_working_3-way'!Y172+4*PI())/3)</f>
        <v>-0.51184599570582634</v>
      </c>
      <c r="AF172" s="11">
        <f>-'OddsRatio_working_3-way'!U172/(3*'OddsRatio_working_3-way'!X172^(1/3))*COS(('OddsRatio_working_3-way'!Y172)/3)</f>
        <v>0.52810887695624198</v>
      </c>
      <c r="AG172" s="11">
        <f>-'OddsRatio_working_3-way'!U172/(3*'OddsRatio_working_3-way'!X172^(1/3))*COS(('OddsRatio_working_3-way'!Y172+2*PI())/3)</f>
        <v>-0.35843439325693061</v>
      </c>
      <c r="AH172" s="11">
        <f>-'OddsRatio_working_3-way'!U172/(3*'OddsRatio_working_3-way'!X172^(1/3))*COS(('OddsRatio_working_3-way'!Y172+4*PI())/3)</f>
        <v>-0.16967448369931148</v>
      </c>
      <c r="AI172" s="11">
        <f>'OddsRatio_working_3-way'!U172/(3*'OddsRatio_working_3-way'!X172^(1/3))*SIN(('OddsRatio_working_3-way'!Y172)/3)</f>
        <v>-0.1089805845953008</v>
      </c>
      <c r="AJ172" s="11">
        <f>'OddsRatio_working_3-way'!U172/(3*'OddsRatio_working_3-way'!X172^(1/3))*SIN(('OddsRatio_working_3-way'!Y172+2*PI())/3)</f>
        <v>-0.40286541111052543</v>
      </c>
      <c r="AK172" s="11">
        <f>'OddsRatio_working_3-way'!U172/(3*'OddsRatio_working_3-way'!X172^(1/3))*SIN(('OddsRatio_working_3-way'!Y172+4*PI())/3)</f>
        <v>0.51184599570582623</v>
      </c>
      <c r="AL172" s="11">
        <f>'OddsRatio_working_3-way'!Z172+'OddsRatio_working_3-way'!AF172</f>
        <v>1.0562177539124842</v>
      </c>
      <c r="AM172" s="11">
        <f>'OddsRatio_working_3-way'!AA172+'OddsRatio_working_3-way'!AG172</f>
        <v>-0.71686878651386121</v>
      </c>
      <c r="AN172" s="11">
        <f>'OddsRatio_working_3-way'!AB172+'OddsRatio_working_3-way'!AH172</f>
        <v>-0.33934896739862302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1.0562177539124842</v>
      </c>
      <c r="AS172" s="11">
        <f>IF(('OddsRatio_working_3-way'!X172=0),IF(Q172&gt;0,-Q172^(1/3),(-Q172)^(1/3)),'OddsRatio_working_3-way'!AM172-'OddsRatio_working_3-way'!R172/3)</f>
        <v>-0.71686878651386121</v>
      </c>
      <c r="AT172" s="11">
        <f>IF(('OddsRatio_working_3-way'!X172=0),IF(Q172&gt;0,-Q172^(1/3),(-Q172)^(1/3)),'OddsRatio_working_3-way'!AN172-'OddsRatio_working_3-way'!R172/3)</f>
        <v>-0.33934896739862302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2.04</v>
      </c>
      <c r="B173" s="4">
        <f>IF('True_Odds_Calculator_3-way'!B174="","",'True_Odds_Calculator_3-way'!B174)</f>
        <v>3.42</v>
      </c>
      <c r="C173" s="4">
        <f>IF('True_Odds_Calculator_3-way'!C174="","",'True_Odds_Calculator_3-way'!C174)</f>
        <v>3.97</v>
      </c>
      <c r="D173" s="9">
        <f t="shared" si="39"/>
        <v>0.47674566910317379</v>
      </c>
      <c r="E173" s="9">
        <f t="shared" si="40"/>
        <v>0.28137905615600167</v>
      </c>
      <c r="F173" s="9">
        <f t="shared" si="41"/>
        <v>0.24187527474082485</v>
      </c>
      <c r="G173" s="9">
        <f t="shared" si="42"/>
        <v>1.0553408178208072</v>
      </c>
      <c r="H173" s="9">
        <f t="shared" si="43"/>
        <v>2.0975544505336394</v>
      </c>
      <c r="I173" s="9">
        <f t="shared" si="44"/>
        <v>3.5539247791263531</v>
      </c>
      <c r="J173" s="9">
        <f t="shared" si="45"/>
        <v>4.134362228927797</v>
      </c>
      <c r="K173" s="11">
        <f t="shared" si="46"/>
        <v>0.49019607843137253</v>
      </c>
      <c r="L173" s="11">
        <f t="shared" si="47"/>
        <v>0.29239766081871343</v>
      </c>
      <c r="M173" s="11">
        <f t="shared" si="48"/>
        <v>0.25188916876574308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-0.26987233976183633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0.23214759705935789</v>
      </c>
      <c r="Q173" s="11">
        <f>2*'OddsRatio_working_3-way'!K173*'OddsRatio_working_3-way'!L173*'OddsRatio_working_3-way'!M173</f>
        <v>7.2207650718307259E-2</v>
      </c>
      <c r="R173" s="11">
        <f t="shared" si="49"/>
        <v>0</v>
      </c>
      <c r="S173" s="11">
        <f t="shared" si="50"/>
        <v>-0.86021263707214046</v>
      </c>
      <c r="T173" s="11">
        <f t="shared" si="51"/>
        <v>-0.26756225103332509</v>
      </c>
      <c r="U173" s="11">
        <f>'OddsRatio_working_3-way'!S173-'OddsRatio_working_3-way'!R173^2/3</f>
        <v>-0.86021263707214046</v>
      </c>
      <c r="V173" s="11">
        <f>'OddsRatio_working_3-way'!S173*'OddsRatio_working_3-way'!R173/3-2*'OddsRatio_working_3-way'!R173^3/27-'OddsRatio_working_3-way'!T173</f>
        <v>0.26756225103332509</v>
      </c>
      <c r="W173" s="11">
        <f>'OddsRatio_working_3-way'!V173^2+4*'OddsRatio_working_3-way'!U173^3/27</f>
        <v>-2.2710873792165492E-2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0.15354187699955471</v>
      </c>
      <c r="Y173" s="11">
        <f>IF('OddsRatio_working_3-way'!W173&gt;=0,IF('OddsRatio_working_3-way'!V173+SQRT('OddsRatio_working_3-way'!W173)&gt;0,0,PI()),ACOS('OddsRatio_working_3-way'!V173/(2*'OddsRatio_working_3-way'!X173)))</f>
        <v>0.51295003184840748</v>
      </c>
      <c r="Z173" s="11">
        <f>'OddsRatio_working_3-way'!X173^(1/3)*COS('OddsRatio_working_3-way'!Y173/3)</f>
        <v>0.52767040891040362</v>
      </c>
      <c r="AA173" s="11">
        <f>'OddsRatio_working_3-way'!X173^(1/3)*COS(('OddsRatio_working_3-way'!Y173+2*PI())/3)</f>
        <v>-0.34274093262674005</v>
      </c>
      <c r="AB173" s="11">
        <f>'OddsRatio_working_3-way'!X173^(1/3)*COS(('OddsRatio_working_3-way'!Y173+4*PI())/3)</f>
        <v>-0.18492947628366369</v>
      </c>
      <c r="AC173" s="11">
        <f>'OddsRatio_working_3-way'!X173^(1/3)*SIN('OddsRatio_working_3-way'!Y173/3)</f>
        <v>9.1112486800882034E-2</v>
      </c>
      <c r="AD173" s="11">
        <f>'OddsRatio_working_3-way'!X173^(1/3)*SIN(('OddsRatio_working_3-way'!Y173+2*PI())/3)</f>
        <v>0.41141973554129108</v>
      </c>
      <c r="AE173" s="11">
        <f>'OddsRatio_working_3-way'!X173^(1/3)*SIN(('OddsRatio_working_3-way'!Y173+4*PI())/3)</f>
        <v>-0.5025322223421731</v>
      </c>
      <c r="AF173" s="11">
        <f>-'OddsRatio_working_3-way'!U173/(3*'OddsRatio_working_3-way'!X173^(1/3))*COS(('OddsRatio_working_3-way'!Y173)/3)</f>
        <v>0.52767040891040373</v>
      </c>
      <c r="AG173" s="11">
        <f>-'OddsRatio_working_3-way'!U173/(3*'OddsRatio_working_3-way'!X173^(1/3))*COS(('OddsRatio_working_3-way'!Y173+2*PI())/3)</f>
        <v>-0.3427409326267401</v>
      </c>
      <c r="AH173" s="11">
        <f>-'OddsRatio_working_3-way'!U173/(3*'OddsRatio_working_3-way'!X173^(1/3))*COS(('OddsRatio_working_3-way'!Y173+4*PI())/3)</f>
        <v>-0.18492947628366371</v>
      </c>
      <c r="AI173" s="11">
        <f>'OddsRatio_working_3-way'!U173/(3*'OddsRatio_working_3-way'!X173^(1/3))*SIN(('OddsRatio_working_3-way'!Y173)/3)</f>
        <v>-9.1112486800882062E-2</v>
      </c>
      <c r="AJ173" s="11">
        <f>'OddsRatio_working_3-way'!U173/(3*'OddsRatio_working_3-way'!X173^(1/3))*SIN(('OddsRatio_working_3-way'!Y173+2*PI())/3)</f>
        <v>-0.41141973554129119</v>
      </c>
      <c r="AK173" s="11">
        <f>'OddsRatio_working_3-way'!U173/(3*'OddsRatio_working_3-way'!X173^(1/3))*SIN(('OddsRatio_working_3-way'!Y173+4*PI())/3)</f>
        <v>0.50253222234217321</v>
      </c>
      <c r="AL173" s="11">
        <f>'OddsRatio_working_3-way'!Z173+'OddsRatio_working_3-way'!AF173</f>
        <v>1.0553408178208072</v>
      </c>
      <c r="AM173" s="11">
        <f>'OddsRatio_working_3-way'!AA173+'OddsRatio_working_3-way'!AG173</f>
        <v>-0.6854818652534802</v>
      </c>
      <c r="AN173" s="11">
        <f>'OddsRatio_working_3-way'!AB173+'OddsRatio_working_3-way'!AH173</f>
        <v>-0.36985895256732737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1.0553408178208072</v>
      </c>
      <c r="AS173" s="11">
        <f>IF(('OddsRatio_working_3-way'!X173=0),IF(Q173&gt;0,-Q173^(1/3),(-Q173)^(1/3)),'OddsRatio_working_3-way'!AM173-'OddsRatio_working_3-way'!R173/3)</f>
        <v>-0.6854818652534802</v>
      </c>
      <c r="AT173" s="11">
        <f>IF(('OddsRatio_working_3-way'!X173=0),IF(Q173&gt;0,-Q173^(1/3),(-Q173)^(1/3)),'OddsRatio_working_3-way'!AN173-'OddsRatio_working_3-way'!R173/3)</f>
        <v>-0.36985895256732737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1.87</v>
      </c>
      <c r="B174" s="4">
        <f>IF('True_Odds_Calculator_3-way'!B175="","",'True_Odds_Calculator_3-way'!B175)</f>
        <v>3.5</v>
      </c>
      <c r="C174" s="4">
        <f>IF('True_Odds_Calculator_3-way'!C175="","",'True_Odds_Calculator_3-way'!C175)</f>
        <v>4.92</v>
      </c>
      <c r="D174" s="9">
        <f t="shared" si="39"/>
        <v>0.52509538642311093</v>
      </c>
      <c r="E174" s="9">
        <f t="shared" si="40"/>
        <v>0.27786296991726056</v>
      </c>
      <c r="F174" s="9">
        <f t="shared" si="41"/>
        <v>0.19704164365962867</v>
      </c>
      <c r="G174" s="9">
        <f t="shared" si="42"/>
        <v>1.0395584993535061</v>
      </c>
      <c r="H174" s="9">
        <f t="shared" si="43"/>
        <v>1.9044158944375504</v>
      </c>
      <c r="I174" s="9">
        <f t="shared" si="44"/>
        <v>3.598896248383765</v>
      </c>
      <c r="J174" s="9">
        <f t="shared" si="45"/>
        <v>5.0750693174657435</v>
      </c>
      <c r="K174" s="11">
        <f t="shared" si="46"/>
        <v>0.53475935828876997</v>
      </c>
      <c r="L174" s="11">
        <f t="shared" si="47"/>
        <v>0.2857142857142857</v>
      </c>
      <c r="M174" s="11">
        <f t="shared" si="48"/>
        <v>0.2032520325203252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-0.26477109690883005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0.22638767258566389</v>
      </c>
      <c r="Q174" s="11">
        <f>2*'OddsRatio_working_3-way'!K174*'OddsRatio_working_3-way'!L174*'OddsRatio_working_3-way'!M174</f>
        <v>6.2109100846547027E-2</v>
      </c>
      <c r="R174" s="11">
        <f t="shared" si="49"/>
        <v>0</v>
      </c>
      <c r="S174" s="11">
        <f t="shared" si="50"/>
        <v>-0.85503166783954931</v>
      </c>
      <c r="T174" s="11">
        <f t="shared" si="51"/>
        <v>-0.23457658925639216</v>
      </c>
      <c r="U174" s="11">
        <f>'OddsRatio_working_3-way'!S174-'OddsRatio_working_3-way'!R174^2/3</f>
        <v>-0.85503166783954931</v>
      </c>
      <c r="V174" s="11">
        <f>'OddsRatio_working_3-way'!S174*'OddsRatio_working_3-way'!R174/3-2*'OddsRatio_working_3-way'!R174^3/27-'OddsRatio_working_3-way'!T174</f>
        <v>0.23457658925639216</v>
      </c>
      <c r="W174" s="11">
        <f>'OddsRatio_working_3-way'!V174^2+4*'OddsRatio_working_3-way'!U174^3/27</f>
        <v>-3.7580613034995949E-2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0.15215681816974064</v>
      </c>
      <c r="Y174" s="11">
        <f>IF('OddsRatio_working_3-way'!W174&gt;=0,IF('OddsRatio_working_3-way'!V174+SQRT('OddsRatio_working_3-way'!W174)&gt;0,0,PI()),ACOS('OddsRatio_working_3-way'!V174/(2*'OddsRatio_working_3-way'!X174)))</f>
        <v>0.69064035890829589</v>
      </c>
      <c r="Z174" s="11">
        <f>'OddsRatio_working_3-way'!X174^(1/3)*COS('OddsRatio_working_3-way'!Y174/3)</f>
        <v>0.51977924967675315</v>
      </c>
      <c r="AA174" s="11">
        <f>'OddsRatio_working_3-way'!X174^(1/3)*COS(('OddsRatio_working_3-way'!Y174+2*PI())/3)</f>
        <v>-0.3653887512043848</v>
      </c>
      <c r="AB174" s="11">
        <f>'OddsRatio_working_3-way'!X174^(1/3)*COS(('OddsRatio_working_3-way'!Y174+4*PI())/3)</f>
        <v>-0.15439049847236871</v>
      </c>
      <c r="AC174" s="11">
        <f>'OddsRatio_working_3-way'!X174^(1/3)*SIN('OddsRatio_working_3-way'!Y174/3)</f>
        <v>0.12181989801337038</v>
      </c>
      <c r="AD174" s="11">
        <f>'OddsRatio_working_3-way'!X174^(1/3)*SIN(('OddsRatio_working_3-way'!Y174+2*PI())/3)</f>
        <v>0.3892320855733975</v>
      </c>
      <c r="AE174" s="11">
        <f>'OddsRatio_working_3-way'!X174^(1/3)*SIN(('OddsRatio_working_3-way'!Y174+4*PI())/3)</f>
        <v>-0.51105198358676784</v>
      </c>
      <c r="AF174" s="11">
        <f>-'OddsRatio_working_3-way'!U174/(3*'OddsRatio_working_3-way'!X174^(1/3))*COS(('OddsRatio_working_3-way'!Y174)/3)</f>
        <v>0.51977924967675304</v>
      </c>
      <c r="AG174" s="11">
        <f>-'OddsRatio_working_3-way'!U174/(3*'OddsRatio_working_3-way'!X174^(1/3))*COS(('OddsRatio_working_3-way'!Y174+2*PI())/3)</f>
        <v>-0.36538875120438474</v>
      </c>
      <c r="AH174" s="11">
        <f>-'OddsRatio_working_3-way'!U174/(3*'OddsRatio_working_3-way'!X174^(1/3))*COS(('OddsRatio_working_3-way'!Y174+4*PI())/3)</f>
        <v>-0.15439049847236869</v>
      </c>
      <c r="AI174" s="11">
        <f>'OddsRatio_working_3-way'!U174/(3*'OddsRatio_working_3-way'!X174^(1/3))*SIN(('OddsRatio_working_3-way'!Y174)/3)</f>
        <v>-0.12181989801337036</v>
      </c>
      <c r="AJ174" s="11">
        <f>'OddsRatio_working_3-way'!U174/(3*'OddsRatio_working_3-way'!X174^(1/3))*SIN(('OddsRatio_working_3-way'!Y174+2*PI())/3)</f>
        <v>-0.38923208557339745</v>
      </c>
      <c r="AK174" s="11">
        <f>'OddsRatio_working_3-way'!U174/(3*'OddsRatio_working_3-way'!X174^(1/3))*SIN(('OddsRatio_working_3-way'!Y174+4*PI())/3)</f>
        <v>0.51105198358676773</v>
      </c>
      <c r="AL174" s="11">
        <f>'OddsRatio_working_3-way'!Z174+'OddsRatio_working_3-way'!AF174</f>
        <v>1.0395584993535061</v>
      </c>
      <c r="AM174" s="11">
        <f>'OddsRatio_working_3-way'!AA174+'OddsRatio_working_3-way'!AG174</f>
        <v>-0.73077750240876949</v>
      </c>
      <c r="AN174" s="11">
        <f>'OddsRatio_working_3-way'!AB174+'OddsRatio_working_3-way'!AH174</f>
        <v>-0.30878099694473737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1.0395584993535061</v>
      </c>
      <c r="AS174" s="11">
        <f>IF(('OddsRatio_working_3-way'!X174=0),IF(Q174&gt;0,-Q174^(1/3),(-Q174)^(1/3)),'OddsRatio_working_3-way'!AM174-'OddsRatio_working_3-way'!R174/3)</f>
        <v>-0.73077750240876949</v>
      </c>
      <c r="AT174" s="11">
        <f>IF(('OddsRatio_working_3-way'!X174=0),IF(Q174&gt;0,-Q174^(1/3),(-Q174)^(1/3)),'OddsRatio_working_3-way'!AN174-'OddsRatio_working_3-way'!R174/3)</f>
        <v>-0.30878099694473737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3.71</v>
      </c>
      <c r="D175" s="9">
        <f t="shared" si="39"/>
        <v>0.4500596353106851</v>
      </c>
      <c r="E175" s="9">
        <f t="shared" si="40"/>
        <v>0.29217514517474863</v>
      </c>
      <c r="F175" s="9">
        <f t="shared" si="41"/>
        <v>0.25776521951456627</v>
      </c>
      <c r="G175" s="9">
        <f t="shared" si="42"/>
        <v>1.0625458833765444</v>
      </c>
      <c r="H175" s="9">
        <f t="shared" si="43"/>
        <v>2.2219277658830259</v>
      </c>
      <c r="I175" s="9">
        <f t="shared" si="44"/>
        <v>3.4226046140985216</v>
      </c>
      <c r="J175" s="9">
        <f t="shared" si="45"/>
        <v>3.8794993439504362</v>
      </c>
      <c r="K175" s="11">
        <f t="shared" si="46"/>
        <v>0.46511627906976744</v>
      </c>
      <c r="L175" s="11">
        <f t="shared" si="47"/>
        <v>0.3048780487804878</v>
      </c>
      <c r="M175" s="11">
        <f t="shared" si="48"/>
        <v>0.26954177897574122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-0.27159124440238314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0.23468328458750012</v>
      </c>
      <c r="Q175" s="11">
        <f>2*'OddsRatio_working_3-way'!K175*'OddsRatio_working_3-way'!L175*'OddsRatio_working_3-way'!M175</f>
        <v>7.6444066640879521E-2</v>
      </c>
      <c r="R175" s="11">
        <f t="shared" si="49"/>
        <v>0</v>
      </c>
      <c r="S175" s="11">
        <f t="shared" si="50"/>
        <v>-0.86410475088732586</v>
      </c>
      <c r="T175" s="11">
        <f t="shared" si="51"/>
        <v>-0.28146734556590419</v>
      </c>
      <c r="U175" s="11">
        <f>'OddsRatio_working_3-way'!S175-'OddsRatio_working_3-way'!R175^2/3</f>
        <v>-0.86410475088732586</v>
      </c>
      <c r="V175" s="11">
        <f>'OddsRatio_working_3-way'!S175*'OddsRatio_working_3-way'!R175/3-2*'OddsRatio_working_3-way'!R175^3/27-'OddsRatio_working_3-way'!T175</f>
        <v>0.28146734556590419</v>
      </c>
      <c r="W175" s="11">
        <f>'OddsRatio_working_3-way'!V175^2+4*'OddsRatio_working_3-way'!U175^3/27</f>
        <v>-1.6362379424182963E-2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0.15458512706927782</v>
      </c>
      <c r="Y175" s="11">
        <f>IF('OddsRatio_working_3-way'!W175&gt;=0,IF('OddsRatio_working_3-way'!V175+SQRT('OddsRatio_working_3-way'!W175)&gt;0,0,PI()),ACOS('OddsRatio_working_3-way'!V175/(2*'OddsRatio_working_3-way'!X175)))</f>
        <v>0.42655627693635378</v>
      </c>
      <c r="Z175" s="11">
        <f>'OddsRatio_working_3-way'!X175^(1/3)*COS('OddsRatio_working_3-way'!Y175/3)</f>
        <v>0.53127294168827233</v>
      </c>
      <c r="AA175" s="11">
        <f>'OddsRatio_working_3-way'!X175^(1/3)*COS(('OddsRatio_working_3-way'!Y175+2*PI())/3)</f>
        <v>-0.3314998430190309</v>
      </c>
      <c r="AB175" s="11">
        <f>'OddsRatio_working_3-way'!X175^(1/3)*COS(('OddsRatio_working_3-way'!Y175+4*PI())/3)</f>
        <v>-0.19977309866924134</v>
      </c>
      <c r="AC175" s="11">
        <f>'OddsRatio_working_3-way'!X175^(1/3)*SIN('OddsRatio_working_3-way'!Y175/3)</f>
        <v>7.6052471309824038E-2</v>
      </c>
      <c r="AD175" s="11">
        <f>'OddsRatio_working_3-way'!X175^(1/3)*SIN(('OddsRatio_working_3-way'!Y175+2*PI())/3)</f>
        <v>0.4220696281904206</v>
      </c>
      <c r="AE175" s="11">
        <f>'OddsRatio_working_3-way'!X175^(1/3)*SIN(('OddsRatio_working_3-way'!Y175+4*PI())/3)</f>
        <v>-0.49812209950024461</v>
      </c>
      <c r="AF175" s="11">
        <f>-'OddsRatio_working_3-way'!U175/(3*'OddsRatio_working_3-way'!X175^(1/3))*COS(('OddsRatio_working_3-way'!Y175)/3)</f>
        <v>0.53127294168827222</v>
      </c>
      <c r="AG175" s="11">
        <f>-'OddsRatio_working_3-way'!U175/(3*'OddsRatio_working_3-way'!X175^(1/3))*COS(('OddsRatio_working_3-way'!Y175+2*PI())/3)</f>
        <v>-0.33149984301903085</v>
      </c>
      <c r="AH175" s="11">
        <f>-'OddsRatio_working_3-way'!U175/(3*'OddsRatio_working_3-way'!X175^(1/3))*COS(('OddsRatio_working_3-way'!Y175+4*PI())/3)</f>
        <v>-0.19977309866924131</v>
      </c>
      <c r="AI175" s="11">
        <f>'OddsRatio_working_3-way'!U175/(3*'OddsRatio_working_3-way'!X175^(1/3))*SIN(('OddsRatio_working_3-way'!Y175)/3)</f>
        <v>-7.6052471309824024E-2</v>
      </c>
      <c r="AJ175" s="11">
        <f>'OddsRatio_working_3-way'!U175/(3*'OddsRatio_working_3-way'!X175^(1/3))*SIN(('OddsRatio_working_3-way'!Y175+2*PI())/3)</f>
        <v>-0.42206962819042049</v>
      </c>
      <c r="AK175" s="11">
        <f>'OddsRatio_working_3-way'!U175/(3*'OddsRatio_working_3-way'!X175^(1/3))*SIN(('OddsRatio_working_3-way'!Y175+4*PI())/3)</f>
        <v>0.4981220995002445</v>
      </c>
      <c r="AL175" s="11">
        <f>'OddsRatio_working_3-way'!Z175+'OddsRatio_working_3-way'!AF175</f>
        <v>1.0625458833765444</v>
      </c>
      <c r="AM175" s="11">
        <f>'OddsRatio_working_3-way'!AA175+'OddsRatio_working_3-way'!AG175</f>
        <v>-0.66299968603806181</v>
      </c>
      <c r="AN175" s="11">
        <f>'OddsRatio_working_3-way'!AB175+'OddsRatio_working_3-way'!AH175</f>
        <v>-0.39954619733848262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1.0625458833765444</v>
      </c>
      <c r="AS175" s="11">
        <f>IF(('OddsRatio_working_3-way'!X175=0),IF(Q175&gt;0,-Q175^(1/3),(-Q175)^(1/3)),'OddsRatio_working_3-way'!AM175-'OddsRatio_working_3-way'!R175/3)</f>
        <v>-0.66299968603806181</v>
      </c>
      <c r="AT175" s="11">
        <f>IF(('OddsRatio_working_3-way'!X175=0),IF(Q175&gt;0,-Q175^(1/3),(-Q175)^(1/3)),'OddsRatio_working_3-way'!AN175-'OddsRatio_working_3-way'!R175/3)</f>
        <v>-0.39954619733848262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3.76</v>
      </c>
      <c r="B176" s="4">
        <f>IF('True_Odds_Calculator_3-way'!B177="","",'True_Odds_Calculator_3-way'!B177)</f>
        <v>3.75</v>
      </c>
      <c r="C176" s="4">
        <f>IF('True_Odds_Calculator_3-way'!C177="","",'True_Odds_Calculator_3-way'!C177)</f>
        <v>1.99</v>
      </c>
      <c r="D176" s="9">
        <f t="shared" si="39"/>
        <v>0.25530682615174172</v>
      </c>
      <c r="E176" s="9">
        <f t="shared" si="40"/>
        <v>0.25599754944011105</v>
      </c>
      <c r="F176" s="9">
        <f t="shared" si="41"/>
        <v>0.48869562440814734</v>
      </c>
      <c r="G176" s="9">
        <f t="shared" si="42"/>
        <v>1.0568317792488635</v>
      </c>
      <c r="H176" s="9">
        <f t="shared" si="43"/>
        <v>3.9168557107268631</v>
      </c>
      <c r="I176" s="9">
        <f t="shared" si="44"/>
        <v>3.9062873929343742</v>
      </c>
      <c r="J176" s="9">
        <f t="shared" si="45"/>
        <v>2.0462634614563746</v>
      </c>
      <c r="K176" s="11">
        <f t="shared" si="46"/>
        <v>0.26595744680851063</v>
      </c>
      <c r="L176" s="11">
        <f t="shared" si="47"/>
        <v>0.26666666666666666</v>
      </c>
      <c r="M176" s="11">
        <f t="shared" si="48"/>
        <v>0.50251256281407031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-0.26779642895327704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0.23165472753840116</v>
      </c>
      <c r="Q176" s="11">
        <f>2*'OddsRatio_working_3-way'!K176*'OddsRatio_working_3-way'!L176*'OddsRatio_working_3-way'!M176</f>
        <v>7.1278377704123444E-2</v>
      </c>
      <c r="R176" s="11">
        <f t="shared" si="49"/>
        <v>0</v>
      </c>
      <c r="S176" s="11">
        <f t="shared" si="50"/>
        <v>-0.86504039073209005</v>
      </c>
      <c r="T176" s="11">
        <f t="shared" si="51"/>
        <v>-0.26616627407141236</v>
      </c>
      <c r="U176" s="11">
        <f>'OddsRatio_working_3-way'!S176-'OddsRatio_working_3-way'!R176^2/3</f>
        <v>-0.86504039073209005</v>
      </c>
      <c r="V176" s="11">
        <f>'OddsRatio_working_3-way'!S176*'OddsRatio_working_3-way'!R176/3-2*'OddsRatio_working_3-way'!R176^3/27-'OddsRatio_working_3-way'!T176</f>
        <v>0.26616627407141236</v>
      </c>
      <c r="W176" s="11">
        <f>'OddsRatio_working_3-way'!V176^2+4*'OddsRatio_working_3-way'!U176^3/27</f>
        <v>-2.5052595035850292E-2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0.1548362687558284</v>
      </c>
      <c r="Y176" s="11">
        <f>IF('OddsRatio_working_3-way'!W176&gt;=0,IF('OddsRatio_working_3-way'!V176+SQRT('OddsRatio_working_3-way'!W176)&gt;0,0,PI()),ACOS('OddsRatio_working_3-way'!V176/(2*'OddsRatio_working_3-way'!X176)))</f>
        <v>0.53648843853545558</v>
      </c>
      <c r="Z176" s="11">
        <f>'OddsRatio_working_3-way'!X176^(1/3)*COS('OddsRatio_working_3-way'!Y176/3)</f>
        <v>0.52841588962443176</v>
      </c>
      <c r="AA176" s="11">
        <f>'OddsRatio_working_3-way'!X176^(1/3)*COS(('OddsRatio_working_3-way'!Y176+2*PI())/3)</f>
        <v>-0.34692785400787313</v>
      </c>
      <c r="AB176" s="11">
        <f>'OddsRatio_working_3-way'!X176^(1/3)*COS(('OddsRatio_working_3-way'!Y176+4*PI())/3)</f>
        <v>-0.18148803561655849</v>
      </c>
      <c r="AC176" s="11">
        <f>'OddsRatio_working_3-way'!X176^(1/3)*SIN('OddsRatio_working_3-way'!Y176/3)</f>
        <v>9.5516723682908339E-2</v>
      </c>
      <c r="AD176" s="11">
        <f>'OddsRatio_working_3-way'!X176^(1/3)*SIN(('OddsRatio_working_3-way'!Y176+2*PI())/3)</f>
        <v>0.40986322233665773</v>
      </c>
      <c r="AE176" s="11">
        <f>'OddsRatio_working_3-way'!X176^(1/3)*SIN(('OddsRatio_working_3-way'!Y176+4*PI())/3)</f>
        <v>-0.50537994601956604</v>
      </c>
      <c r="AF176" s="11">
        <f>-'OddsRatio_working_3-way'!U176/(3*'OddsRatio_working_3-way'!X176^(1/3))*COS(('OddsRatio_working_3-way'!Y176)/3)</f>
        <v>0.52841588962443176</v>
      </c>
      <c r="AG176" s="11">
        <f>-'OddsRatio_working_3-way'!U176/(3*'OddsRatio_working_3-way'!X176^(1/3))*COS(('OddsRatio_working_3-way'!Y176+2*PI())/3)</f>
        <v>-0.34692785400787313</v>
      </c>
      <c r="AH176" s="11">
        <f>-'OddsRatio_working_3-way'!U176/(3*'OddsRatio_working_3-way'!X176^(1/3))*COS(('OddsRatio_working_3-way'!Y176+4*PI())/3)</f>
        <v>-0.18148803561655849</v>
      </c>
      <c r="AI176" s="11">
        <f>'OddsRatio_working_3-way'!U176/(3*'OddsRatio_working_3-way'!X176^(1/3))*SIN(('OddsRatio_working_3-way'!Y176)/3)</f>
        <v>-9.5516723682908339E-2</v>
      </c>
      <c r="AJ176" s="11">
        <f>'OddsRatio_working_3-way'!U176/(3*'OddsRatio_working_3-way'!X176^(1/3))*SIN(('OddsRatio_working_3-way'!Y176+2*PI())/3)</f>
        <v>-0.40986322233665773</v>
      </c>
      <c r="AK176" s="11">
        <f>'OddsRatio_working_3-way'!U176/(3*'OddsRatio_working_3-way'!X176^(1/3))*SIN(('OddsRatio_working_3-way'!Y176+4*PI())/3)</f>
        <v>0.50537994601956604</v>
      </c>
      <c r="AL176" s="11">
        <f>'OddsRatio_working_3-way'!Z176+'OddsRatio_working_3-way'!AF176</f>
        <v>1.0568317792488635</v>
      </c>
      <c r="AM176" s="11">
        <f>'OddsRatio_working_3-way'!AA176+'OddsRatio_working_3-way'!AG176</f>
        <v>-0.69385570801574625</v>
      </c>
      <c r="AN176" s="11">
        <f>'OddsRatio_working_3-way'!AB176+'OddsRatio_working_3-way'!AH176</f>
        <v>-0.36297607123311698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1.0568317792488635</v>
      </c>
      <c r="AS176" s="11">
        <f>IF(('OddsRatio_working_3-way'!X176=0),IF(Q176&gt;0,-Q176^(1/3),(-Q176)^(1/3)),'OddsRatio_working_3-way'!AM176-'OddsRatio_working_3-way'!R176/3)</f>
        <v>-0.69385570801574625</v>
      </c>
      <c r="AT176" s="11">
        <f>IF(('OddsRatio_working_3-way'!X176=0),IF(Q176&gt;0,-Q176^(1/3),(-Q176)^(1/3)),'OddsRatio_working_3-way'!AN176-'OddsRatio_working_3-way'!R176/3)</f>
        <v>-0.36297607123311698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1.4</v>
      </c>
      <c r="B177" s="4">
        <f>IF('True_Odds_Calculator_3-way'!B178="","",'True_Odds_Calculator_3-way'!B178)</f>
        <v>5.1100000000000003</v>
      </c>
      <c r="C177" s="4">
        <f>IF('True_Odds_Calculator_3-way'!C178="","",'True_Odds_Calculator_3-way'!C178)</f>
        <v>7.95</v>
      </c>
      <c r="D177" s="9">
        <f t="shared" si="39"/>
        <v>0.69843640648651661</v>
      </c>
      <c r="E177" s="9">
        <f t="shared" si="40"/>
        <v>0.1839441606337904</v>
      </c>
      <c r="F177" s="9">
        <f t="shared" si="41"/>
        <v>0.11761943287969309</v>
      </c>
      <c r="G177" s="9">
        <f t="shared" si="42"/>
        <v>1.07942394866878</v>
      </c>
      <c r="H177" s="9">
        <f t="shared" si="43"/>
        <v>1.4317695794675118</v>
      </c>
      <c r="I177" s="9">
        <f t="shared" si="44"/>
        <v>5.4364324290286863</v>
      </c>
      <c r="J177" s="9">
        <f t="shared" si="45"/>
        <v>8.5019964432480215</v>
      </c>
      <c r="K177" s="11">
        <f t="shared" si="46"/>
        <v>0.7142857142857143</v>
      </c>
      <c r="L177" s="11">
        <f t="shared" si="47"/>
        <v>0.19569471624266144</v>
      </c>
      <c r="M177" s="11">
        <f t="shared" si="48"/>
        <v>0.12578616352201258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-0.20089565937514831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0.20149698545740341</v>
      </c>
      <c r="Q177" s="11">
        <f>2*'OddsRatio_working_3-way'!K177*'OddsRatio_working_3-way'!L177*'OddsRatio_working_3-way'!M177</f>
        <v>3.5165267968133233E-2</v>
      </c>
      <c r="R177" s="11">
        <f t="shared" si="49"/>
        <v>0</v>
      </c>
      <c r="S177" s="11">
        <f t="shared" si="50"/>
        <v>-1.0029932258572705</v>
      </c>
      <c r="T177" s="11">
        <f t="shared" si="51"/>
        <v>-0.17504244779358999</v>
      </c>
      <c r="U177" s="11">
        <f>'OddsRatio_working_3-way'!S177-'OddsRatio_working_3-way'!R177^2/3</f>
        <v>-1.0029932258572705</v>
      </c>
      <c r="V177" s="11">
        <f>'OddsRatio_working_3-way'!S177*'OddsRatio_working_3-way'!R177/3-2*'OddsRatio_working_3-way'!R177^3/27-'OddsRatio_working_3-way'!T177</f>
        <v>0.17504244779358999</v>
      </c>
      <c r="W177" s="11">
        <f>'OddsRatio_working_3-way'!V177^2+4*'OddsRatio_working_3-way'!U177^3/27</f>
        <v>-0.11884259815078685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0.19331480587396724</v>
      </c>
      <c r="Y177" s="11">
        <f>IF('OddsRatio_working_3-way'!W177&gt;=0,IF('OddsRatio_working_3-way'!V177+SQRT('OddsRatio_working_3-way'!W177)&gt;0,0,PI()),ACOS('OddsRatio_working_3-way'!V177/(2*'OddsRatio_working_3-way'!X177)))</f>
        <v>1.1009611002430473</v>
      </c>
      <c r="Z177" s="11">
        <f>'OddsRatio_working_3-way'!X177^(1/3)*COS('OddsRatio_working_3-way'!Y177/3)</f>
        <v>0.53971197433439011</v>
      </c>
      <c r="AA177" s="11">
        <f>'OddsRatio_working_3-way'!X177^(1/3)*COS(('OddsRatio_working_3-way'!Y177+2*PI())/3)</f>
        <v>-0.44952664429955397</v>
      </c>
      <c r="AB177" s="11">
        <f>'OddsRatio_working_3-way'!X177^(1/3)*COS(('OddsRatio_working_3-way'!Y177+4*PI())/3)</f>
        <v>-9.0185330034836253E-2</v>
      </c>
      <c r="AC177" s="11">
        <f>'OddsRatio_working_3-way'!X177^(1/3)*SIN('OddsRatio_working_3-way'!Y177/3)</f>
        <v>0.2074658045216887</v>
      </c>
      <c r="AD177" s="11">
        <f>'OddsRatio_working_3-way'!X177^(1/3)*SIN(('OddsRatio_working_3-way'!Y177+2*PI())/3)</f>
        <v>0.36367137823939238</v>
      </c>
      <c r="AE177" s="11">
        <f>'OddsRatio_working_3-way'!X177^(1/3)*SIN(('OddsRatio_working_3-way'!Y177+4*PI())/3)</f>
        <v>-0.57113718276108116</v>
      </c>
      <c r="AF177" s="11">
        <f>-'OddsRatio_working_3-way'!U177/(3*'OddsRatio_working_3-way'!X177^(1/3))*COS(('OddsRatio_working_3-way'!Y177)/3)</f>
        <v>0.53971197433438989</v>
      </c>
      <c r="AG177" s="11">
        <f>-'OddsRatio_working_3-way'!U177/(3*'OddsRatio_working_3-way'!X177^(1/3))*COS(('OddsRatio_working_3-way'!Y177+2*PI())/3)</f>
        <v>-0.4495266442995538</v>
      </c>
      <c r="AH177" s="11">
        <f>-'OddsRatio_working_3-way'!U177/(3*'OddsRatio_working_3-way'!X177^(1/3))*COS(('OddsRatio_working_3-way'!Y177+4*PI())/3)</f>
        <v>-9.0185330034836211E-2</v>
      </c>
      <c r="AI177" s="11">
        <f>'OddsRatio_working_3-way'!U177/(3*'OddsRatio_working_3-way'!X177^(1/3))*SIN(('OddsRatio_working_3-way'!Y177)/3)</f>
        <v>-0.20746580452168861</v>
      </c>
      <c r="AJ177" s="11">
        <f>'OddsRatio_working_3-way'!U177/(3*'OddsRatio_working_3-way'!X177^(1/3))*SIN(('OddsRatio_working_3-way'!Y177+2*PI())/3)</f>
        <v>-0.36367137823939222</v>
      </c>
      <c r="AK177" s="11">
        <f>'OddsRatio_working_3-way'!U177/(3*'OddsRatio_working_3-way'!X177^(1/3))*SIN(('OddsRatio_working_3-way'!Y177+4*PI())/3)</f>
        <v>0.57113718276108094</v>
      </c>
      <c r="AL177" s="11">
        <f>'OddsRatio_working_3-way'!Z177+'OddsRatio_working_3-way'!AF177</f>
        <v>1.07942394866878</v>
      </c>
      <c r="AM177" s="11">
        <f>'OddsRatio_working_3-way'!AA177+'OddsRatio_working_3-way'!AG177</f>
        <v>-0.89905328859910782</v>
      </c>
      <c r="AN177" s="11">
        <f>'OddsRatio_working_3-way'!AB177+'OddsRatio_working_3-way'!AH177</f>
        <v>-0.18037066006967245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1.07942394866878</v>
      </c>
      <c r="AS177" s="11">
        <f>IF(('OddsRatio_working_3-way'!X177=0),IF(Q177&gt;0,-Q177^(1/3),(-Q177)^(1/3)),'OddsRatio_working_3-way'!AM177-'OddsRatio_working_3-way'!R177/3)</f>
        <v>-0.89905328859910782</v>
      </c>
      <c r="AT177" s="11">
        <f>IF(('OddsRatio_working_3-way'!X177=0),IF(Q177&gt;0,-Q177^(1/3),(-Q177)^(1/3)),'OddsRatio_working_3-way'!AN177-'OddsRatio_working_3-way'!R177/3)</f>
        <v>-0.18037066006967245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2.4700000000000002</v>
      </c>
      <c r="B178" s="4">
        <f>IF('True_Odds_Calculator_3-way'!B179="","",'True_Odds_Calculator_3-way'!B179)</f>
        <v>3.56</v>
      </c>
      <c r="C178" s="4">
        <f>IF('True_Odds_Calculator_3-way'!C179="","",'True_Odds_Calculator_3-way'!C179)</f>
        <v>2.98</v>
      </c>
      <c r="D178" s="9">
        <f t="shared" si="39"/>
        <v>0.39712617185456167</v>
      </c>
      <c r="E178" s="9">
        <f t="shared" si="40"/>
        <v>0.27444246191733612</v>
      </c>
      <c r="F178" s="9">
        <f t="shared" si="41"/>
        <v>0.32843136622810204</v>
      </c>
      <c r="G178" s="9">
        <f t="shared" si="42"/>
        <v>1.0327152414151892</v>
      </c>
      <c r="H178" s="9">
        <f t="shared" si="43"/>
        <v>2.5180914048803285</v>
      </c>
      <c r="I178" s="9">
        <f t="shared" si="44"/>
        <v>3.6437510180228836</v>
      </c>
      <c r="J178" s="9">
        <f t="shared" si="45"/>
        <v>3.0447761780020741</v>
      </c>
      <c r="K178" s="11">
        <f t="shared" si="46"/>
        <v>0.40485829959514169</v>
      </c>
      <c r="L178" s="11">
        <f t="shared" si="47"/>
        <v>0.2808988764044944</v>
      </c>
      <c r="M178" s="11">
        <f t="shared" si="48"/>
        <v>0.33557046979865773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-0.28435395624501791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0.2293566077753188</v>
      </c>
      <c r="Q178" s="11">
        <f>2*'OddsRatio_working_3-way'!K178*'OddsRatio_working_3-way'!L178*'OddsRatio_working_3-way'!M178</f>
        <v>7.6324994267992941E-2</v>
      </c>
      <c r="R178" s="11">
        <f t="shared" si="49"/>
        <v>0</v>
      </c>
      <c r="S178" s="11">
        <f t="shared" si="50"/>
        <v>-0.80658841819556115</v>
      </c>
      <c r="T178" s="11">
        <f t="shared" si="51"/>
        <v>-0.26841544698687558</v>
      </c>
      <c r="U178" s="11">
        <f>'OddsRatio_working_3-way'!S178-'OddsRatio_working_3-way'!R178^2/3</f>
        <v>-0.80658841819556115</v>
      </c>
      <c r="V178" s="11">
        <f>'OddsRatio_working_3-way'!S178*'OddsRatio_working_3-way'!R178/3-2*'OddsRatio_working_3-way'!R178^3/27-'OddsRatio_working_3-way'!T178</f>
        <v>0.26841544698687558</v>
      </c>
      <c r="W178" s="11">
        <f>'OddsRatio_working_3-way'!V178^2+4*'OddsRatio_working_3-way'!U178^3/27</f>
        <v>-5.6945146826859333E-3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0.13941069441030174</v>
      </c>
      <c r="Y178" s="11">
        <f>IF('OddsRatio_working_3-way'!W178&gt;=0,IF('OddsRatio_working_3-way'!V178+SQRT('OddsRatio_working_3-way'!W178)&gt;0,0,PI()),ACOS('OddsRatio_working_3-way'!V178/(2*'OddsRatio_working_3-way'!X178)))</f>
        <v>0.27406443928936897</v>
      </c>
      <c r="Z178" s="11">
        <f>'OddsRatio_working_3-way'!X178^(1/3)*COS('OddsRatio_working_3-way'!Y178/3)</f>
        <v>0.5163576207075945</v>
      </c>
      <c r="AA178" s="11">
        <f>'OddsRatio_working_3-way'!X178^(1/3)*COS(('OddsRatio_working_3-way'!Y178+2*PI())/3)</f>
        <v>-0.29914477429685943</v>
      </c>
      <c r="AB178" s="11">
        <f>'OddsRatio_working_3-way'!X178^(1/3)*COS(('OddsRatio_working_3-way'!Y178+4*PI())/3)</f>
        <v>-0.21721284641073491</v>
      </c>
      <c r="AC178" s="11">
        <f>'OddsRatio_working_3-way'!X178^(1/3)*SIN('OddsRatio_working_3-way'!Y178/3)</f>
        <v>4.7303420620279049E-2</v>
      </c>
      <c r="AD178" s="11">
        <f>'OddsRatio_working_3-way'!X178^(1/3)*SIN(('OddsRatio_working_3-way'!Y178+2*PI())/3)</f>
        <v>0.42352710666032706</v>
      </c>
      <c r="AE178" s="11">
        <f>'OddsRatio_working_3-way'!X178^(1/3)*SIN(('OddsRatio_working_3-way'!Y178+4*PI())/3)</f>
        <v>-0.47083052728060598</v>
      </c>
      <c r="AF178" s="11">
        <f>-'OddsRatio_working_3-way'!U178/(3*'OddsRatio_working_3-way'!X178^(1/3))*COS(('OddsRatio_working_3-way'!Y178)/3)</f>
        <v>0.51635762070759461</v>
      </c>
      <c r="AG178" s="11">
        <f>-'OddsRatio_working_3-way'!U178/(3*'OddsRatio_working_3-way'!X178^(1/3))*COS(('OddsRatio_working_3-way'!Y178+2*PI())/3)</f>
        <v>-0.29914477429685948</v>
      </c>
      <c r="AH178" s="11">
        <f>-'OddsRatio_working_3-way'!U178/(3*'OddsRatio_working_3-way'!X178^(1/3))*COS(('OddsRatio_working_3-way'!Y178+4*PI())/3)</f>
        <v>-0.21721284641073496</v>
      </c>
      <c r="AI178" s="11">
        <f>'OddsRatio_working_3-way'!U178/(3*'OddsRatio_working_3-way'!X178^(1/3))*SIN(('OddsRatio_working_3-way'!Y178)/3)</f>
        <v>-4.7303420620279063E-2</v>
      </c>
      <c r="AJ178" s="11">
        <f>'OddsRatio_working_3-way'!U178/(3*'OddsRatio_working_3-way'!X178^(1/3))*SIN(('OddsRatio_working_3-way'!Y178+2*PI())/3)</f>
        <v>-0.42352710666032711</v>
      </c>
      <c r="AK178" s="11">
        <f>'OddsRatio_working_3-way'!U178/(3*'OddsRatio_working_3-way'!X178^(1/3))*SIN(('OddsRatio_working_3-way'!Y178+4*PI())/3)</f>
        <v>0.47083052728060609</v>
      </c>
      <c r="AL178" s="11">
        <f>'OddsRatio_working_3-way'!Z178+'OddsRatio_working_3-way'!AF178</f>
        <v>1.0327152414151892</v>
      </c>
      <c r="AM178" s="11">
        <f>'OddsRatio_working_3-way'!AA178+'OddsRatio_working_3-way'!AG178</f>
        <v>-0.59828954859371897</v>
      </c>
      <c r="AN178" s="11">
        <f>'OddsRatio_working_3-way'!AB178+'OddsRatio_working_3-way'!AH178</f>
        <v>-0.43442569282146987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1.0327152414151892</v>
      </c>
      <c r="AS178" s="11">
        <f>IF(('OddsRatio_working_3-way'!X178=0),IF(Q178&gt;0,-Q178^(1/3),(-Q178)^(1/3)),'OddsRatio_working_3-way'!AM178-'OddsRatio_working_3-way'!R178/3)</f>
        <v>-0.59828954859371897</v>
      </c>
      <c r="AT178" s="11">
        <f>IF(('OddsRatio_working_3-way'!X178=0),IF(Q178&gt;0,-Q178^(1/3),(-Q178)^(1/3)),'OddsRatio_working_3-way'!AN178-'OddsRatio_working_3-way'!R178/3)</f>
        <v>-0.43442569282146987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10.31</v>
      </c>
      <c r="B179" s="4">
        <f>IF('True_Odds_Calculator_3-way'!B180="","",'True_Odds_Calculator_3-way'!B180)</f>
        <v>5.61</v>
      </c>
      <c r="C179" s="4">
        <f>IF('True_Odds_Calculator_3-way'!C180="","",'True_Odds_Calculator_3-way'!C180)</f>
        <v>1.33</v>
      </c>
      <c r="D179" s="9">
        <f t="shared" si="39"/>
        <v>9.1460615145159005E-2</v>
      </c>
      <c r="E179" s="9">
        <f t="shared" si="40"/>
        <v>0.16895260991841521</v>
      </c>
      <c r="F179" s="9">
        <f t="shared" si="41"/>
        <v>0.73958677493642588</v>
      </c>
      <c r="G179" s="9">
        <f t="shared" si="42"/>
        <v>1.0669890427786064</v>
      </c>
      <c r="H179" s="9">
        <f t="shared" si="43"/>
        <v>10.933667988268827</v>
      </c>
      <c r="I179" s="9">
        <f t="shared" si="44"/>
        <v>5.918819487209376</v>
      </c>
      <c r="J179" s="9">
        <f t="shared" si="45"/>
        <v>1.3521063841169401</v>
      </c>
      <c r="K179" s="11">
        <f t="shared" si="46"/>
        <v>9.6993210475266725E-2</v>
      </c>
      <c r="L179" s="11">
        <f t="shared" si="47"/>
        <v>0.17825311942959002</v>
      </c>
      <c r="M179" s="11">
        <f t="shared" si="48"/>
        <v>0.75187969924812026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-0.1841159354139329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0.18524295354329018</v>
      </c>
      <c r="Q179" s="11">
        <f>2*'OddsRatio_working_3-way'!K179*'OddsRatio_working_3-way'!L179*'OddsRatio_working_3-way'!M179</f>
        <v>2.5999011023619671E-2</v>
      </c>
      <c r="R179" s="11">
        <f t="shared" si="49"/>
        <v>0</v>
      </c>
      <c r="S179" s="11">
        <f t="shared" si="50"/>
        <v>-1.0061212416341014</v>
      </c>
      <c r="T179" s="11">
        <f t="shared" si="51"/>
        <v>-0.14120999882583876</v>
      </c>
      <c r="U179" s="11">
        <f>'OddsRatio_working_3-way'!S179-'OddsRatio_working_3-way'!R179^2/3</f>
        <v>-1.0061212416341014</v>
      </c>
      <c r="V179" s="11">
        <f>'OddsRatio_working_3-way'!S179*'OddsRatio_working_3-way'!R179/3-2*'OddsRatio_working_3-way'!R179^3/27-'OddsRatio_working_3-way'!T179</f>
        <v>0.14120999882583876</v>
      </c>
      <c r="W179" s="11">
        <f>'OddsRatio_working_3-way'!V179^2+4*'OddsRatio_working_3-way'!U179^3/27</f>
        <v>-0.13094512335163677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0.19421984136541648</v>
      </c>
      <c r="Y179" s="11">
        <f>IF('OddsRatio_working_3-way'!W179&gt;=0,IF('OddsRatio_working_3-way'!V179+SQRT('OddsRatio_working_3-way'!W179)&gt;0,0,PI()),ACOS('OddsRatio_working_3-way'!V179/(2*'OddsRatio_working_3-way'!X179)))</f>
        <v>1.1987405309325652</v>
      </c>
      <c r="Z179" s="11">
        <f>'OddsRatio_working_3-way'!X179^(1/3)*COS('OddsRatio_working_3-way'!Y179/3)</f>
        <v>0.53349452138930331</v>
      </c>
      <c r="AA179" s="11">
        <f>'OddsRatio_working_3-way'!X179^(1/3)*COS(('OddsRatio_working_3-way'!Y179+2*PI())/3)</f>
        <v>-0.46185750426024219</v>
      </c>
      <c r="AB179" s="11">
        <f>'OddsRatio_working_3-way'!X179^(1/3)*COS(('OddsRatio_working_3-way'!Y179+4*PI())/3)</f>
        <v>-7.1637017129061328E-2</v>
      </c>
      <c r="AC179" s="11">
        <f>'OddsRatio_working_3-way'!X179^(1/3)*SIN('OddsRatio_working_3-way'!Y179/3)</f>
        <v>0.2252939032884943</v>
      </c>
      <c r="AD179" s="11">
        <f>'OddsRatio_working_3-way'!X179^(1/3)*SIN(('OddsRatio_working_3-way'!Y179+2*PI())/3)</f>
        <v>0.34937285665871015</v>
      </c>
      <c r="AE179" s="11">
        <f>'OddsRatio_working_3-way'!X179^(1/3)*SIN(('OddsRatio_working_3-way'!Y179+4*PI())/3)</f>
        <v>-0.5746667599472044</v>
      </c>
      <c r="AF179" s="11">
        <f>-'OddsRatio_working_3-way'!U179/(3*'OddsRatio_working_3-way'!X179^(1/3))*COS(('OddsRatio_working_3-way'!Y179)/3)</f>
        <v>0.5334945213893032</v>
      </c>
      <c r="AG179" s="11">
        <f>-'OddsRatio_working_3-way'!U179/(3*'OddsRatio_working_3-way'!X179^(1/3))*COS(('OddsRatio_working_3-way'!Y179+2*PI())/3)</f>
        <v>-0.46185750426024208</v>
      </c>
      <c r="AH179" s="11">
        <f>-'OddsRatio_working_3-way'!U179/(3*'OddsRatio_working_3-way'!X179^(1/3))*COS(('OddsRatio_working_3-way'!Y179+4*PI())/3)</f>
        <v>-7.1637017129061314E-2</v>
      </c>
      <c r="AI179" s="11">
        <f>'OddsRatio_working_3-way'!U179/(3*'OddsRatio_working_3-way'!X179^(1/3))*SIN(('OddsRatio_working_3-way'!Y179)/3)</f>
        <v>-0.22529390328849427</v>
      </c>
      <c r="AJ179" s="11">
        <f>'OddsRatio_working_3-way'!U179/(3*'OddsRatio_working_3-way'!X179^(1/3))*SIN(('OddsRatio_working_3-way'!Y179+2*PI())/3)</f>
        <v>-0.3493728566587101</v>
      </c>
      <c r="AK179" s="11">
        <f>'OddsRatio_working_3-way'!U179/(3*'OddsRatio_working_3-way'!X179^(1/3))*SIN(('OddsRatio_working_3-way'!Y179+4*PI())/3)</f>
        <v>0.57466675994720429</v>
      </c>
      <c r="AL179" s="11">
        <f>'OddsRatio_working_3-way'!Z179+'OddsRatio_working_3-way'!AF179</f>
        <v>1.0669890427786064</v>
      </c>
      <c r="AM179" s="11">
        <f>'OddsRatio_working_3-way'!AA179+'OddsRatio_working_3-way'!AG179</f>
        <v>-0.92371500852048427</v>
      </c>
      <c r="AN179" s="11">
        <f>'OddsRatio_working_3-way'!AB179+'OddsRatio_working_3-way'!AH179</f>
        <v>-0.14327403425812263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1.0669890427786064</v>
      </c>
      <c r="AS179" s="11">
        <f>IF(('OddsRatio_working_3-way'!X179=0),IF(Q179&gt;0,-Q179^(1/3),(-Q179)^(1/3)),'OddsRatio_working_3-way'!AM179-'OddsRatio_working_3-way'!R179/3)</f>
        <v>-0.92371500852048427</v>
      </c>
      <c r="AT179" s="11">
        <f>IF(('OddsRatio_working_3-way'!X179=0),IF(Q179&gt;0,-Q179^(1/3),(-Q179)^(1/3)),'OddsRatio_working_3-way'!AN179-'OddsRatio_working_3-way'!R179/3)</f>
        <v>-0.14327403425812263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2.0499999999999998</v>
      </c>
      <c r="B180" s="4">
        <f>IF('True_Odds_Calculator_3-way'!B181="","",'True_Odds_Calculator_3-way'!B181)</f>
        <v>3.6</v>
      </c>
      <c r="C180" s="4">
        <f>IF('True_Odds_Calculator_3-way'!C181="","",'True_Odds_Calculator_3-way'!C181)</f>
        <v>3.87</v>
      </c>
      <c r="D180" s="9">
        <f t="shared" si="39"/>
        <v>0.47842679555145456</v>
      </c>
      <c r="E180" s="9">
        <f t="shared" si="40"/>
        <v>0.2703065741898158</v>
      </c>
      <c r="F180" s="9">
        <f t="shared" si="41"/>
        <v>0.2512666302587297</v>
      </c>
      <c r="G180" s="9">
        <f t="shared" si="42"/>
        <v>1.0382704100353162</v>
      </c>
      <c r="H180" s="9">
        <f t="shared" si="43"/>
        <v>2.0901839305370813</v>
      </c>
      <c r="I180" s="9">
        <f t="shared" si="44"/>
        <v>3.6995030660918218</v>
      </c>
      <c r="J180" s="9">
        <f t="shared" si="45"/>
        <v>3.9798360768013574</v>
      </c>
      <c r="K180" s="11">
        <f t="shared" si="46"/>
        <v>0.48780487804878053</v>
      </c>
      <c r="L180" s="11">
        <f t="shared" si="47"/>
        <v>0.27777777777777779</v>
      </c>
      <c r="M180" s="11">
        <f t="shared" si="48"/>
        <v>0.25839793281653745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-0.27433247200689048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0.22828652059130411</v>
      </c>
      <c r="Q180" s="11">
        <f>2*'OddsRatio_working_3-way'!K180*'OddsRatio_working_3-way'!L180*'OddsRatio_working_3-way'!M180</f>
        <v>7.0026540058682238E-2</v>
      </c>
      <c r="R180" s="11">
        <f t="shared" si="49"/>
        <v>0</v>
      </c>
      <c r="S180" s="11">
        <f t="shared" si="50"/>
        <v>-0.83215274852905552</v>
      </c>
      <c r="T180" s="11">
        <f t="shared" si="51"/>
        <v>-0.25526157930339127</v>
      </c>
      <c r="U180" s="11">
        <f>'OddsRatio_working_3-way'!S180-'OddsRatio_working_3-way'!R180^2/3</f>
        <v>-0.83215274852905552</v>
      </c>
      <c r="V180" s="11">
        <f>'OddsRatio_working_3-way'!S180*'OddsRatio_working_3-way'!R180/3-2*'OddsRatio_working_3-way'!R180^3/27-'OddsRatio_working_3-way'!T180</f>
        <v>0.25526157930339127</v>
      </c>
      <c r="W180" s="11">
        <f>'OddsRatio_working_3-way'!V180^2+4*'OddsRatio_working_3-way'!U180^3/27</f>
        <v>-2.021154610692355E-2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0.14609074232765834</v>
      </c>
      <c r="Y180" s="11">
        <f>IF('OddsRatio_working_3-way'!W180&gt;=0,IF('OddsRatio_working_3-way'!V180+SQRT('OddsRatio_working_3-way'!W180)&gt;0,0,PI()),ACOS('OddsRatio_working_3-way'!V180/(2*'OddsRatio_working_3-way'!X180)))</f>
        <v>0.50816158786935683</v>
      </c>
      <c r="Z180" s="11">
        <f>'OddsRatio_working_3-way'!X180^(1/3)*COS('OddsRatio_working_3-way'!Y180/3)</f>
        <v>0.51913520501765809</v>
      </c>
      <c r="AA180" s="11">
        <f>'OddsRatio_working_3-way'!X180^(1/3)*COS(('OddsRatio_working_3-way'!Y180+2*PI())/3)</f>
        <v>-0.33645821517201074</v>
      </c>
      <c r="AB180" s="11">
        <f>'OddsRatio_working_3-way'!X180^(1/3)*COS(('OddsRatio_working_3-way'!Y180+4*PI())/3)</f>
        <v>-0.18267698984564754</v>
      </c>
      <c r="AC180" s="11">
        <f>'OddsRatio_working_3-way'!X180^(1/3)*SIN('OddsRatio_working_3-way'!Y180/3)</f>
        <v>8.8785631838486409E-2</v>
      </c>
      <c r="AD180" s="11">
        <f>'OddsRatio_working_3-way'!X180^(1/3)*SIN(('OddsRatio_working_3-way'!Y180+2*PI())/3)</f>
        <v>0.40519145962489156</v>
      </c>
      <c r="AE180" s="11">
        <f>'OddsRatio_working_3-way'!X180^(1/3)*SIN(('OddsRatio_working_3-way'!Y180+4*PI())/3)</f>
        <v>-0.49397709146337787</v>
      </c>
      <c r="AF180" s="11">
        <f>-'OddsRatio_working_3-way'!U180/(3*'OddsRatio_working_3-way'!X180^(1/3))*COS(('OddsRatio_working_3-way'!Y180)/3)</f>
        <v>0.51913520501765809</v>
      </c>
      <c r="AG180" s="11">
        <f>-'OddsRatio_working_3-way'!U180/(3*'OddsRatio_working_3-way'!X180^(1/3))*COS(('OddsRatio_working_3-way'!Y180+2*PI())/3)</f>
        <v>-0.33645821517201074</v>
      </c>
      <c r="AH180" s="11">
        <f>-'OddsRatio_working_3-way'!U180/(3*'OddsRatio_working_3-way'!X180^(1/3))*COS(('OddsRatio_working_3-way'!Y180+4*PI())/3)</f>
        <v>-0.18267698984564754</v>
      </c>
      <c r="AI180" s="11">
        <f>'OddsRatio_working_3-way'!U180/(3*'OddsRatio_working_3-way'!X180^(1/3))*SIN(('OddsRatio_working_3-way'!Y180)/3)</f>
        <v>-8.8785631838486409E-2</v>
      </c>
      <c r="AJ180" s="11">
        <f>'OddsRatio_working_3-way'!U180/(3*'OddsRatio_working_3-way'!X180^(1/3))*SIN(('OddsRatio_working_3-way'!Y180+2*PI())/3)</f>
        <v>-0.40519145962489156</v>
      </c>
      <c r="AK180" s="11">
        <f>'OddsRatio_working_3-way'!U180/(3*'OddsRatio_working_3-way'!X180^(1/3))*SIN(('OddsRatio_working_3-way'!Y180+4*PI())/3)</f>
        <v>0.49397709146337787</v>
      </c>
      <c r="AL180" s="11">
        <f>'OddsRatio_working_3-way'!Z180+'OddsRatio_working_3-way'!AF180</f>
        <v>1.0382704100353162</v>
      </c>
      <c r="AM180" s="11">
        <f>'OddsRatio_working_3-way'!AA180+'OddsRatio_working_3-way'!AG180</f>
        <v>-0.67291643034402149</v>
      </c>
      <c r="AN180" s="11">
        <f>'OddsRatio_working_3-way'!AB180+'OddsRatio_working_3-way'!AH180</f>
        <v>-0.36535397969129507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1.0382704100353162</v>
      </c>
      <c r="AS180" s="11">
        <f>IF(('OddsRatio_working_3-way'!X180=0),IF(Q180&gt;0,-Q180^(1/3),(-Q180)^(1/3)),'OddsRatio_working_3-way'!AM180-'OddsRatio_working_3-way'!R180/3)</f>
        <v>-0.67291643034402149</v>
      </c>
      <c r="AT180" s="11">
        <f>IF(('OddsRatio_working_3-way'!X180=0),IF(Q180&gt;0,-Q180^(1/3),(-Q180)^(1/3)),'OddsRatio_working_3-way'!AN180-'OddsRatio_working_3-way'!R180/3)</f>
        <v>-0.36535397969129507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1.98</v>
      </c>
      <c r="B181" s="4">
        <f>IF('True_Odds_Calculator_3-way'!B182="","",'True_Odds_Calculator_3-way'!B182)</f>
        <v>3.43</v>
      </c>
      <c r="C181" s="4">
        <f>IF('True_Odds_Calculator_3-way'!C182="","",'True_Odds_Calculator_3-way'!C182)</f>
        <v>4.3899999999999997</v>
      </c>
      <c r="D181" s="9">
        <f t="shared" si="39"/>
        <v>0.49535685306177862</v>
      </c>
      <c r="E181" s="9">
        <f t="shared" si="40"/>
        <v>0.28360137937237306</v>
      </c>
      <c r="F181" s="9">
        <f t="shared" si="41"/>
        <v>0.22104176756584829</v>
      </c>
      <c r="G181" s="9">
        <f t="shared" si="42"/>
        <v>1.0395374233521166</v>
      </c>
      <c r="H181" s="9">
        <f t="shared" si="43"/>
        <v>2.0187466748850746</v>
      </c>
      <c r="I181" s="9">
        <f t="shared" si="44"/>
        <v>3.5260759387456444</v>
      </c>
      <c r="J181" s="9">
        <f t="shared" si="45"/>
        <v>4.5240318651636739</v>
      </c>
      <c r="K181" s="11">
        <f t="shared" si="46"/>
        <v>0.50505050505050508</v>
      </c>
      <c r="L181" s="11">
        <f t="shared" si="47"/>
        <v>0.29154518950437314</v>
      </c>
      <c r="M181" s="11">
        <f t="shared" si="48"/>
        <v>0.22779043280182235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-0.27077478330325722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0.2280788855099673</v>
      </c>
      <c r="Q181" s="11">
        <f>2*'OddsRatio_working_3-way'!K181*'OddsRatio_working_3-way'!L181*'OddsRatio_working_3-way'!M181</f>
        <v>6.7082025149990385E-2</v>
      </c>
      <c r="R181" s="11">
        <f t="shared" si="49"/>
        <v>0</v>
      </c>
      <c r="S181" s="11">
        <f t="shared" si="50"/>
        <v>-0.84231952003642752</v>
      </c>
      <c r="T181" s="11">
        <f t="shared" si="51"/>
        <v>-0.24774103530483166</v>
      </c>
      <c r="U181" s="11">
        <f>'OddsRatio_working_3-way'!S181-'OddsRatio_working_3-way'!R181^2/3</f>
        <v>-0.84231952003642752</v>
      </c>
      <c r="V181" s="11">
        <f>'OddsRatio_working_3-way'!S181*'OddsRatio_working_3-way'!R181/3-2*'OddsRatio_working_3-way'!R181^3/27-'OddsRatio_working_3-way'!T181</f>
        <v>0.24774103530483166</v>
      </c>
      <c r="W181" s="11">
        <f>'OddsRatio_working_3-way'!V181^2+4*'OddsRatio_working_3-way'!U181^3/27</f>
        <v>-2.7161791356311159E-2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0.14877618419140629</v>
      </c>
      <c r="Y181" s="11">
        <f>IF('OddsRatio_working_3-way'!W181&gt;=0,IF('OddsRatio_working_3-way'!V181+SQRT('OddsRatio_working_3-way'!W181)&gt;0,0,PI()),ACOS('OddsRatio_working_3-way'!V181/(2*'OddsRatio_working_3-way'!X181)))</f>
        <v>0.58701734161343699</v>
      </c>
      <c r="Z181" s="11">
        <f>'OddsRatio_working_3-way'!X181^(1/3)*COS('OddsRatio_working_3-way'!Y181/3)</f>
        <v>0.51976871167605831</v>
      </c>
      <c r="AA181" s="11">
        <f>'OddsRatio_working_3-way'!X181^(1/3)*COS(('OddsRatio_working_3-way'!Y181+2*PI())/3)</f>
        <v>-0.34910455972181798</v>
      </c>
      <c r="AB181" s="11">
        <f>'OddsRatio_working_3-way'!X181^(1/3)*COS(('OddsRatio_working_3-way'!Y181+4*PI())/3)</f>
        <v>-0.17066415195424026</v>
      </c>
      <c r="AC181" s="11">
        <f>'OddsRatio_working_3-way'!X181^(1/3)*SIN('OddsRatio_working_3-way'!Y181/3)</f>
        <v>0.10302261745891747</v>
      </c>
      <c r="AD181" s="11">
        <f>'OddsRatio_working_3-way'!X181^(1/3)*SIN(('OddsRatio_working_3-way'!Y181+2*PI())/3)</f>
        <v>0.3986215996743171</v>
      </c>
      <c r="AE181" s="11">
        <f>'OddsRatio_working_3-way'!X181^(1/3)*SIN(('OddsRatio_working_3-way'!Y181+4*PI())/3)</f>
        <v>-0.50164421713323459</v>
      </c>
      <c r="AF181" s="11">
        <f>-'OddsRatio_working_3-way'!U181/(3*'OddsRatio_working_3-way'!X181^(1/3))*COS(('OddsRatio_working_3-way'!Y181)/3)</f>
        <v>0.51976871167605831</v>
      </c>
      <c r="AG181" s="11">
        <f>-'OddsRatio_working_3-way'!U181/(3*'OddsRatio_working_3-way'!X181^(1/3))*COS(('OddsRatio_working_3-way'!Y181+2*PI())/3)</f>
        <v>-0.34910455972181798</v>
      </c>
      <c r="AH181" s="11">
        <f>-'OddsRatio_working_3-way'!U181/(3*'OddsRatio_working_3-way'!X181^(1/3))*COS(('OddsRatio_working_3-way'!Y181+4*PI())/3)</f>
        <v>-0.17066415195424026</v>
      </c>
      <c r="AI181" s="11">
        <f>'OddsRatio_working_3-way'!U181/(3*'OddsRatio_working_3-way'!X181^(1/3))*SIN(('OddsRatio_working_3-way'!Y181)/3)</f>
        <v>-0.10302261745891747</v>
      </c>
      <c r="AJ181" s="11">
        <f>'OddsRatio_working_3-way'!U181/(3*'OddsRatio_working_3-way'!X181^(1/3))*SIN(('OddsRatio_working_3-way'!Y181+2*PI())/3)</f>
        <v>-0.3986215996743171</v>
      </c>
      <c r="AK181" s="11">
        <f>'OddsRatio_working_3-way'!U181/(3*'OddsRatio_working_3-way'!X181^(1/3))*SIN(('OddsRatio_working_3-way'!Y181+4*PI())/3)</f>
        <v>0.50164421713323459</v>
      </c>
      <c r="AL181" s="11">
        <f>'OddsRatio_working_3-way'!Z181+'OddsRatio_working_3-way'!AF181</f>
        <v>1.0395374233521166</v>
      </c>
      <c r="AM181" s="11">
        <f>'OddsRatio_working_3-way'!AA181+'OddsRatio_working_3-way'!AG181</f>
        <v>-0.69820911944363595</v>
      </c>
      <c r="AN181" s="11">
        <f>'OddsRatio_working_3-way'!AB181+'OddsRatio_working_3-way'!AH181</f>
        <v>-0.34132830390848051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1.0395374233521166</v>
      </c>
      <c r="AS181" s="11">
        <f>IF(('OddsRatio_working_3-way'!X181=0),IF(Q181&gt;0,-Q181^(1/3),(-Q181)^(1/3)),'OddsRatio_working_3-way'!AM181-'OddsRatio_working_3-way'!R181/3)</f>
        <v>-0.69820911944363595</v>
      </c>
      <c r="AT181" s="11">
        <f>IF(('OddsRatio_working_3-way'!X181=0),IF(Q181&gt;0,-Q181^(1/3),(-Q181)^(1/3)),'OddsRatio_working_3-way'!AN181-'OddsRatio_working_3-way'!R181/3)</f>
        <v>-0.34132830390848051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8.57</v>
      </c>
      <c r="B182" s="4">
        <f>IF('True_Odds_Calculator_3-way'!B183="","",'True_Odds_Calculator_3-way'!B183)</f>
        <v>5.25</v>
      </c>
      <c r="C182" s="4">
        <f>IF('True_Odds_Calculator_3-way'!C183="","",'True_Odds_Calculator_3-way'!C183)</f>
        <v>1.39</v>
      </c>
      <c r="D182" s="9">
        <f t="shared" si="39"/>
        <v>0.11081748942328687</v>
      </c>
      <c r="E182" s="9">
        <f t="shared" si="40"/>
        <v>0.18165959416897803</v>
      </c>
      <c r="F182" s="9">
        <f t="shared" si="41"/>
        <v>0.7075229164077349</v>
      </c>
      <c r="G182" s="9">
        <f t="shared" si="42"/>
        <v>1.059953285736384</v>
      </c>
      <c r="H182" s="9">
        <f t="shared" si="43"/>
        <v>9.0238463730244263</v>
      </c>
      <c r="I182" s="9">
        <f t="shared" si="44"/>
        <v>5.5048014643796321</v>
      </c>
      <c r="J182" s="9">
        <f t="shared" si="45"/>
        <v>1.4133817814371894</v>
      </c>
      <c r="K182" s="11">
        <f t="shared" si="46"/>
        <v>0.11668611435239207</v>
      </c>
      <c r="L182" s="11">
        <f t="shared" si="47"/>
        <v>0.19047619047619047</v>
      </c>
      <c r="M182" s="11">
        <f t="shared" si="48"/>
        <v>0.71942446043165476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-0.20062936148830535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0.19523637632651009</v>
      </c>
      <c r="Q182" s="11">
        <f>2*'OddsRatio_working_3-way'!K182*'OddsRatio_working_3-way'!L182*'OddsRatio_working_3-way'!M182</f>
        <v>3.1979750422032771E-2</v>
      </c>
      <c r="R182" s="11">
        <f t="shared" si="49"/>
        <v>0</v>
      </c>
      <c r="S182" s="11">
        <f t="shared" si="50"/>
        <v>-0.97311966144043371</v>
      </c>
      <c r="T182" s="11">
        <f t="shared" si="51"/>
        <v>-0.15939715994110296</v>
      </c>
      <c r="U182" s="11">
        <f>'OddsRatio_working_3-way'!S182-'OddsRatio_working_3-way'!R182^2/3</f>
        <v>-0.97311966144043371</v>
      </c>
      <c r="V182" s="11">
        <f>'OddsRatio_working_3-way'!S182*'OddsRatio_working_3-way'!R182/3-2*'OddsRatio_working_3-way'!R182^3/27-'OddsRatio_working_3-way'!T182</f>
        <v>0.15939715994110296</v>
      </c>
      <c r="W182" s="11">
        <f>'OddsRatio_working_3-way'!V182^2+4*'OddsRatio_working_3-way'!U182^3/27</f>
        <v>-0.11111213350137529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0.18474278612348091</v>
      </c>
      <c r="Y182" s="11">
        <f>IF('OddsRatio_working_3-way'!W182&gt;=0,IF('OddsRatio_working_3-way'!V182+SQRT('OddsRatio_working_3-way'!W182)&gt;0,0,PI()),ACOS('OddsRatio_working_3-way'!V182/(2*'OddsRatio_working_3-way'!X182)))</f>
        <v>1.1247490425332349</v>
      </c>
      <c r="Z182" s="11">
        <f>'OddsRatio_working_3-way'!X182^(1/3)*COS('OddsRatio_working_3-way'!Y182/3)</f>
        <v>0.52997664286819202</v>
      </c>
      <c r="AA182" s="11">
        <f>'OddsRatio_working_3-way'!X182^(1/3)*COS(('OddsRatio_working_3-way'!Y182+2*PI())/3)</f>
        <v>-0.4456080431444594</v>
      </c>
      <c r="AB182" s="11">
        <f>'OddsRatio_working_3-way'!X182^(1/3)*COS(('OddsRatio_working_3-way'!Y182+4*PI())/3)</f>
        <v>-8.4368599723732798E-2</v>
      </c>
      <c r="AC182" s="11">
        <f>'OddsRatio_working_3-way'!X182^(1/3)*SIN('OddsRatio_working_3-way'!Y182/3)</f>
        <v>0.20856168990086724</v>
      </c>
      <c r="AD182" s="11">
        <f>'OddsRatio_working_3-way'!X182^(1/3)*SIN(('OddsRatio_working_3-way'!Y182+2*PI())/3)</f>
        <v>0.35469239118581364</v>
      </c>
      <c r="AE182" s="11">
        <f>'OddsRatio_working_3-way'!X182^(1/3)*SIN(('OddsRatio_working_3-way'!Y182+4*PI())/3)</f>
        <v>-0.56325408108668074</v>
      </c>
      <c r="AF182" s="11">
        <f>-'OddsRatio_working_3-way'!U182/(3*'OddsRatio_working_3-way'!X182^(1/3))*COS(('OddsRatio_working_3-way'!Y182)/3)</f>
        <v>0.52997664286819191</v>
      </c>
      <c r="AG182" s="11">
        <f>-'OddsRatio_working_3-way'!U182/(3*'OddsRatio_working_3-way'!X182^(1/3))*COS(('OddsRatio_working_3-way'!Y182+2*PI())/3)</f>
        <v>-0.44560804314445929</v>
      </c>
      <c r="AH182" s="11">
        <f>-'OddsRatio_working_3-way'!U182/(3*'OddsRatio_working_3-way'!X182^(1/3))*COS(('OddsRatio_working_3-way'!Y182+4*PI())/3)</f>
        <v>-8.4368599723732771E-2</v>
      </c>
      <c r="AI182" s="11">
        <f>'OddsRatio_working_3-way'!U182/(3*'OddsRatio_working_3-way'!X182^(1/3))*SIN(('OddsRatio_working_3-way'!Y182)/3)</f>
        <v>-0.20856168990086718</v>
      </c>
      <c r="AJ182" s="11">
        <f>'OddsRatio_working_3-way'!U182/(3*'OddsRatio_working_3-way'!X182^(1/3))*SIN(('OddsRatio_working_3-way'!Y182+2*PI())/3)</f>
        <v>-0.35469239118581358</v>
      </c>
      <c r="AK182" s="11">
        <f>'OddsRatio_working_3-way'!U182/(3*'OddsRatio_working_3-way'!X182^(1/3))*SIN(('OddsRatio_working_3-way'!Y182+4*PI())/3)</f>
        <v>0.56325408108668074</v>
      </c>
      <c r="AL182" s="11">
        <f>'OddsRatio_working_3-way'!Z182+'OddsRatio_working_3-way'!AF182</f>
        <v>1.059953285736384</v>
      </c>
      <c r="AM182" s="11">
        <f>'OddsRatio_working_3-way'!AA182+'OddsRatio_working_3-way'!AG182</f>
        <v>-0.89121608628891869</v>
      </c>
      <c r="AN182" s="11">
        <f>'OddsRatio_working_3-way'!AB182+'OddsRatio_working_3-way'!AH182</f>
        <v>-0.16873719944746557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1.059953285736384</v>
      </c>
      <c r="AS182" s="11">
        <f>IF(('OddsRatio_working_3-way'!X182=0),IF(Q182&gt;0,-Q182^(1/3),(-Q182)^(1/3)),'OddsRatio_working_3-way'!AM182-'OddsRatio_working_3-way'!R182/3)</f>
        <v>-0.89121608628891869</v>
      </c>
      <c r="AT182" s="11">
        <f>IF(('OddsRatio_working_3-way'!X182=0),IF(Q182&gt;0,-Q182^(1/3),(-Q182)^(1/3)),'OddsRatio_working_3-way'!AN182-'OddsRatio_working_3-way'!R182/3)</f>
        <v>-0.16873719944746557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7.67</v>
      </c>
      <c r="B183" s="4">
        <f>IF('True_Odds_Calculator_3-way'!B184="","",'True_Odds_Calculator_3-way'!B184)</f>
        <v>5.17</v>
      </c>
      <c r="C183" s="4">
        <f>IF('True_Odds_Calculator_3-way'!C184="","",'True_Odds_Calculator_3-way'!C184)</f>
        <v>1.43</v>
      </c>
      <c r="D183" s="9">
        <f t="shared" si="39"/>
        <v>0.12498832646851735</v>
      </c>
      <c r="E183" s="9">
        <f t="shared" si="40"/>
        <v>0.18598495600627077</v>
      </c>
      <c r="F183" s="9">
        <f t="shared" si="41"/>
        <v>0.68902671752521172</v>
      </c>
      <c r="G183" s="9">
        <f t="shared" si="42"/>
        <v>1.0495872827274861</v>
      </c>
      <c r="H183" s="9">
        <f t="shared" si="43"/>
        <v>8.0007471757923305</v>
      </c>
      <c r="I183" s="9">
        <f t="shared" si="44"/>
        <v>5.3767789689736167</v>
      </c>
      <c r="J183" s="9">
        <f t="shared" si="45"/>
        <v>1.4513225315728191</v>
      </c>
      <c r="K183" s="11">
        <f t="shared" si="46"/>
        <v>0.1303780964797914</v>
      </c>
      <c r="L183" s="11">
        <f t="shared" si="47"/>
        <v>0.19342359767891684</v>
      </c>
      <c r="M183" s="11">
        <f t="shared" si="48"/>
        <v>0.69930069930069938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-0.21091545294965375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0.1987476359480122</v>
      </c>
      <c r="Q183" s="11">
        <f>2*'OddsRatio_working_3-way'!K183*'OddsRatio_working_3-way'!L183*'OddsRatio_working_3-way'!M183</f>
        <v>3.5270210461049202E-2</v>
      </c>
      <c r="R183" s="11">
        <f t="shared" si="49"/>
        <v>0</v>
      </c>
      <c r="S183" s="11">
        <f t="shared" si="50"/>
        <v>-0.94230950444135519</v>
      </c>
      <c r="T183" s="11">
        <f t="shared" si="51"/>
        <v>-0.16722440185294685</v>
      </c>
      <c r="U183" s="11">
        <f>'OddsRatio_working_3-way'!S183-'OddsRatio_working_3-way'!R183^2/3</f>
        <v>-0.94230950444135519</v>
      </c>
      <c r="V183" s="11">
        <f>'OddsRatio_working_3-way'!S183*'OddsRatio_working_3-way'!R183/3-2*'OddsRatio_working_3-way'!R183^3/27-'OddsRatio_working_3-way'!T183</f>
        <v>0.16722440185294685</v>
      </c>
      <c r="W183" s="11">
        <f>'OddsRatio_working_3-way'!V183^2+4*'OddsRatio_working_3-way'!U183^3/27</f>
        <v>-9.5994679134251595E-2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0.17603883073723212</v>
      </c>
      <c r="Y183" s="11">
        <f>IF('OddsRatio_working_3-way'!W183&gt;=0,IF('OddsRatio_working_3-way'!V183+SQRT('OddsRatio_working_3-way'!W183)&gt;0,0,PI()),ACOS('OddsRatio_working_3-way'!V183/(2*'OddsRatio_working_3-way'!X183)))</f>
        <v>1.0758725993738492</v>
      </c>
      <c r="Z183" s="11">
        <f>'OddsRatio_working_3-way'!X183^(1/3)*COS('OddsRatio_working_3-way'!Y183/3)</f>
        <v>0.52479364136374307</v>
      </c>
      <c r="AA183" s="11">
        <f>'OddsRatio_working_3-way'!X183^(1/3)*COS(('OddsRatio_working_3-way'!Y183+2*PI())/3)</f>
        <v>-0.43275262950116611</v>
      </c>
      <c r="AB183" s="11">
        <f>'OddsRatio_working_3-way'!X183^(1/3)*COS(('OddsRatio_working_3-way'!Y183+4*PI())/3)</f>
        <v>-9.2041011862577113E-2</v>
      </c>
      <c r="AC183" s="11">
        <f>'OddsRatio_working_3-way'!X183^(1/3)*SIN('OddsRatio_working_3-way'!Y183/3)</f>
        <v>0.1967099441596725</v>
      </c>
      <c r="AD183" s="11">
        <f>'OddsRatio_working_3-way'!X183^(1/3)*SIN(('OddsRatio_working_3-way'!Y183+2*PI())/3)</f>
        <v>0.35612965308570538</v>
      </c>
      <c r="AE183" s="11">
        <f>'OddsRatio_working_3-way'!X183^(1/3)*SIN(('OddsRatio_working_3-way'!Y183+4*PI())/3)</f>
        <v>-0.55283959724537757</v>
      </c>
      <c r="AF183" s="11">
        <f>-'OddsRatio_working_3-way'!U183/(3*'OddsRatio_working_3-way'!X183^(1/3))*COS(('OddsRatio_working_3-way'!Y183)/3)</f>
        <v>0.52479364136374307</v>
      </c>
      <c r="AG183" s="11">
        <f>-'OddsRatio_working_3-way'!U183/(3*'OddsRatio_working_3-way'!X183^(1/3))*COS(('OddsRatio_working_3-way'!Y183+2*PI())/3)</f>
        <v>-0.43275262950116611</v>
      </c>
      <c r="AH183" s="11">
        <f>-'OddsRatio_working_3-way'!U183/(3*'OddsRatio_working_3-way'!X183^(1/3))*COS(('OddsRatio_working_3-way'!Y183+4*PI())/3)</f>
        <v>-9.2041011862577113E-2</v>
      </c>
      <c r="AI183" s="11">
        <f>'OddsRatio_working_3-way'!U183/(3*'OddsRatio_working_3-way'!X183^(1/3))*SIN(('OddsRatio_working_3-way'!Y183)/3)</f>
        <v>-0.1967099441596725</v>
      </c>
      <c r="AJ183" s="11">
        <f>'OddsRatio_working_3-way'!U183/(3*'OddsRatio_working_3-way'!X183^(1/3))*SIN(('OddsRatio_working_3-way'!Y183+2*PI())/3)</f>
        <v>-0.35612965308570538</v>
      </c>
      <c r="AK183" s="11">
        <f>'OddsRatio_working_3-way'!U183/(3*'OddsRatio_working_3-way'!X183^(1/3))*SIN(('OddsRatio_working_3-way'!Y183+4*PI())/3)</f>
        <v>0.55283959724537757</v>
      </c>
      <c r="AL183" s="11">
        <f>'OddsRatio_working_3-way'!Z183+'OddsRatio_working_3-way'!AF183</f>
        <v>1.0495872827274861</v>
      </c>
      <c r="AM183" s="11">
        <f>'OddsRatio_working_3-way'!AA183+'OddsRatio_working_3-way'!AG183</f>
        <v>-0.86550525900233222</v>
      </c>
      <c r="AN183" s="11">
        <f>'OddsRatio_working_3-way'!AB183+'OddsRatio_working_3-way'!AH183</f>
        <v>-0.18408202372515423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1.0495872827274861</v>
      </c>
      <c r="AS183" s="11">
        <f>IF(('OddsRatio_working_3-way'!X183=0),IF(Q183&gt;0,-Q183^(1/3),(-Q183)^(1/3)),'OddsRatio_working_3-way'!AM183-'OddsRatio_working_3-way'!R183/3)</f>
        <v>-0.86550525900233222</v>
      </c>
      <c r="AT183" s="11">
        <f>IF(('OddsRatio_working_3-way'!X183=0),IF(Q183&gt;0,-Q183^(1/3),(-Q183)^(1/3)),'OddsRatio_working_3-way'!AN183-'OddsRatio_working_3-way'!R183/3)</f>
        <v>-0.18408202372515423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3.32</v>
      </c>
      <c r="B184" s="4">
        <f>IF('True_Odds_Calculator_3-way'!B185="","",'True_Odds_Calculator_3-way'!B185)</f>
        <v>3.38</v>
      </c>
      <c r="C184" s="4">
        <f>IF('True_Odds_Calculator_3-way'!C185="","",'True_Odds_Calculator_3-way'!C185)</f>
        <v>2.35</v>
      </c>
      <c r="D184" s="9">
        <f t="shared" si="39"/>
        <v>0.29404536592241837</v>
      </c>
      <c r="E184" s="9">
        <f t="shared" si="40"/>
        <v>0.28877310611740387</v>
      </c>
      <c r="F184" s="9">
        <f t="shared" si="41"/>
        <v>0.41718152796017788</v>
      </c>
      <c r="G184" s="9">
        <f t="shared" si="42"/>
        <v>1.0348430066092817</v>
      </c>
      <c r="H184" s="9">
        <f t="shared" si="43"/>
        <v>3.4008357753335328</v>
      </c>
      <c r="I184" s="9">
        <f t="shared" si="44"/>
        <v>3.4629263557300902</v>
      </c>
      <c r="J184" s="9">
        <f t="shared" si="45"/>
        <v>2.3970380589225302</v>
      </c>
      <c r="K184" s="11">
        <f t="shared" si="46"/>
        <v>0.30120481927710846</v>
      </c>
      <c r="L184" s="11">
        <f t="shared" si="47"/>
        <v>0.29585798816568049</v>
      </c>
      <c r="M184" s="11">
        <f t="shared" si="48"/>
        <v>0.42553191489361702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-0.28266762125930389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0.22942076754708624</v>
      </c>
      <c r="Q184" s="11">
        <f>2*'OddsRatio_working_3-way'!K184*'OddsRatio_working_3-way'!L184*'OddsRatio_working_3-way'!M184</f>
        <v>7.5841576048623557E-2</v>
      </c>
      <c r="R184" s="11">
        <f t="shared" si="49"/>
        <v>0</v>
      </c>
      <c r="S184" s="11">
        <f t="shared" si="50"/>
        <v>-0.81162733292550726</v>
      </c>
      <c r="T184" s="11">
        <f t="shared" si="51"/>
        <v>-0.26830655633901068</v>
      </c>
      <c r="U184" s="11">
        <f>'OddsRatio_working_3-way'!S184-'OddsRatio_working_3-way'!R184^2/3</f>
        <v>-0.81162733292550726</v>
      </c>
      <c r="V184" s="11">
        <f>'OddsRatio_working_3-way'!S184*'OddsRatio_working_3-way'!R184/3-2*'OddsRatio_working_3-way'!R184^3/27-'OddsRatio_working_3-way'!T184</f>
        <v>0.26830655633901068</v>
      </c>
      <c r="W184" s="11">
        <f>'OddsRatio_working_3-way'!V184^2+4*'OddsRatio_working_3-way'!U184^3/27</f>
        <v>-7.2190761015092642E-3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0.14071912119183375</v>
      </c>
      <c r="Y184" s="11">
        <f>IF('OddsRatio_working_3-way'!W184&gt;=0,IF('OddsRatio_working_3-way'!V184+SQRT('OddsRatio_working_3-way'!W184)&gt;0,0,PI()),ACOS('OddsRatio_working_3-way'!V184/(2*'OddsRatio_working_3-way'!X184)))</f>
        <v>0.3066810737849377</v>
      </c>
      <c r="Z184" s="11">
        <f>'OddsRatio_working_3-way'!X184^(1/3)*COS('OddsRatio_working_3-way'!Y184/3)</f>
        <v>0.51742150330464087</v>
      </c>
      <c r="AA184" s="11">
        <f>'OddsRatio_working_3-way'!X184^(1/3)*COS(('OddsRatio_working_3-way'!Y184+2*PI())/3)</f>
        <v>-0.30467893814962521</v>
      </c>
      <c r="AB184" s="11">
        <f>'OddsRatio_working_3-way'!X184^(1/3)*COS(('OddsRatio_working_3-way'!Y184+4*PI())/3)</f>
        <v>-0.21274256515501569</v>
      </c>
      <c r="AC184" s="11">
        <f>'OddsRatio_working_3-way'!X184^(1/3)*SIN('OddsRatio_working_3-way'!Y184/3)</f>
        <v>5.3079489696755716E-2</v>
      </c>
      <c r="AD184" s="11">
        <f>'OddsRatio_working_3-way'!X184^(1/3)*SIN(('OddsRatio_working_3-way'!Y184+2*PI())/3)</f>
        <v>0.42156042147777495</v>
      </c>
      <c r="AE184" s="11">
        <f>'OddsRatio_working_3-way'!X184^(1/3)*SIN(('OddsRatio_working_3-way'!Y184+4*PI())/3)</f>
        <v>-0.47463991117453064</v>
      </c>
      <c r="AF184" s="11">
        <f>-'OddsRatio_working_3-way'!U184/(3*'OddsRatio_working_3-way'!X184^(1/3))*COS(('OddsRatio_working_3-way'!Y184)/3)</f>
        <v>0.51742150330464087</v>
      </c>
      <c r="AG184" s="11">
        <f>-'OddsRatio_working_3-way'!U184/(3*'OddsRatio_working_3-way'!X184^(1/3))*COS(('OddsRatio_working_3-way'!Y184+2*PI())/3)</f>
        <v>-0.30467893814962521</v>
      </c>
      <c r="AH184" s="11">
        <f>-'OddsRatio_working_3-way'!U184/(3*'OddsRatio_working_3-way'!X184^(1/3))*COS(('OddsRatio_working_3-way'!Y184+4*PI())/3)</f>
        <v>-0.21274256515501569</v>
      </c>
      <c r="AI184" s="11">
        <f>'OddsRatio_working_3-way'!U184/(3*'OddsRatio_working_3-way'!X184^(1/3))*SIN(('OddsRatio_working_3-way'!Y184)/3)</f>
        <v>-5.3079489696755716E-2</v>
      </c>
      <c r="AJ184" s="11">
        <f>'OddsRatio_working_3-way'!U184/(3*'OddsRatio_working_3-way'!X184^(1/3))*SIN(('OddsRatio_working_3-way'!Y184+2*PI())/3)</f>
        <v>-0.42156042147777495</v>
      </c>
      <c r="AK184" s="11">
        <f>'OddsRatio_working_3-way'!U184/(3*'OddsRatio_working_3-way'!X184^(1/3))*SIN(('OddsRatio_working_3-way'!Y184+4*PI())/3)</f>
        <v>0.47463991117453064</v>
      </c>
      <c r="AL184" s="11">
        <f>'OddsRatio_working_3-way'!Z184+'OddsRatio_working_3-way'!AF184</f>
        <v>1.0348430066092817</v>
      </c>
      <c r="AM184" s="11">
        <f>'OddsRatio_working_3-way'!AA184+'OddsRatio_working_3-way'!AG184</f>
        <v>-0.60935787629925042</v>
      </c>
      <c r="AN184" s="11">
        <f>'OddsRatio_working_3-way'!AB184+'OddsRatio_working_3-way'!AH184</f>
        <v>-0.42548513031003138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1.0348430066092817</v>
      </c>
      <c r="AS184" s="11">
        <f>IF(('OddsRatio_working_3-way'!X184=0),IF(Q184&gt;0,-Q184^(1/3),(-Q184)^(1/3)),'OddsRatio_working_3-way'!AM184-'OddsRatio_working_3-way'!R184/3)</f>
        <v>-0.60935787629925042</v>
      </c>
      <c r="AT184" s="11">
        <f>IF(('OddsRatio_working_3-way'!X184=0),IF(Q184&gt;0,-Q184^(1/3),(-Q184)^(1/3)),'OddsRatio_working_3-way'!AN184-'OddsRatio_working_3-way'!R184/3)</f>
        <v>-0.42548513031003138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2.12</v>
      </c>
      <c r="B185" s="4">
        <f>IF('True_Odds_Calculator_3-way'!B186="","",'True_Odds_Calculator_3-way'!B186)</f>
        <v>3.7</v>
      </c>
      <c r="C185" s="4">
        <f>IF('True_Odds_Calculator_3-way'!C186="","",'True_Odds_Calculator_3-way'!C186)</f>
        <v>3.57</v>
      </c>
      <c r="D185" s="9">
        <f t="shared" si="39"/>
        <v>0.46317264302260913</v>
      </c>
      <c r="E185" s="9">
        <f t="shared" si="40"/>
        <v>0.26356911266025135</v>
      </c>
      <c r="F185" s="9">
        <f t="shared" si="41"/>
        <v>0.27325824431713969</v>
      </c>
      <c r="G185" s="9">
        <f t="shared" si="42"/>
        <v>1.0348412139164012</v>
      </c>
      <c r="H185" s="9">
        <f t="shared" si="43"/>
        <v>2.1590221595863692</v>
      </c>
      <c r="I185" s="9">
        <f t="shared" si="44"/>
        <v>3.7940712775742833</v>
      </c>
      <c r="J185" s="9">
        <f t="shared" si="45"/>
        <v>3.6595419197651511</v>
      </c>
      <c r="K185" s="11">
        <f t="shared" si="46"/>
        <v>0.47169811320754712</v>
      </c>
      <c r="L185" s="11">
        <f t="shared" si="47"/>
        <v>0.27027027027027023</v>
      </c>
      <c r="M185" s="11">
        <f t="shared" si="48"/>
        <v>0.28011204481792717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-0.27752947175810672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0.2281891849039463</v>
      </c>
      <c r="Q185" s="11">
        <f>2*'OddsRatio_working_3-way'!K185*'OddsRatio_working_3-way'!L185*'OddsRatio_working_3-way'!M185</f>
        <v>7.1420715149904918E-2</v>
      </c>
      <c r="R185" s="11">
        <f t="shared" si="49"/>
        <v>0</v>
      </c>
      <c r="S185" s="11">
        <f t="shared" si="50"/>
        <v>-0.82221604595145426</v>
      </c>
      <c r="T185" s="11">
        <f t="shared" si="51"/>
        <v>-0.25734461532126884</v>
      </c>
      <c r="U185" s="11">
        <f>'OddsRatio_working_3-way'!S185-'OddsRatio_working_3-way'!R185^2/3</f>
        <v>-0.82221604595145426</v>
      </c>
      <c r="V185" s="11">
        <f>'OddsRatio_working_3-way'!S185*'OddsRatio_working_3-way'!R185/3-2*'OddsRatio_working_3-way'!R185^3/27-'OddsRatio_working_3-way'!T185</f>
        <v>0.25734461532126884</v>
      </c>
      <c r="W185" s="11">
        <f>'OddsRatio_working_3-way'!V185^2+4*'OddsRatio_working_3-way'!U185^3/27</f>
        <v>-1.6121941482292637E-2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0.14348187387013775</v>
      </c>
      <c r="Y185" s="11">
        <f>IF('OddsRatio_working_3-way'!W185&gt;=0,IF('OddsRatio_working_3-way'!V185+SQRT('OddsRatio_working_3-way'!W185)&gt;0,0,PI()),ACOS('OddsRatio_working_3-way'!V185/(2*'OddsRatio_working_3-way'!X185)))</f>
        <v>0.45834860199281291</v>
      </c>
      <c r="Z185" s="11">
        <f>'OddsRatio_working_3-way'!X185^(1/3)*COS('OddsRatio_working_3-way'!Y185/3)</f>
        <v>0.51742060695820069</v>
      </c>
      <c r="AA185" s="11">
        <f>'OddsRatio_working_3-way'!X185^(1/3)*COS(('OddsRatio_working_3-way'!Y185+2*PI())/3)</f>
        <v>-0.32770992745719923</v>
      </c>
      <c r="AB185" s="11">
        <f>'OddsRatio_working_3-way'!X185^(1/3)*COS(('OddsRatio_working_3-way'!Y185+4*PI())/3)</f>
        <v>-0.18971067950100151</v>
      </c>
      <c r="AC185" s="11">
        <f>'OddsRatio_working_3-way'!X185^(1/3)*SIN('OddsRatio_working_3-way'!Y185/3)</f>
        <v>7.9673902955476675E-2</v>
      </c>
      <c r="AD185" s="11">
        <f>'OddsRatio_working_3-way'!X185^(1/3)*SIN(('OddsRatio_working_3-way'!Y185+2*PI())/3)</f>
        <v>0.40826243858962669</v>
      </c>
      <c r="AE185" s="11">
        <f>'OddsRatio_working_3-way'!X185^(1/3)*SIN(('OddsRatio_working_3-way'!Y185+4*PI())/3)</f>
        <v>-0.4879363415451034</v>
      </c>
      <c r="AF185" s="11">
        <f>-'OddsRatio_working_3-way'!U185/(3*'OddsRatio_working_3-way'!X185^(1/3))*COS(('OddsRatio_working_3-way'!Y185)/3)</f>
        <v>0.51742060695820058</v>
      </c>
      <c r="AG185" s="11">
        <f>-'OddsRatio_working_3-way'!U185/(3*'OddsRatio_working_3-way'!X185^(1/3))*COS(('OddsRatio_working_3-way'!Y185+2*PI())/3)</f>
        <v>-0.32770992745719918</v>
      </c>
      <c r="AH185" s="11">
        <f>-'OddsRatio_working_3-way'!U185/(3*'OddsRatio_working_3-way'!X185^(1/3))*COS(('OddsRatio_working_3-way'!Y185+4*PI())/3)</f>
        <v>-0.18971067950100148</v>
      </c>
      <c r="AI185" s="11">
        <f>'OddsRatio_working_3-way'!U185/(3*'OddsRatio_working_3-way'!X185^(1/3))*SIN(('OddsRatio_working_3-way'!Y185)/3)</f>
        <v>-7.9673902955476661E-2</v>
      </c>
      <c r="AJ185" s="11">
        <f>'OddsRatio_working_3-way'!U185/(3*'OddsRatio_working_3-way'!X185^(1/3))*SIN(('OddsRatio_working_3-way'!Y185+2*PI())/3)</f>
        <v>-0.40826243858962658</v>
      </c>
      <c r="AK185" s="11">
        <f>'OddsRatio_working_3-way'!U185/(3*'OddsRatio_working_3-way'!X185^(1/3))*SIN(('OddsRatio_working_3-way'!Y185+4*PI())/3)</f>
        <v>0.48793634154510329</v>
      </c>
      <c r="AL185" s="11">
        <f>'OddsRatio_working_3-way'!Z185+'OddsRatio_working_3-way'!AF185</f>
        <v>1.0348412139164012</v>
      </c>
      <c r="AM185" s="11">
        <f>'OddsRatio_working_3-way'!AA185+'OddsRatio_working_3-way'!AG185</f>
        <v>-0.65541985491439836</v>
      </c>
      <c r="AN185" s="11">
        <f>'OddsRatio_working_3-way'!AB185+'OddsRatio_working_3-way'!AH185</f>
        <v>-0.37942135900200302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1.0348412139164012</v>
      </c>
      <c r="AS185" s="11">
        <f>IF(('OddsRatio_working_3-way'!X185=0),IF(Q185&gt;0,-Q185^(1/3),(-Q185)^(1/3)),'OddsRatio_working_3-way'!AM185-'OddsRatio_working_3-way'!R185/3)</f>
        <v>-0.65541985491439836</v>
      </c>
      <c r="AT185" s="11">
        <f>IF(('OddsRatio_working_3-way'!X185=0),IF(Q185&gt;0,-Q185^(1/3),(-Q185)^(1/3)),'OddsRatio_working_3-way'!AN185-'OddsRatio_working_3-way'!R185/3)</f>
        <v>-0.37942135900200302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2.68</v>
      </c>
      <c r="B186" s="4">
        <f>IF('True_Odds_Calculator_3-way'!B187="","",'True_Odds_Calculator_3-way'!B187)</f>
        <v>3.46</v>
      </c>
      <c r="C186" s="4">
        <f>IF('True_Odds_Calculator_3-way'!C187="","",'True_Odds_Calculator_3-way'!C187)</f>
        <v>2.79</v>
      </c>
      <c r="D186" s="9">
        <f t="shared" si="39"/>
        <v>0.36593765838784309</v>
      </c>
      <c r="E186" s="9">
        <f t="shared" si="40"/>
        <v>0.28271136565282218</v>
      </c>
      <c r="F186" s="9">
        <f t="shared" si="41"/>
        <v>0.35135097595933473</v>
      </c>
      <c r="G186" s="9">
        <f t="shared" si="42"/>
        <v>1.0313725626003101</v>
      </c>
      <c r="H186" s="9">
        <f t="shared" si="43"/>
        <v>2.7327059051685216</v>
      </c>
      <c r="I186" s="9">
        <f t="shared" si="44"/>
        <v>3.5371765039967626</v>
      </c>
      <c r="J186" s="9">
        <f t="shared" si="45"/>
        <v>2.8461568870545553</v>
      </c>
      <c r="K186" s="11">
        <f t="shared" si="46"/>
        <v>0.37313432835820892</v>
      </c>
      <c r="L186" s="11">
        <f t="shared" si="47"/>
        <v>0.28901734104046245</v>
      </c>
      <c r="M186" s="11">
        <f t="shared" si="48"/>
        <v>0.35842293906810035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-0.28594487936970014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0.22921318573395688</v>
      </c>
      <c r="Q186" s="11">
        <f>2*'OddsRatio_working_3-way'!K186*'OddsRatio_working_3-way'!L186*'OddsRatio_working_3-way'!M186</f>
        <v>7.7306302102514962E-2</v>
      </c>
      <c r="R186" s="11">
        <f t="shared" si="49"/>
        <v>0</v>
      </c>
      <c r="S186" s="11">
        <f t="shared" si="50"/>
        <v>-0.80159919715717498</v>
      </c>
      <c r="T186" s="11">
        <f t="shared" si="51"/>
        <v>-0.27035386076127316</v>
      </c>
      <c r="U186" s="11">
        <f>'OddsRatio_working_3-way'!S186-'OddsRatio_working_3-way'!R186^2/3</f>
        <v>-0.80159919715717498</v>
      </c>
      <c r="V186" s="11">
        <f>'OddsRatio_working_3-way'!S186*'OddsRatio_working_3-way'!R186/3-2*'OddsRatio_working_3-way'!R186^3/27-'OddsRatio_working_3-way'!T186</f>
        <v>0.27035386076127316</v>
      </c>
      <c r="W186" s="11">
        <f>'OddsRatio_working_3-way'!V186^2+4*'OddsRatio_working_3-way'!U186^3/27</f>
        <v>-3.216434485152242E-3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0.13811919174546139</v>
      </c>
      <c r="Y186" s="11">
        <f>IF('OddsRatio_working_3-way'!W186&gt;=0,IF('OddsRatio_working_3-way'!V186+SQRT('OddsRatio_working_3-way'!W186)&gt;0,0,PI()),ACOS('OddsRatio_working_3-way'!V186/(2*'OddsRatio_working_3-way'!X186)))</f>
        <v>0.20677717333195167</v>
      </c>
      <c r="Z186" s="11">
        <f>'OddsRatio_working_3-way'!X186^(1/3)*COS('OddsRatio_working_3-way'!Y186/3)</f>
        <v>0.51568628130015504</v>
      </c>
      <c r="AA186" s="11">
        <f>'OddsRatio_working_3-way'!X186^(1/3)*COS(('OddsRatio_working_3-way'!Y186+2*PI())/3)</f>
        <v>-0.2886740301670333</v>
      </c>
      <c r="AB186" s="11">
        <f>'OddsRatio_working_3-way'!X186^(1/3)*COS(('OddsRatio_working_3-way'!Y186+4*PI())/3)</f>
        <v>-0.22701225113312187</v>
      </c>
      <c r="AC186" s="11">
        <f>'OddsRatio_working_3-way'!X186^(1/3)*SIN('OddsRatio_working_3-way'!Y186/3)</f>
        <v>3.5600444723940083E-2</v>
      </c>
      <c r="AD186" s="11">
        <f>'OddsRatio_working_3-way'!X186^(1/3)*SIN(('OddsRatio_working_3-way'!Y186+2*PI())/3)</f>
        <v>0.4287971976270924</v>
      </c>
      <c r="AE186" s="11">
        <f>'OddsRatio_working_3-way'!X186^(1/3)*SIN(('OddsRatio_working_3-way'!Y186+4*PI())/3)</f>
        <v>-0.46439764235103237</v>
      </c>
      <c r="AF186" s="11">
        <f>-'OddsRatio_working_3-way'!U186/(3*'OddsRatio_working_3-way'!X186^(1/3))*COS(('OddsRatio_working_3-way'!Y186)/3)</f>
        <v>0.51568628130015504</v>
      </c>
      <c r="AG186" s="11">
        <f>-'OddsRatio_working_3-way'!U186/(3*'OddsRatio_working_3-way'!X186^(1/3))*COS(('OddsRatio_working_3-way'!Y186+2*PI())/3)</f>
        <v>-0.2886740301670333</v>
      </c>
      <c r="AH186" s="11">
        <f>-'OddsRatio_working_3-way'!U186/(3*'OddsRatio_working_3-way'!X186^(1/3))*COS(('OddsRatio_working_3-way'!Y186+4*PI())/3)</f>
        <v>-0.22701225113312187</v>
      </c>
      <c r="AI186" s="11">
        <f>'OddsRatio_working_3-way'!U186/(3*'OddsRatio_working_3-way'!X186^(1/3))*SIN(('OddsRatio_working_3-way'!Y186)/3)</f>
        <v>-3.5600444723940083E-2</v>
      </c>
      <c r="AJ186" s="11">
        <f>'OddsRatio_working_3-way'!U186/(3*'OddsRatio_working_3-way'!X186^(1/3))*SIN(('OddsRatio_working_3-way'!Y186+2*PI())/3)</f>
        <v>-0.4287971976270924</v>
      </c>
      <c r="AK186" s="11">
        <f>'OddsRatio_working_3-way'!U186/(3*'OddsRatio_working_3-way'!X186^(1/3))*SIN(('OddsRatio_working_3-way'!Y186+4*PI())/3)</f>
        <v>0.46439764235103237</v>
      </c>
      <c r="AL186" s="11">
        <f>'OddsRatio_working_3-way'!Z186+'OddsRatio_working_3-way'!AF186</f>
        <v>1.0313725626003101</v>
      </c>
      <c r="AM186" s="11">
        <f>'OddsRatio_working_3-way'!AA186+'OddsRatio_working_3-way'!AG186</f>
        <v>-0.5773480603340666</v>
      </c>
      <c r="AN186" s="11">
        <f>'OddsRatio_working_3-way'!AB186+'OddsRatio_working_3-way'!AH186</f>
        <v>-0.45402450226624375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1.0313725626003101</v>
      </c>
      <c r="AS186" s="11">
        <f>IF(('OddsRatio_working_3-way'!X186=0),IF(Q186&gt;0,-Q186^(1/3),(-Q186)^(1/3)),'OddsRatio_working_3-way'!AM186-'OddsRatio_working_3-way'!R186/3)</f>
        <v>-0.5773480603340666</v>
      </c>
      <c r="AT186" s="11">
        <f>IF(('OddsRatio_working_3-way'!X186=0),IF(Q186&gt;0,-Q186^(1/3),(-Q186)^(1/3)),'OddsRatio_working_3-way'!AN186-'OddsRatio_working_3-way'!R186/3)</f>
        <v>-0.45402450226624375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1.74</v>
      </c>
      <c r="B187" s="4">
        <f>IF('True_Odds_Calculator_3-way'!B188="","",'True_Odds_Calculator_3-way'!B188)</f>
        <v>4.1500000000000004</v>
      </c>
      <c r="C187" s="4">
        <f>IF('True_Odds_Calculator_3-way'!C188="","",'True_Odds_Calculator_3-way'!C188)</f>
        <v>4.78</v>
      </c>
      <c r="D187" s="9">
        <f t="shared" si="39"/>
        <v>0.56436446252419525</v>
      </c>
      <c r="E187" s="9">
        <f t="shared" si="40"/>
        <v>0.2333281104706853</v>
      </c>
      <c r="F187" s="9">
        <f t="shared" si="41"/>
        <v>0.2023074270051195</v>
      </c>
      <c r="G187" s="9">
        <f t="shared" si="42"/>
        <v>1.0431143549180555</v>
      </c>
      <c r="H187" s="9">
        <f t="shared" si="43"/>
        <v>1.7719046226393611</v>
      </c>
      <c r="I187" s="9">
        <f t="shared" si="44"/>
        <v>4.2858102179918749</v>
      </c>
      <c r="J187" s="9">
        <f t="shared" si="45"/>
        <v>4.94297226159025</v>
      </c>
      <c r="K187" s="11">
        <f t="shared" si="46"/>
        <v>0.57471264367816088</v>
      </c>
      <c r="L187" s="11">
        <f t="shared" si="47"/>
        <v>0.24096385542168672</v>
      </c>
      <c r="M187" s="11">
        <f t="shared" si="48"/>
        <v>0.20920502092050208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-0.2552753214560739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0.22221333755162037</v>
      </c>
      <c r="Q187" s="11">
        <f>2*'OddsRatio_working_3-way'!K187*'OddsRatio_working_3-way'!L187*'OddsRatio_working_3-way'!M187</f>
        <v>5.794350392480322E-2</v>
      </c>
      <c r="R187" s="11">
        <f t="shared" si="49"/>
        <v>0</v>
      </c>
      <c r="S187" s="11">
        <f t="shared" si="50"/>
        <v>-0.87048499746912422</v>
      </c>
      <c r="T187" s="11">
        <f t="shared" si="51"/>
        <v>-0.22698435396848088</v>
      </c>
      <c r="U187" s="11">
        <f>'OddsRatio_working_3-way'!S187-'OddsRatio_working_3-way'!R187^2/3</f>
        <v>-0.87048499746912422</v>
      </c>
      <c r="V187" s="11">
        <f>'OddsRatio_working_3-way'!S187*'OddsRatio_working_3-way'!R187/3-2*'OddsRatio_working_3-way'!R187^3/27-'OddsRatio_working_3-way'!T187</f>
        <v>0.22698435396848088</v>
      </c>
      <c r="W187" s="11">
        <f>'OddsRatio_working_3-way'!V187^2+4*'OddsRatio_working_3-way'!U187^3/27</f>
        <v>-4.6197347171743272E-2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0.15630038717021136</v>
      </c>
      <c r="Y187" s="11">
        <f>IF('OddsRatio_working_3-way'!W187&gt;=0,IF('OddsRatio_working_3-way'!V187+SQRT('OddsRatio_working_3-way'!W187)&gt;0,0,PI()),ACOS('OddsRatio_working_3-way'!V187/(2*'OddsRatio_working_3-way'!X187)))</f>
        <v>0.75814054343794601</v>
      </c>
      <c r="Z187" s="11">
        <f>'OddsRatio_working_3-way'!X187^(1/3)*COS('OddsRatio_working_3-way'!Y187/3)</f>
        <v>0.52155717745902774</v>
      </c>
      <c r="AA187" s="11">
        <f>'OddsRatio_working_3-way'!X187^(1/3)*COS(('OddsRatio_working_3-way'!Y187+2*PI())/3)</f>
        <v>-0.37741834330748886</v>
      </c>
      <c r="AB187" s="11">
        <f>'OddsRatio_working_3-way'!X187^(1/3)*COS(('OddsRatio_working_3-way'!Y187+4*PI())/3)</f>
        <v>-0.14413883415153875</v>
      </c>
      <c r="AC187" s="11">
        <f>'OddsRatio_working_3-way'!X187^(1/3)*SIN('OddsRatio_working_3-way'!Y187/3)</f>
        <v>0.13468398740761151</v>
      </c>
      <c r="AD187" s="11">
        <f>'OddsRatio_working_3-way'!X187^(1/3)*SIN(('OddsRatio_working_3-way'!Y187+2*PI())/3)</f>
        <v>0.3843397715018208</v>
      </c>
      <c r="AE187" s="11">
        <f>'OddsRatio_working_3-way'!X187^(1/3)*SIN(('OddsRatio_working_3-way'!Y187+4*PI())/3)</f>
        <v>-0.51902375890943231</v>
      </c>
      <c r="AF187" s="11">
        <f>-'OddsRatio_working_3-way'!U187/(3*'OddsRatio_working_3-way'!X187^(1/3))*COS(('OddsRatio_working_3-way'!Y187)/3)</f>
        <v>0.52155717745902774</v>
      </c>
      <c r="AG187" s="11">
        <f>-'OddsRatio_working_3-way'!U187/(3*'OddsRatio_working_3-way'!X187^(1/3))*COS(('OddsRatio_working_3-way'!Y187+2*PI())/3)</f>
        <v>-0.37741834330748891</v>
      </c>
      <c r="AH187" s="11">
        <f>-'OddsRatio_working_3-way'!U187/(3*'OddsRatio_working_3-way'!X187^(1/3))*COS(('OddsRatio_working_3-way'!Y187+4*PI())/3)</f>
        <v>-0.14413883415153877</v>
      </c>
      <c r="AI187" s="11">
        <f>'OddsRatio_working_3-way'!U187/(3*'OddsRatio_working_3-way'!X187^(1/3))*SIN(('OddsRatio_working_3-way'!Y187)/3)</f>
        <v>-0.13468398740761153</v>
      </c>
      <c r="AJ187" s="11">
        <f>'OddsRatio_working_3-way'!U187/(3*'OddsRatio_working_3-way'!X187^(1/3))*SIN(('OddsRatio_working_3-way'!Y187+2*PI())/3)</f>
        <v>-0.38433977150182091</v>
      </c>
      <c r="AK187" s="11">
        <f>'OddsRatio_working_3-way'!U187/(3*'OddsRatio_working_3-way'!X187^(1/3))*SIN(('OddsRatio_working_3-way'!Y187+4*PI())/3)</f>
        <v>0.51902375890943242</v>
      </c>
      <c r="AL187" s="11">
        <f>'OddsRatio_working_3-way'!Z187+'OddsRatio_working_3-way'!AF187</f>
        <v>1.0431143549180555</v>
      </c>
      <c r="AM187" s="11">
        <f>'OddsRatio_working_3-way'!AA187+'OddsRatio_working_3-way'!AG187</f>
        <v>-0.75483668661497783</v>
      </c>
      <c r="AN187" s="11">
        <f>'OddsRatio_working_3-way'!AB187+'OddsRatio_working_3-way'!AH187</f>
        <v>-0.28827766830307755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1.0431143549180555</v>
      </c>
      <c r="AS187" s="11">
        <f>IF(('OddsRatio_working_3-way'!X187=0),IF(Q187&gt;0,-Q187^(1/3),(-Q187)^(1/3)),'OddsRatio_working_3-way'!AM187-'OddsRatio_working_3-way'!R187/3)</f>
        <v>-0.75483668661497783</v>
      </c>
      <c r="AT187" s="11">
        <f>IF(('OddsRatio_working_3-way'!X187=0),IF(Q187&gt;0,-Q187^(1/3),(-Q187)^(1/3)),'OddsRatio_working_3-way'!AN187-'OddsRatio_working_3-way'!R187/3)</f>
        <v>-0.28827766830307755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2.42</v>
      </c>
      <c r="B188" s="4">
        <f>IF('True_Odds_Calculator_3-way'!B189="","",'True_Odds_Calculator_3-way'!B189)</f>
        <v>3.31</v>
      </c>
      <c r="C188" s="4">
        <f>IF('True_Odds_Calculator_3-way'!C189="","",'True_Odds_Calculator_3-way'!C189)</f>
        <v>3.26</v>
      </c>
      <c r="D188" s="9">
        <f t="shared" si="39"/>
        <v>0.40516328091821147</v>
      </c>
      <c r="E188" s="9">
        <f t="shared" si="40"/>
        <v>0.29513208048158529</v>
      </c>
      <c r="F188" s="9">
        <f t="shared" si="41"/>
        <v>0.29970463860020313</v>
      </c>
      <c r="G188" s="9">
        <f t="shared" si="42"/>
        <v>1.033901929601273</v>
      </c>
      <c r="H188" s="9">
        <f t="shared" si="43"/>
        <v>2.4681407400338076</v>
      </c>
      <c r="I188" s="9">
        <f t="shared" si="44"/>
        <v>3.3883134573789406</v>
      </c>
      <c r="J188" s="9">
        <f t="shared" si="45"/>
        <v>3.3366183608988766</v>
      </c>
      <c r="K188" s="11">
        <f t="shared" si="46"/>
        <v>0.41322314049586778</v>
      </c>
      <c r="L188" s="11">
        <f t="shared" si="47"/>
        <v>0.30211480362537763</v>
      </c>
      <c r="M188" s="11">
        <f t="shared" si="48"/>
        <v>0.30674846625766872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-0.28388850228228935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0.22938544766465702</v>
      </c>
      <c r="Q188" s="11">
        <f>2*'OddsRatio_working_3-way'!K188*'OddsRatio_working_3-way'!L188*'OddsRatio_working_3-way'!M188</f>
        <v>7.6589464996546577E-2</v>
      </c>
      <c r="R188" s="11">
        <f t="shared" si="49"/>
        <v>0</v>
      </c>
      <c r="S188" s="11">
        <f t="shared" si="50"/>
        <v>-0.80801246200722743</v>
      </c>
      <c r="T188" s="11">
        <f t="shared" si="51"/>
        <v>-0.26978713255667025</v>
      </c>
      <c r="U188" s="11">
        <f>'OddsRatio_working_3-way'!S188-'OddsRatio_working_3-way'!R188^2/3</f>
        <v>-0.80801246200722743</v>
      </c>
      <c r="V188" s="11">
        <f>'OddsRatio_working_3-way'!S188*'OddsRatio_working_3-way'!R188/3-2*'OddsRatio_working_3-way'!R188^3/27-'OddsRatio_working_3-way'!T188</f>
        <v>0.26978713255667025</v>
      </c>
      <c r="W188" s="11">
        <f>'OddsRatio_working_3-way'!V188^2+4*'OddsRatio_working_3-way'!U188^3/27</f>
        <v>-5.3687579756070553E-3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0.13978005479033609</v>
      </c>
      <c r="Y188" s="11">
        <f>IF('OddsRatio_working_3-way'!W188&gt;=0,IF('OddsRatio_working_3-way'!V188+SQRT('OddsRatio_working_3-way'!W188)&gt;0,0,PI()),ACOS('OddsRatio_working_3-way'!V188/(2*'OddsRatio_working_3-way'!X188)))</f>
        <v>0.26519431537014837</v>
      </c>
      <c r="Z188" s="11">
        <f>'OddsRatio_working_3-way'!X188^(1/3)*COS('OddsRatio_working_3-way'!Y188/3)</f>
        <v>0.51695096480063651</v>
      </c>
      <c r="AA188" s="11">
        <f>'OddsRatio_working_3-way'!X188^(1/3)*COS(('OddsRatio_working_3-way'!Y188+2*PI())/3)</f>
        <v>-0.29815407228926422</v>
      </c>
      <c r="AB188" s="11">
        <f>'OddsRatio_working_3-way'!X188^(1/3)*COS(('OddsRatio_working_3-way'!Y188+4*PI())/3)</f>
        <v>-0.21879689251137227</v>
      </c>
      <c r="AC188" s="11">
        <f>'OddsRatio_working_3-way'!X188^(1/3)*SIN('OddsRatio_working_3-way'!Y188/3)</f>
        <v>4.5816889106895339E-2</v>
      </c>
      <c r="AD188" s="11">
        <f>'OddsRatio_working_3-way'!X188^(1/3)*SIN(('OddsRatio_working_3-way'!Y188+2*PI())/3)</f>
        <v>0.42478422347477873</v>
      </c>
      <c r="AE188" s="11">
        <f>'OddsRatio_working_3-way'!X188^(1/3)*SIN(('OddsRatio_working_3-way'!Y188+4*PI())/3)</f>
        <v>-0.47060111258167414</v>
      </c>
      <c r="AF188" s="11">
        <f>-'OddsRatio_working_3-way'!U188/(3*'OddsRatio_working_3-way'!X188^(1/3))*COS(('OddsRatio_working_3-way'!Y188)/3)</f>
        <v>0.5169509648006364</v>
      </c>
      <c r="AG188" s="11">
        <f>-'OddsRatio_working_3-way'!U188/(3*'OddsRatio_working_3-way'!X188^(1/3))*COS(('OddsRatio_working_3-way'!Y188+2*PI())/3)</f>
        <v>-0.29815407228926416</v>
      </c>
      <c r="AH188" s="11">
        <f>-'OddsRatio_working_3-way'!U188/(3*'OddsRatio_working_3-way'!X188^(1/3))*COS(('OddsRatio_working_3-way'!Y188+4*PI())/3)</f>
        <v>-0.21879689251137224</v>
      </c>
      <c r="AI188" s="11">
        <f>'OddsRatio_working_3-way'!U188/(3*'OddsRatio_working_3-way'!X188^(1/3))*SIN(('OddsRatio_working_3-way'!Y188)/3)</f>
        <v>-4.5816889106895332E-2</v>
      </c>
      <c r="AJ188" s="11">
        <f>'OddsRatio_working_3-way'!U188/(3*'OddsRatio_working_3-way'!X188^(1/3))*SIN(('OddsRatio_working_3-way'!Y188+2*PI())/3)</f>
        <v>-0.42478422347477862</v>
      </c>
      <c r="AK188" s="11">
        <f>'OddsRatio_working_3-way'!U188/(3*'OddsRatio_working_3-way'!X188^(1/3))*SIN(('OddsRatio_working_3-way'!Y188+4*PI())/3)</f>
        <v>0.47060111258167403</v>
      </c>
      <c r="AL188" s="11">
        <f>'OddsRatio_working_3-way'!Z188+'OddsRatio_working_3-way'!AF188</f>
        <v>1.033901929601273</v>
      </c>
      <c r="AM188" s="11">
        <f>'OddsRatio_working_3-way'!AA188+'OddsRatio_working_3-way'!AG188</f>
        <v>-0.59630814457852832</v>
      </c>
      <c r="AN188" s="11">
        <f>'OddsRatio_working_3-way'!AB188+'OddsRatio_working_3-way'!AH188</f>
        <v>-0.43759378502274449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1.033901929601273</v>
      </c>
      <c r="AS188" s="11">
        <f>IF(('OddsRatio_working_3-way'!X188=0),IF(Q188&gt;0,-Q188^(1/3),(-Q188)^(1/3)),'OddsRatio_working_3-way'!AM188-'OddsRatio_working_3-way'!R188/3)</f>
        <v>-0.59630814457852832</v>
      </c>
      <c r="AT188" s="11">
        <f>IF(('OddsRatio_working_3-way'!X188=0),IF(Q188&gt;0,-Q188^(1/3),(-Q188)^(1/3)),'OddsRatio_working_3-way'!AN188-'OddsRatio_working_3-way'!R188/3)</f>
        <v>-0.43759378502274449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2.82</v>
      </c>
      <c r="B189" s="4">
        <f>IF('True_Odds_Calculator_3-way'!B190="","",'True_Odds_Calculator_3-way'!B190)</f>
        <v>3.72</v>
      </c>
      <c r="C189" s="4">
        <f>IF('True_Odds_Calculator_3-way'!C190="","",'True_Odds_Calculator_3-way'!C190)</f>
        <v>2.5099999999999998</v>
      </c>
      <c r="D189" s="9">
        <f t="shared" si="39"/>
        <v>0.34709459654576846</v>
      </c>
      <c r="E189" s="9">
        <f t="shared" si="40"/>
        <v>0.26238090460099867</v>
      </c>
      <c r="F189" s="9">
        <f t="shared" si="41"/>
        <v>0.39052449885323265</v>
      </c>
      <c r="G189" s="9">
        <f t="shared" si="42"/>
        <v>1.0335488833225215</v>
      </c>
      <c r="H189" s="9">
        <f t="shared" si="43"/>
        <v>2.8810589676469895</v>
      </c>
      <c r="I189" s="9">
        <f t="shared" si="44"/>
        <v>3.8112529626372584</v>
      </c>
      <c r="J189" s="9">
        <f t="shared" si="45"/>
        <v>2.5606588138170077</v>
      </c>
      <c r="K189" s="11">
        <f t="shared" si="46"/>
        <v>0.3546099290780142</v>
      </c>
      <c r="L189" s="11">
        <f t="shared" si="47"/>
        <v>0.26881720430107525</v>
      </c>
      <c r="M189" s="11">
        <f t="shared" si="48"/>
        <v>0.39840637450199207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-0.28389089869455286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0.22976803227112907</v>
      </c>
      <c r="Q189" s="11">
        <f>2*'OddsRatio_working_3-way'!K189*'OddsRatio_working_3-way'!L189*'OddsRatio_working_3-way'!M189</f>
        <v>7.595637430450547E-2</v>
      </c>
      <c r="R189" s="11">
        <f t="shared" si="49"/>
        <v>0</v>
      </c>
      <c r="S189" s="11">
        <f t="shared" si="50"/>
        <v>-0.80935328792749961</v>
      </c>
      <c r="T189" s="11">
        <f t="shared" si="51"/>
        <v>-0.26755480592644615</v>
      </c>
      <c r="U189" s="11">
        <f>'OddsRatio_working_3-way'!S189-'OddsRatio_working_3-way'!R189^2/3</f>
        <v>-0.80935328792749961</v>
      </c>
      <c r="V189" s="11">
        <f>'OddsRatio_working_3-way'!S189*'OddsRatio_working_3-way'!R189/3-2*'OddsRatio_working_3-way'!R189^3/27-'OddsRatio_working_3-way'!T189</f>
        <v>0.26755480592644615</v>
      </c>
      <c r="W189" s="11">
        <f>'OddsRatio_working_3-way'!V189^2+4*'OddsRatio_working_3-way'!U189^3/27</f>
        <v>-6.9579951103914128E-3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0.14012812822978268</v>
      </c>
      <c r="Y189" s="11">
        <f>IF('OddsRatio_working_3-way'!W189&gt;=0,IF('OddsRatio_working_3-way'!V189+SQRT('OddsRatio_working_3-way'!W189)&gt;0,0,PI()),ACOS('OddsRatio_working_3-way'!V189/(2*'OddsRatio_working_3-way'!X189)))</f>
        <v>0.30221639256053945</v>
      </c>
      <c r="Z189" s="11">
        <f>'OddsRatio_working_3-way'!X189^(1/3)*COS('OddsRatio_working_3-way'!Y189/3)</f>
        <v>0.51677444166126074</v>
      </c>
      <c r="AA189" s="11">
        <f>'OddsRatio_working_3-way'!X189^(1/3)*COS(('OddsRatio_working_3-way'!Y189+2*PI())/3)</f>
        <v>-0.30362497404787198</v>
      </c>
      <c r="AB189" s="11">
        <f>'OddsRatio_working_3-way'!X189^(1/3)*COS(('OddsRatio_working_3-way'!Y189+4*PI())/3)</f>
        <v>-0.21314946761338868</v>
      </c>
      <c r="AC189" s="11">
        <f>'OddsRatio_working_3-way'!X189^(1/3)*SIN('OddsRatio_working_3-way'!Y189/3)</f>
        <v>5.2236057995016676E-2</v>
      </c>
      <c r="AD189" s="11">
        <f>'OddsRatio_working_3-way'!X189^(1/3)*SIN(('OddsRatio_working_3-way'!Y189+2*PI())/3)</f>
        <v>0.42142176550766292</v>
      </c>
      <c r="AE189" s="11">
        <f>'OddsRatio_working_3-way'!X189^(1/3)*SIN(('OddsRatio_working_3-way'!Y189+4*PI())/3)</f>
        <v>-0.47365782350267949</v>
      </c>
      <c r="AF189" s="11">
        <f>-'OddsRatio_working_3-way'!U189/(3*'OddsRatio_working_3-way'!X189^(1/3))*COS(('OddsRatio_working_3-way'!Y189)/3)</f>
        <v>0.51677444166126074</v>
      </c>
      <c r="AG189" s="11">
        <f>-'OddsRatio_working_3-way'!U189/(3*'OddsRatio_working_3-way'!X189^(1/3))*COS(('OddsRatio_working_3-way'!Y189+2*PI())/3)</f>
        <v>-0.30362497404787198</v>
      </c>
      <c r="AH189" s="11">
        <f>-'OddsRatio_working_3-way'!U189/(3*'OddsRatio_working_3-way'!X189^(1/3))*COS(('OddsRatio_working_3-way'!Y189+4*PI())/3)</f>
        <v>-0.21314946761338868</v>
      </c>
      <c r="AI189" s="11">
        <f>'OddsRatio_working_3-way'!U189/(3*'OddsRatio_working_3-way'!X189^(1/3))*SIN(('OddsRatio_working_3-way'!Y189)/3)</f>
        <v>-5.2236057995016676E-2</v>
      </c>
      <c r="AJ189" s="11">
        <f>'OddsRatio_working_3-way'!U189/(3*'OddsRatio_working_3-way'!X189^(1/3))*SIN(('OddsRatio_working_3-way'!Y189+2*PI())/3)</f>
        <v>-0.42142176550766292</v>
      </c>
      <c r="AK189" s="11">
        <f>'OddsRatio_working_3-way'!U189/(3*'OddsRatio_working_3-way'!X189^(1/3))*SIN(('OddsRatio_working_3-way'!Y189+4*PI())/3)</f>
        <v>0.47365782350267949</v>
      </c>
      <c r="AL189" s="11">
        <f>'OddsRatio_working_3-way'!Z189+'OddsRatio_working_3-way'!AF189</f>
        <v>1.0335488833225215</v>
      </c>
      <c r="AM189" s="11">
        <f>'OddsRatio_working_3-way'!AA189+'OddsRatio_working_3-way'!AG189</f>
        <v>-0.60724994809574395</v>
      </c>
      <c r="AN189" s="11">
        <f>'OddsRatio_working_3-way'!AB189+'OddsRatio_working_3-way'!AH189</f>
        <v>-0.42629893522677736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1.0335488833225215</v>
      </c>
      <c r="AS189" s="11">
        <f>IF(('OddsRatio_working_3-way'!X189=0),IF(Q189&gt;0,-Q189^(1/3),(-Q189)^(1/3)),'OddsRatio_working_3-way'!AM189-'OddsRatio_working_3-way'!R189/3)</f>
        <v>-0.60724994809574395</v>
      </c>
      <c r="AT189" s="11">
        <f>IF(('OddsRatio_working_3-way'!X189=0),IF(Q189&gt;0,-Q189^(1/3),(-Q189)^(1/3)),'OddsRatio_working_3-way'!AN189-'OddsRatio_working_3-way'!R189/3)</f>
        <v>-0.42629893522677736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1.49</v>
      </c>
      <c r="B190" s="4">
        <f>IF('True_Odds_Calculator_3-way'!B191="","",'True_Odds_Calculator_3-way'!B191)</f>
        <v>4.74</v>
      </c>
      <c r="C190" s="4">
        <f>IF('True_Odds_Calculator_3-way'!C191="","",'True_Odds_Calculator_3-way'!C191)</f>
        <v>6.94</v>
      </c>
      <c r="D190" s="9">
        <f t="shared" si="39"/>
        <v>0.65965025481790496</v>
      </c>
      <c r="E190" s="9">
        <f t="shared" si="40"/>
        <v>0.20250685957098816</v>
      </c>
      <c r="F190" s="9">
        <f t="shared" si="41"/>
        <v>0.13784288561110664</v>
      </c>
      <c r="G190" s="9">
        <f t="shared" si="42"/>
        <v>1.0529690720575757</v>
      </c>
      <c r="H190" s="9">
        <f t="shared" si="43"/>
        <v>1.5159548453082123</v>
      </c>
      <c r="I190" s="9">
        <f t="shared" si="44"/>
        <v>4.9381043294953333</v>
      </c>
      <c r="J190" s="9">
        <f t="shared" si="45"/>
        <v>7.2546362880220014</v>
      </c>
      <c r="K190" s="11">
        <f t="shared" si="46"/>
        <v>0.67114093959731547</v>
      </c>
      <c r="L190" s="11">
        <f t="shared" si="47"/>
        <v>0.21097046413502107</v>
      </c>
      <c r="M190" s="11">
        <f t="shared" si="48"/>
        <v>0.14409221902017291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-0.22209053314977911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0.20748985747956253</v>
      </c>
      <c r="Q190" s="11">
        <f>2*'OddsRatio_working_3-way'!K190*'OddsRatio_working_3-way'!L190*'OddsRatio_working_3-way'!M190</f>
        <v>4.0804298422726162E-2</v>
      </c>
      <c r="R190" s="11">
        <f t="shared" si="49"/>
        <v>0</v>
      </c>
      <c r="S190" s="11">
        <f t="shared" si="50"/>
        <v>-0.93425800072095011</v>
      </c>
      <c r="T190" s="11">
        <f t="shared" si="51"/>
        <v>-0.18372822039743367</v>
      </c>
      <c r="U190" s="11">
        <f>'OddsRatio_working_3-way'!S190-'OddsRatio_working_3-way'!R190^2/3</f>
        <v>-0.93425800072095011</v>
      </c>
      <c r="V190" s="11">
        <f>'OddsRatio_working_3-way'!S190*'OddsRatio_working_3-way'!R190/3-2*'OddsRatio_working_3-way'!R190^3/27-'OddsRatio_working_3-way'!T190</f>
        <v>0.18372822039743367</v>
      </c>
      <c r="W190" s="11">
        <f>'OddsRatio_working_3-way'!V190^2+4*'OddsRatio_working_3-way'!U190^3/27</f>
        <v>-8.7052221912750471E-2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0.17378742825874835</v>
      </c>
      <c r="Y190" s="11">
        <f>IF('OddsRatio_working_3-way'!W190&gt;=0,IF('OddsRatio_working_3-way'!V190+SQRT('OddsRatio_working_3-way'!W190)&gt;0,0,PI()),ACOS('OddsRatio_working_3-way'!V190/(2*'OddsRatio_working_3-way'!X190)))</f>
        <v>1.0138453466990303</v>
      </c>
      <c r="Z190" s="11">
        <f>'OddsRatio_working_3-way'!X190^(1/3)*COS('OddsRatio_working_3-way'!Y190/3)</f>
        <v>0.52648453602878786</v>
      </c>
      <c r="AA190" s="11">
        <f>'OddsRatio_working_3-way'!X190^(1/3)*COS(('OddsRatio_working_3-way'!Y190+2*PI())/3)</f>
        <v>-0.42347655015199231</v>
      </c>
      <c r="AB190" s="11">
        <f>'OddsRatio_working_3-way'!X190^(1/3)*COS(('OddsRatio_working_3-way'!Y190+4*PI())/3)</f>
        <v>-0.10300798587679554</v>
      </c>
      <c r="AC190" s="11">
        <f>'OddsRatio_working_3-way'!X190^(1/3)*SIN('OddsRatio_working_3-way'!Y190/3)</f>
        <v>0.1850226118510977</v>
      </c>
      <c r="AD190" s="11">
        <f>'OddsRatio_working_3-way'!X190^(1/3)*SIN(('OddsRatio_working_3-way'!Y190+2*PI())/3)</f>
        <v>0.36343767697504509</v>
      </c>
      <c r="AE190" s="11">
        <f>'OddsRatio_working_3-way'!X190^(1/3)*SIN(('OddsRatio_working_3-way'!Y190+4*PI())/3)</f>
        <v>-0.54846028882614284</v>
      </c>
      <c r="AF190" s="11">
        <f>-'OddsRatio_working_3-way'!U190/(3*'OddsRatio_working_3-way'!X190^(1/3))*COS(('OddsRatio_working_3-way'!Y190)/3)</f>
        <v>0.52648453602878786</v>
      </c>
      <c r="AG190" s="11">
        <f>-'OddsRatio_working_3-way'!U190/(3*'OddsRatio_working_3-way'!X190^(1/3))*COS(('OddsRatio_working_3-way'!Y190+2*PI())/3)</f>
        <v>-0.42347655015199231</v>
      </c>
      <c r="AH190" s="11">
        <f>-'OddsRatio_working_3-way'!U190/(3*'OddsRatio_working_3-way'!X190^(1/3))*COS(('OddsRatio_working_3-way'!Y190+4*PI())/3)</f>
        <v>-0.10300798587679554</v>
      </c>
      <c r="AI190" s="11">
        <f>'OddsRatio_working_3-way'!U190/(3*'OddsRatio_working_3-way'!X190^(1/3))*SIN(('OddsRatio_working_3-way'!Y190)/3)</f>
        <v>-0.1850226118510977</v>
      </c>
      <c r="AJ190" s="11">
        <f>'OddsRatio_working_3-way'!U190/(3*'OddsRatio_working_3-way'!X190^(1/3))*SIN(('OddsRatio_working_3-way'!Y190+2*PI())/3)</f>
        <v>-0.36343767697504509</v>
      </c>
      <c r="AK190" s="11">
        <f>'OddsRatio_working_3-way'!U190/(3*'OddsRatio_working_3-way'!X190^(1/3))*SIN(('OddsRatio_working_3-way'!Y190+4*PI())/3)</f>
        <v>0.54846028882614284</v>
      </c>
      <c r="AL190" s="11">
        <f>'OddsRatio_working_3-way'!Z190+'OddsRatio_working_3-way'!AF190</f>
        <v>1.0529690720575757</v>
      </c>
      <c r="AM190" s="11">
        <f>'OddsRatio_working_3-way'!AA190+'OddsRatio_working_3-way'!AG190</f>
        <v>-0.84695310030398463</v>
      </c>
      <c r="AN190" s="11">
        <f>'OddsRatio_working_3-way'!AB190+'OddsRatio_working_3-way'!AH190</f>
        <v>-0.20601597175359107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1.0529690720575757</v>
      </c>
      <c r="AS190" s="11">
        <f>IF(('OddsRatio_working_3-way'!X190=0),IF(Q190&gt;0,-Q190^(1/3),(-Q190)^(1/3)),'OddsRatio_working_3-way'!AM190-'OddsRatio_working_3-way'!R190/3)</f>
        <v>-0.84695310030398463</v>
      </c>
      <c r="AT190" s="11">
        <f>IF(('OddsRatio_working_3-way'!X190=0),IF(Q190&gt;0,-Q190^(1/3),(-Q190)^(1/3)),'OddsRatio_working_3-way'!AN190-'OddsRatio_working_3-way'!R190/3)</f>
        <v>-0.20601597175359107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3.29</v>
      </c>
      <c r="B191" s="4">
        <f>IF('True_Odds_Calculator_3-way'!B192="","",'True_Odds_Calculator_3-way'!B192)</f>
        <v>3.46</v>
      </c>
      <c r="C191" s="4">
        <f>IF('True_Odds_Calculator_3-way'!C192="","",'True_Odds_Calculator_3-way'!C192)</f>
        <v>2.33</v>
      </c>
      <c r="D191" s="9">
        <f t="shared" si="39"/>
        <v>0.29688181862533625</v>
      </c>
      <c r="E191" s="9">
        <f t="shared" si="40"/>
        <v>0.28215433674737395</v>
      </c>
      <c r="F191" s="9">
        <f t="shared" si="41"/>
        <v>0.42096384462728981</v>
      </c>
      <c r="G191" s="9">
        <f t="shared" si="42"/>
        <v>1.0342112176899239</v>
      </c>
      <c r="H191" s="9">
        <f t="shared" si="43"/>
        <v>3.3683436885099263</v>
      </c>
      <c r="I191" s="9">
        <f t="shared" si="44"/>
        <v>3.5441595955172116</v>
      </c>
      <c r="J191" s="9">
        <f t="shared" si="45"/>
        <v>2.3755009195275982</v>
      </c>
      <c r="K191" s="11">
        <f t="shared" si="46"/>
        <v>0.303951367781155</v>
      </c>
      <c r="L191" s="11">
        <f t="shared" si="47"/>
        <v>0.28901734104046245</v>
      </c>
      <c r="M191" s="11">
        <f t="shared" si="48"/>
        <v>0.42918454935622319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-0.28248429815842813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0.22923222060946968</v>
      </c>
      <c r="Q191" s="11">
        <f>2*'OddsRatio_working_3-way'!K191*'OddsRatio_working_3-way'!L191*'OddsRatio_working_3-way'!M191</f>
        <v>7.5405335726799236E-2</v>
      </c>
      <c r="R191" s="11">
        <f t="shared" si="49"/>
        <v>0</v>
      </c>
      <c r="S191" s="11">
        <f t="shared" si="50"/>
        <v>-0.81148659271995138</v>
      </c>
      <c r="T191" s="11">
        <f t="shared" si="51"/>
        <v>-0.26693637918419455</v>
      </c>
      <c r="U191" s="11">
        <f>'OddsRatio_working_3-way'!S191-'OddsRatio_working_3-way'!R191^2/3</f>
        <v>-0.81148659271995138</v>
      </c>
      <c r="V191" s="11">
        <f>'OddsRatio_working_3-way'!S191*'OddsRatio_working_3-way'!R191/3-2*'OddsRatio_working_3-way'!R191^3/27-'OddsRatio_working_3-way'!T191</f>
        <v>0.26693637918419455</v>
      </c>
      <c r="W191" s="11">
        <f>'OddsRatio_working_3-way'!V191^2+4*'OddsRatio_working_3-way'!U191^3/27</f>
        <v>-7.9112559767313406E-3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0.14068252068816103</v>
      </c>
      <c r="Y191" s="11">
        <f>IF('OddsRatio_working_3-way'!W191&gt;=0,IF('OddsRatio_working_3-way'!V191+SQRT('OddsRatio_working_3-way'!W191)&gt;0,0,PI()),ACOS('OddsRatio_working_3-way'!V191/(2*'OddsRatio_working_3-way'!X191)))</f>
        <v>0.32163742785980753</v>
      </c>
      <c r="Z191" s="11">
        <f>'OddsRatio_working_3-way'!X191^(1/3)*COS('OddsRatio_working_3-way'!Y191/3)</f>
        <v>0.51710560884496193</v>
      </c>
      <c r="AA191" s="11">
        <f>'OddsRatio_working_3-way'!X191^(1/3)*COS(('OddsRatio_working_3-way'!Y191+2*PI())/3)</f>
        <v>-0.3067502126079707</v>
      </c>
      <c r="AB191" s="11">
        <f>'OddsRatio_working_3-way'!X191^(1/3)*COS(('OddsRatio_working_3-way'!Y191+4*PI())/3)</f>
        <v>-0.21035539623699143</v>
      </c>
      <c r="AC191" s="11">
        <f>'OddsRatio_working_3-way'!X191^(1/3)*SIN('OddsRatio_working_3-way'!Y191/3)</f>
        <v>5.5653573180269519E-2</v>
      </c>
      <c r="AD191" s="11">
        <f>'OddsRatio_working_3-way'!X191^(1/3)*SIN(('OddsRatio_working_3-way'!Y191+2*PI())/3)</f>
        <v>0.41999980710902146</v>
      </c>
      <c r="AE191" s="11">
        <f>'OddsRatio_working_3-way'!X191^(1/3)*SIN(('OddsRatio_working_3-way'!Y191+4*PI())/3)</f>
        <v>-0.47565338028929088</v>
      </c>
      <c r="AF191" s="11">
        <f>-'OddsRatio_working_3-way'!U191/(3*'OddsRatio_working_3-way'!X191^(1/3))*COS(('OddsRatio_working_3-way'!Y191)/3)</f>
        <v>0.51710560884496193</v>
      </c>
      <c r="AG191" s="11">
        <f>-'OddsRatio_working_3-way'!U191/(3*'OddsRatio_working_3-way'!X191^(1/3))*COS(('OddsRatio_working_3-way'!Y191+2*PI())/3)</f>
        <v>-0.3067502126079707</v>
      </c>
      <c r="AH191" s="11">
        <f>-'OddsRatio_working_3-way'!U191/(3*'OddsRatio_working_3-way'!X191^(1/3))*COS(('OddsRatio_working_3-way'!Y191+4*PI())/3)</f>
        <v>-0.21035539623699143</v>
      </c>
      <c r="AI191" s="11">
        <f>'OddsRatio_working_3-way'!U191/(3*'OddsRatio_working_3-way'!X191^(1/3))*SIN(('OddsRatio_working_3-way'!Y191)/3)</f>
        <v>-5.5653573180269519E-2</v>
      </c>
      <c r="AJ191" s="11">
        <f>'OddsRatio_working_3-way'!U191/(3*'OddsRatio_working_3-way'!X191^(1/3))*SIN(('OddsRatio_working_3-way'!Y191+2*PI())/3)</f>
        <v>-0.41999980710902146</v>
      </c>
      <c r="AK191" s="11">
        <f>'OddsRatio_working_3-way'!U191/(3*'OddsRatio_working_3-way'!X191^(1/3))*SIN(('OddsRatio_working_3-way'!Y191+4*PI())/3)</f>
        <v>0.47565338028929088</v>
      </c>
      <c r="AL191" s="11">
        <f>'OddsRatio_working_3-way'!Z191+'OddsRatio_working_3-way'!AF191</f>
        <v>1.0342112176899239</v>
      </c>
      <c r="AM191" s="11">
        <f>'OddsRatio_working_3-way'!AA191+'OddsRatio_working_3-way'!AG191</f>
        <v>-0.61350042521594139</v>
      </c>
      <c r="AN191" s="11">
        <f>'OddsRatio_working_3-way'!AB191+'OddsRatio_working_3-way'!AH191</f>
        <v>-0.42071079247398285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1.0342112176899239</v>
      </c>
      <c r="AS191" s="11">
        <f>IF(('OddsRatio_working_3-way'!X191=0),IF(Q191&gt;0,-Q191^(1/3),(-Q191)^(1/3)),'OddsRatio_working_3-way'!AM191-'OddsRatio_working_3-way'!R191/3)</f>
        <v>-0.61350042521594139</v>
      </c>
      <c r="AT191" s="11">
        <f>IF(('OddsRatio_working_3-way'!X191=0),IF(Q191&gt;0,-Q191^(1/3),(-Q191)^(1/3)),'OddsRatio_working_3-way'!AN191-'OddsRatio_working_3-way'!R191/3)</f>
        <v>-0.42071079247398285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1.44</v>
      </c>
      <c r="B192" s="4">
        <f>IF('True_Odds_Calculator_3-way'!B193="","",'True_Odds_Calculator_3-way'!B193)</f>
        <v>5.33</v>
      </c>
      <c r="C192" s="4">
        <f>IF('True_Odds_Calculator_3-way'!C193="","",'True_Odds_Calculator_3-way'!C193)</f>
        <v>6.93</v>
      </c>
      <c r="D192" s="9">
        <f t="shared" si="39"/>
        <v>0.68279909018187512</v>
      </c>
      <c r="E192" s="9">
        <f t="shared" si="40"/>
        <v>0.1794787792818211</v>
      </c>
      <c r="F192" s="9">
        <f t="shared" si="41"/>
        <v>0.13772213053630378</v>
      </c>
      <c r="G192" s="9">
        <f t="shared" si="42"/>
        <v>1.0558173978901015</v>
      </c>
      <c r="H192" s="9">
        <f t="shared" si="43"/>
        <v>1.4645596550716449</v>
      </c>
      <c r="I192" s="9">
        <f t="shared" si="44"/>
        <v>5.5716893328641399</v>
      </c>
      <c r="J192" s="9">
        <f t="shared" si="45"/>
        <v>7.2609971694883004</v>
      </c>
      <c r="K192" s="11">
        <f t="shared" si="46"/>
        <v>0.69444444444444442</v>
      </c>
      <c r="L192" s="11">
        <f t="shared" si="47"/>
        <v>0.18761726078799248</v>
      </c>
      <c r="M192" s="11">
        <f t="shared" si="48"/>
        <v>0.14430014430014432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-0.21240871444123477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0.20116890035589222</v>
      </c>
      <c r="Q192" s="11">
        <f>2*'OddsRatio_working_3-way'!K192*'OddsRatio_working_3-way'!L192*'OddsRatio_working_3-way'!M192</f>
        <v>3.7601663617923775E-2</v>
      </c>
      <c r="R192" s="11">
        <f t="shared" si="49"/>
        <v>0</v>
      </c>
      <c r="S192" s="11">
        <f t="shared" si="50"/>
        <v>-0.94708402564880556</v>
      </c>
      <c r="T192" s="11">
        <f t="shared" si="51"/>
        <v>-0.17702505152314121</v>
      </c>
      <c r="U192" s="11">
        <f>'OddsRatio_working_3-way'!S192-'OddsRatio_working_3-way'!R192^2/3</f>
        <v>-0.94708402564880556</v>
      </c>
      <c r="V192" s="11">
        <f>'OddsRatio_working_3-way'!S192*'OddsRatio_working_3-way'!R192/3-2*'OddsRatio_working_3-way'!R192^3/27-'OddsRatio_working_3-way'!T192</f>
        <v>0.17702505152314121</v>
      </c>
      <c r="W192" s="11">
        <f>'OddsRatio_working_3-way'!V192^2+4*'OddsRatio_working_3-way'!U192^3/27</f>
        <v>-9.4514606382588004E-2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0.17737846208697294</v>
      </c>
      <c r="Y192" s="11">
        <f>IF('OddsRatio_working_3-way'!W192&gt;=0,IF('OddsRatio_working_3-way'!V192+SQRT('OddsRatio_working_3-way'!W192)&gt;0,0,PI()),ACOS('OddsRatio_working_3-way'!V192/(2*'OddsRatio_working_3-way'!X192)))</f>
        <v>1.0483474879808365</v>
      </c>
      <c r="Z192" s="11">
        <f>'OddsRatio_working_3-way'!X192^(1/3)*COS('OddsRatio_working_3-way'!Y192/3)</f>
        <v>0.52790869894505077</v>
      </c>
      <c r="AA192" s="11">
        <f>'OddsRatio_working_3-way'!X192^(1/3)*COS(('OddsRatio_working_3-way'!Y192+2*PI())/3)</f>
        <v>-0.43055360095886647</v>
      </c>
      <c r="AB192" s="11">
        <f>'OddsRatio_working_3-way'!X192^(1/3)*COS(('OddsRatio_working_3-way'!Y192+4*PI())/3)</f>
        <v>-9.7355097986184469E-2</v>
      </c>
      <c r="AC192" s="11">
        <f>'OddsRatio_working_3-way'!X192^(1/3)*SIN('OddsRatio_working_3-way'!Y192/3)</f>
        <v>0.19237224538485845</v>
      </c>
      <c r="AD192" s="11">
        <f>'OddsRatio_working_3-way'!X192^(1/3)*SIN(('OddsRatio_working_3-way'!Y192+2*PI())/3)</f>
        <v>0.3609962214727761</v>
      </c>
      <c r="AE192" s="11">
        <f>'OddsRatio_working_3-way'!X192^(1/3)*SIN(('OddsRatio_working_3-way'!Y192+4*PI())/3)</f>
        <v>-0.55336846685763441</v>
      </c>
      <c r="AF192" s="11">
        <f>-'OddsRatio_working_3-way'!U192/(3*'OddsRatio_working_3-way'!X192^(1/3))*COS(('OddsRatio_working_3-way'!Y192)/3)</f>
        <v>0.52790869894505077</v>
      </c>
      <c r="AG192" s="11">
        <f>-'OddsRatio_working_3-way'!U192/(3*'OddsRatio_working_3-way'!X192^(1/3))*COS(('OddsRatio_working_3-way'!Y192+2*PI())/3)</f>
        <v>-0.43055360095886647</v>
      </c>
      <c r="AH192" s="11">
        <f>-'OddsRatio_working_3-way'!U192/(3*'OddsRatio_working_3-way'!X192^(1/3))*COS(('OddsRatio_working_3-way'!Y192+4*PI())/3)</f>
        <v>-9.7355097986184469E-2</v>
      </c>
      <c r="AI192" s="11">
        <f>'OddsRatio_working_3-way'!U192/(3*'OddsRatio_working_3-way'!X192^(1/3))*SIN(('OddsRatio_working_3-way'!Y192)/3)</f>
        <v>-0.19237224538485845</v>
      </c>
      <c r="AJ192" s="11">
        <f>'OddsRatio_working_3-way'!U192/(3*'OddsRatio_working_3-way'!X192^(1/3))*SIN(('OddsRatio_working_3-way'!Y192+2*PI())/3)</f>
        <v>-0.3609962214727761</v>
      </c>
      <c r="AK192" s="11">
        <f>'OddsRatio_working_3-way'!U192/(3*'OddsRatio_working_3-way'!X192^(1/3))*SIN(('OddsRatio_working_3-way'!Y192+4*PI())/3)</f>
        <v>0.55336846685763441</v>
      </c>
      <c r="AL192" s="11">
        <f>'OddsRatio_working_3-way'!Z192+'OddsRatio_working_3-way'!AF192</f>
        <v>1.0558173978901015</v>
      </c>
      <c r="AM192" s="11">
        <f>'OddsRatio_working_3-way'!AA192+'OddsRatio_working_3-way'!AG192</f>
        <v>-0.86110720191773293</v>
      </c>
      <c r="AN192" s="11">
        <f>'OddsRatio_working_3-way'!AB192+'OddsRatio_working_3-way'!AH192</f>
        <v>-0.19471019597236894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1.0558173978901015</v>
      </c>
      <c r="AS192" s="11">
        <f>IF(('OddsRatio_working_3-way'!X192=0),IF(Q192&gt;0,-Q192^(1/3),(-Q192)^(1/3)),'OddsRatio_working_3-way'!AM192-'OddsRatio_working_3-way'!R192/3)</f>
        <v>-0.86110720191773293</v>
      </c>
      <c r="AT192" s="11">
        <f>IF(('OddsRatio_working_3-way'!X192=0),IF(Q192&gt;0,-Q192^(1/3),(-Q192)^(1/3)),'OddsRatio_working_3-way'!AN192-'OddsRatio_working_3-way'!R192/3)</f>
        <v>-0.19471019597236894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2.08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3.73</v>
      </c>
      <c r="D193" s="9">
        <f t="shared" si="39"/>
        <v>0.47188667761751935</v>
      </c>
      <c r="E193" s="9">
        <f t="shared" si="40"/>
        <v>0.26694646181309023</v>
      </c>
      <c r="F193" s="9">
        <f t="shared" si="41"/>
        <v>0.26116686056939037</v>
      </c>
      <c r="G193" s="9">
        <f t="shared" si="42"/>
        <v>1.0362526433034027</v>
      </c>
      <c r="H193" s="9">
        <f t="shared" si="43"/>
        <v>2.1191528547676759</v>
      </c>
      <c r="I193" s="9">
        <f t="shared" si="44"/>
        <v>3.7460695047540167</v>
      </c>
      <c r="J193" s="9">
        <f t="shared" si="45"/>
        <v>3.8289697162182885</v>
      </c>
      <c r="K193" s="11">
        <f t="shared" si="46"/>
        <v>0.48076923076923073</v>
      </c>
      <c r="L193" s="11">
        <f t="shared" si="47"/>
        <v>0.27397260273972601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-0.27590987550038559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0.22812216612943778</v>
      </c>
      <c r="Q193" s="11">
        <f>2*'OddsRatio_working_3-way'!K193*'OddsRatio_working_3-way'!L193*'OddsRatio_working_3-way'!M193</f>
        <v>7.0626057625212929E-2</v>
      </c>
      <c r="R193" s="11">
        <f t="shared" si="49"/>
        <v>0</v>
      </c>
      <c r="S193" s="11">
        <f t="shared" si="50"/>
        <v>-0.82679956893793372</v>
      </c>
      <c r="T193" s="11">
        <f t="shared" si="51"/>
        <v>-0.25597509874239432</v>
      </c>
      <c r="U193" s="11">
        <f>'OddsRatio_working_3-way'!S193-'OddsRatio_working_3-way'!R193^2/3</f>
        <v>-0.82679956893793372</v>
      </c>
      <c r="V193" s="11">
        <f>'OddsRatio_working_3-way'!S193*'OddsRatio_working_3-way'!R193/3-2*'OddsRatio_working_3-way'!R193^3/27-'OddsRatio_working_3-way'!T193</f>
        <v>0.25597509874239432</v>
      </c>
      <c r="W193" s="11">
        <f>'OddsRatio_working_3-way'!V193^2+4*'OddsRatio_working_3-way'!U193^3/27</f>
        <v>-1.8209806721992058E-2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0.14468332479778948</v>
      </c>
      <c r="Y193" s="11">
        <f>IF('OddsRatio_working_3-way'!W193&gt;=0,IF('OddsRatio_working_3-way'!V193+SQRT('OddsRatio_working_3-way'!W193)&gt;0,0,PI()),ACOS('OddsRatio_working_3-way'!V193/(2*'OddsRatio_working_3-way'!X193)))</f>
        <v>0.48515065664275703</v>
      </c>
      <c r="Z193" s="11">
        <f>'OddsRatio_working_3-way'!X193^(1/3)*COS('OddsRatio_working_3-way'!Y193/3)</f>
        <v>0.51812632165170136</v>
      </c>
      <c r="AA193" s="11">
        <f>'OddsRatio_working_3-way'!X193^(1/3)*COS(('OddsRatio_working_3-way'!Y193+2*PI())/3)</f>
        <v>-0.33226649642773198</v>
      </c>
      <c r="AB193" s="11">
        <f>'OddsRatio_working_3-way'!X193^(1/3)*COS(('OddsRatio_working_3-way'!Y193+4*PI())/3)</f>
        <v>-0.18585982522396954</v>
      </c>
      <c r="AC193" s="11">
        <f>'OddsRatio_working_3-way'!X193^(1/3)*SIN('OddsRatio_working_3-way'!Y193/3)</f>
        <v>8.452793103064947E-2</v>
      </c>
      <c r="AD193" s="11">
        <f>'OddsRatio_working_3-way'!X193^(1/3)*SIN(('OddsRatio_working_3-way'!Y193+2*PI())/3)</f>
        <v>0.40644659140443595</v>
      </c>
      <c r="AE193" s="11">
        <f>'OddsRatio_working_3-way'!X193^(1/3)*SIN(('OddsRatio_working_3-way'!Y193+4*PI())/3)</f>
        <v>-0.49097452243508527</v>
      </c>
      <c r="AF193" s="11">
        <f>-'OddsRatio_working_3-way'!U193/(3*'OddsRatio_working_3-way'!X193^(1/3))*COS(('OddsRatio_working_3-way'!Y193)/3)</f>
        <v>0.51812632165170147</v>
      </c>
      <c r="AG193" s="11">
        <f>-'OddsRatio_working_3-way'!U193/(3*'OddsRatio_working_3-way'!X193^(1/3))*COS(('OddsRatio_working_3-way'!Y193+2*PI())/3)</f>
        <v>-0.33226649642773204</v>
      </c>
      <c r="AH193" s="11">
        <f>-'OddsRatio_working_3-way'!U193/(3*'OddsRatio_working_3-way'!X193^(1/3))*COS(('OddsRatio_working_3-way'!Y193+4*PI())/3)</f>
        <v>-0.18585982522396957</v>
      </c>
      <c r="AI193" s="11">
        <f>'OddsRatio_working_3-way'!U193/(3*'OddsRatio_working_3-way'!X193^(1/3))*SIN(('OddsRatio_working_3-way'!Y193)/3)</f>
        <v>-8.4527931030649497E-2</v>
      </c>
      <c r="AJ193" s="11">
        <f>'OddsRatio_working_3-way'!U193/(3*'OddsRatio_working_3-way'!X193^(1/3))*SIN(('OddsRatio_working_3-way'!Y193+2*PI())/3)</f>
        <v>-0.40644659140443606</v>
      </c>
      <c r="AK193" s="11">
        <f>'OddsRatio_working_3-way'!U193/(3*'OddsRatio_working_3-way'!X193^(1/3))*SIN(('OddsRatio_working_3-way'!Y193+4*PI())/3)</f>
        <v>0.49097452243508538</v>
      </c>
      <c r="AL193" s="11">
        <f>'OddsRatio_working_3-way'!Z193+'OddsRatio_working_3-way'!AF193</f>
        <v>1.0362526433034027</v>
      </c>
      <c r="AM193" s="11">
        <f>'OddsRatio_working_3-way'!AA193+'OddsRatio_working_3-way'!AG193</f>
        <v>-0.66453299285546397</v>
      </c>
      <c r="AN193" s="11">
        <f>'OddsRatio_working_3-way'!AB193+'OddsRatio_working_3-way'!AH193</f>
        <v>-0.37171965044793909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1.0362526433034027</v>
      </c>
      <c r="AS193" s="11">
        <f>IF(('OddsRatio_working_3-way'!X193=0),IF(Q193&gt;0,-Q193^(1/3),(-Q193)^(1/3)),'OddsRatio_working_3-way'!AM193-'OddsRatio_working_3-way'!R193/3)</f>
        <v>-0.66453299285546397</v>
      </c>
      <c r="AT193" s="11">
        <f>IF(('OddsRatio_working_3-way'!X193=0),IF(Q193&gt;0,-Q193^(1/3),(-Q193)^(1/3)),'OddsRatio_working_3-way'!AN193-'OddsRatio_working_3-way'!R193/3)</f>
        <v>-0.37171965044793909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3.18</v>
      </c>
      <c r="B194" s="4">
        <f>IF('True_Odds_Calculator_3-way'!B195="","",'True_Odds_Calculator_3-way'!B195)</f>
        <v>3.65</v>
      </c>
      <c r="C194" s="4">
        <f>IF('True_Odds_Calculator_3-way'!C195="","",'True_Odds_Calculator_3-way'!C195)</f>
        <v>2.2999999999999998</v>
      </c>
      <c r="D194" s="9">
        <f t="shared" si="39"/>
        <v>0.30689224446921909</v>
      </c>
      <c r="E194" s="9">
        <f t="shared" si="40"/>
        <v>0.2669948122344864</v>
      </c>
      <c r="F194" s="9">
        <f t="shared" si="41"/>
        <v>0.42611294329629462</v>
      </c>
      <c r="G194" s="9">
        <f t="shared" si="42"/>
        <v>1.0359966507114833</v>
      </c>
      <c r="H194" s="9">
        <f t="shared" si="43"/>
        <v>3.2584726985510342</v>
      </c>
      <c r="I194" s="9">
        <f t="shared" si="44"/>
        <v>3.745391124385431</v>
      </c>
      <c r="J194" s="9">
        <f t="shared" si="45"/>
        <v>2.346795645924928</v>
      </c>
      <c r="K194" s="11">
        <f t="shared" si="46"/>
        <v>0.31446540880503143</v>
      </c>
      <c r="L194" s="11">
        <f t="shared" si="47"/>
        <v>0.27397260273972601</v>
      </c>
      <c r="M194" s="11">
        <f t="shared" si="48"/>
        <v>0.43478260869565222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-0.28131824498709557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0.22962155520843863</v>
      </c>
      <c r="Q194" s="11">
        <f>2*'OddsRatio_working_3-way'!K194*'OddsRatio_working_3-way'!L194*'OddsRatio_working_3-way'!M194</f>
        <v>7.4917310019066444E-2</v>
      </c>
      <c r="R194" s="11">
        <f t="shared" si="49"/>
        <v>0</v>
      </c>
      <c r="S194" s="11">
        <f t="shared" si="50"/>
        <v>-0.81623413802745592</v>
      </c>
      <c r="T194" s="11">
        <f t="shared" si="51"/>
        <v>-0.26630803850814228</v>
      </c>
      <c r="U194" s="11">
        <f>'OddsRatio_working_3-way'!S194-'OddsRatio_working_3-way'!R194^2/3</f>
        <v>-0.81623413802745592</v>
      </c>
      <c r="V194" s="11">
        <f>'OddsRatio_working_3-way'!S194*'OddsRatio_working_3-way'!R194/3-2*'OddsRatio_working_3-way'!R194^3/27-'OddsRatio_working_3-way'!T194</f>
        <v>0.26630803850814228</v>
      </c>
      <c r="W194" s="11">
        <f>'OddsRatio_working_3-way'!V194^2+4*'OddsRatio_working_3-way'!U194^3/27</f>
        <v>-9.6439303807506066E-3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0.14191890444440866</v>
      </c>
      <c r="Y194" s="11">
        <f>IF('OddsRatio_working_3-way'!W194&gt;=0,IF('OddsRatio_working_3-way'!V194+SQRT('OddsRatio_working_3-way'!W194)&gt;0,0,PI()),ACOS('OddsRatio_working_3-way'!V194/(2*'OddsRatio_working_3-way'!X194)))</f>
        <v>0.35328801006758992</v>
      </c>
      <c r="Z194" s="11">
        <f>'OddsRatio_working_3-way'!X194^(1/3)*COS('OddsRatio_working_3-way'!Y194/3)</f>
        <v>0.51799832535574164</v>
      </c>
      <c r="AA194" s="11">
        <f>'OddsRatio_working_3-way'!X194^(1/3)*COS(('OddsRatio_working_3-way'!Y194+2*PI())/3)</f>
        <v>-0.31207303292820582</v>
      </c>
      <c r="AB194" s="11">
        <f>'OddsRatio_working_3-way'!X194^(1/3)*COS(('OddsRatio_working_3-way'!Y194+4*PI())/3)</f>
        <v>-0.20592529242753571</v>
      </c>
      <c r="AC194" s="11">
        <f>'OddsRatio_working_3-way'!X194^(1/3)*SIN('OddsRatio_working_3-way'!Y194/3)</f>
        <v>6.1284426551932378E-2</v>
      </c>
      <c r="AD194" s="11">
        <f>'OddsRatio_working_3-way'!X194^(1/3)*SIN(('OddsRatio_working_3-way'!Y194+2*PI())/3)</f>
        <v>0.41795749559990297</v>
      </c>
      <c r="AE194" s="11">
        <f>'OddsRatio_working_3-way'!X194^(1/3)*SIN(('OddsRatio_working_3-way'!Y194+4*PI())/3)</f>
        <v>-0.47924192215183542</v>
      </c>
      <c r="AF194" s="11">
        <f>-'OddsRatio_working_3-way'!U194/(3*'OddsRatio_working_3-way'!X194^(1/3))*COS(('OddsRatio_working_3-way'!Y194)/3)</f>
        <v>0.51799832535574164</v>
      </c>
      <c r="AG194" s="11">
        <f>-'OddsRatio_working_3-way'!U194/(3*'OddsRatio_working_3-way'!X194^(1/3))*COS(('OddsRatio_working_3-way'!Y194+2*PI())/3)</f>
        <v>-0.31207303292820582</v>
      </c>
      <c r="AH194" s="11">
        <f>-'OddsRatio_working_3-way'!U194/(3*'OddsRatio_working_3-way'!X194^(1/3))*COS(('OddsRatio_working_3-way'!Y194+4*PI())/3)</f>
        <v>-0.20592529242753571</v>
      </c>
      <c r="AI194" s="11">
        <f>'OddsRatio_working_3-way'!U194/(3*'OddsRatio_working_3-way'!X194^(1/3))*SIN(('OddsRatio_working_3-way'!Y194)/3)</f>
        <v>-6.1284426551932378E-2</v>
      </c>
      <c r="AJ194" s="11">
        <f>'OddsRatio_working_3-way'!U194/(3*'OddsRatio_working_3-way'!X194^(1/3))*SIN(('OddsRatio_working_3-way'!Y194+2*PI())/3)</f>
        <v>-0.41795749559990297</v>
      </c>
      <c r="AK194" s="11">
        <f>'OddsRatio_working_3-way'!U194/(3*'OddsRatio_working_3-way'!X194^(1/3))*SIN(('OddsRatio_working_3-way'!Y194+4*PI())/3)</f>
        <v>0.47924192215183542</v>
      </c>
      <c r="AL194" s="11">
        <f>'OddsRatio_working_3-way'!Z194+'OddsRatio_working_3-way'!AF194</f>
        <v>1.0359966507114833</v>
      </c>
      <c r="AM194" s="11">
        <f>'OddsRatio_working_3-way'!AA194+'OddsRatio_working_3-way'!AG194</f>
        <v>-0.62414606585641164</v>
      </c>
      <c r="AN194" s="11">
        <f>'OddsRatio_working_3-way'!AB194+'OddsRatio_working_3-way'!AH194</f>
        <v>-0.41185058485507142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1.0359966507114833</v>
      </c>
      <c r="AS194" s="11">
        <f>IF(('OddsRatio_working_3-way'!X194=0),IF(Q194&gt;0,-Q194^(1/3),(-Q194)^(1/3)),'OddsRatio_working_3-way'!AM194-'OddsRatio_working_3-way'!R194/3)</f>
        <v>-0.62414606585641164</v>
      </c>
      <c r="AT194" s="11">
        <f>IF(('OddsRatio_working_3-way'!X194=0),IF(Q194&gt;0,-Q194^(1/3),(-Q194)^(1/3)),'OddsRatio_working_3-way'!AN194-'OddsRatio_working_3-way'!R194/3)</f>
        <v>-0.41185058485507142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1.19</v>
      </c>
      <c r="B195" s="4">
        <f>IF('True_Odds_Calculator_3-way'!B196="","",'True_Odds_Calculator_3-way'!B196)</f>
        <v>7.76</v>
      </c>
      <c r="C195" s="4">
        <f>IF('True_Odds_Calculator_3-way'!C196="","",'True_Odds_Calculator_3-way'!C196)</f>
        <v>15.66</v>
      </c>
      <c r="D195" s="9">
        <f t="shared" si="39"/>
        <v>0.8252004810072131</v>
      </c>
      <c r="E195" s="9">
        <f t="shared" si="40"/>
        <v>0.11714303977839949</v>
      </c>
      <c r="F195" s="9">
        <f t="shared" si="41"/>
        <v>5.7656479214387373E-2</v>
      </c>
      <c r="G195" s="9">
        <f t="shared" si="42"/>
        <v>1.1148775231688788</v>
      </c>
      <c r="H195" s="9">
        <f t="shared" si="43"/>
        <v>1.211826729402087</v>
      </c>
      <c r="I195" s="9">
        <f t="shared" si="44"/>
        <v>8.5365720566216208</v>
      </c>
      <c r="J195" s="9">
        <f t="shared" si="45"/>
        <v>17.344104489655759</v>
      </c>
      <c r="K195" s="11">
        <f t="shared" si="46"/>
        <v>0.84033613445378152</v>
      </c>
      <c r="L195" s="11">
        <f t="shared" si="47"/>
        <v>0.12886597938144331</v>
      </c>
      <c r="M195" s="11">
        <f t="shared" si="48"/>
        <v>6.3856960408684549E-2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-0.13020684831186491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0.14943568769293872</v>
      </c>
      <c r="Q195" s="11">
        <f>2*'OddsRatio_working_3-way'!K195*'OddsRatio_working_3-way'!L195*'OddsRatio_working_3-way'!M195</f>
        <v>1.3830234862835605E-2</v>
      </c>
      <c r="R195" s="11">
        <f t="shared" si="49"/>
        <v>0</v>
      </c>
      <c r="S195" s="11">
        <f t="shared" si="50"/>
        <v>-1.1476791707224021</v>
      </c>
      <c r="T195" s="11">
        <f t="shared" si="51"/>
        <v>-0.10621741515246665</v>
      </c>
      <c r="U195" s="11">
        <f>'OddsRatio_working_3-way'!S195-'OddsRatio_working_3-way'!R195^2/3</f>
        <v>-1.1476791707224021</v>
      </c>
      <c r="V195" s="11">
        <f>'OddsRatio_working_3-way'!S195*'OddsRatio_working_3-way'!R195/3-2*'OddsRatio_working_3-way'!R195^3/27-'OddsRatio_working_3-way'!T195</f>
        <v>0.10621741515246665</v>
      </c>
      <c r="W195" s="11">
        <f>'OddsRatio_working_3-way'!V195^2+4*'OddsRatio_working_3-way'!U195^3/27</f>
        <v>-0.21267129477729382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0.23661859291852219</v>
      </c>
      <c r="Y195" s="11">
        <f>IF('OddsRatio_working_3-way'!W195&gt;=0,IF('OddsRatio_working_3-way'!V195+SQRT('OddsRatio_working_3-way'!W195)&gt;0,0,PI()),ACOS('OddsRatio_working_3-way'!V195/(2*'OddsRatio_working_3-way'!X195)))</f>
        <v>1.3444191831379899</v>
      </c>
      <c r="Z195" s="11">
        <f>'OddsRatio_working_3-way'!X195^(1/3)*COS('OddsRatio_working_3-way'!Y195/3)</f>
        <v>0.55743876158443939</v>
      </c>
      <c r="AA195" s="11">
        <f>'OddsRatio_working_3-way'!X195^(1/3)*COS(('OddsRatio_working_3-way'!Y195+2*PI())/3)</f>
        <v>-0.51081055467223935</v>
      </c>
      <c r="AB195" s="11">
        <f>'OddsRatio_working_3-way'!X195^(1/3)*COS(('OddsRatio_working_3-way'!Y195+4*PI())/3)</f>
        <v>-4.6628206912200133E-2</v>
      </c>
      <c r="AC195" s="11">
        <f>'OddsRatio_working_3-way'!X195^(1/3)*SIN('OddsRatio_working_3-way'!Y195/3)</f>
        <v>0.26799580343233109</v>
      </c>
      <c r="AD195" s="11">
        <f>'OddsRatio_working_3-way'!X195^(1/3)*SIN(('OddsRatio_working_3-way'!Y195+2*PI())/3)</f>
        <v>0.34875822687009583</v>
      </c>
      <c r="AE195" s="11">
        <f>'OddsRatio_working_3-way'!X195^(1/3)*SIN(('OddsRatio_working_3-way'!Y195+4*PI())/3)</f>
        <v>-0.61675403030242704</v>
      </c>
      <c r="AF195" s="11">
        <f>-'OddsRatio_working_3-way'!U195/(3*'OddsRatio_working_3-way'!X195^(1/3))*COS(('OddsRatio_working_3-way'!Y195)/3)</f>
        <v>0.55743876158443928</v>
      </c>
      <c r="AG195" s="11">
        <f>-'OddsRatio_working_3-way'!U195/(3*'OddsRatio_working_3-way'!X195^(1/3))*COS(('OddsRatio_working_3-way'!Y195+2*PI())/3)</f>
        <v>-0.51081055467223924</v>
      </c>
      <c r="AH195" s="11">
        <f>-'OddsRatio_working_3-way'!U195/(3*'OddsRatio_working_3-way'!X195^(1/3))*COS(('OddsRatio_working_3-way'!Y195+4*PI())/3)</f>
        <v>-4.6628206912200126E-2</v>
      </c>
      <c r="AI195" s="11">
        <f>'OddsRatio_working_3-way'!U195/(3*'OddsRatio_working_3-way'!X195^(1/3))*SIN(('OddsRatio_working_3-way'!Y195)/3)</f>
        <v>-0.26799580343233104</v>
      </c>
      <c r="AJ195" s="11">
        <f>'OddsRatio_working_3-way'!U195/(3*'OddsRatio_working_3-way'!X195^(1/3))*SIN(('OddsRatio_working_3-way'!Y195+2*PI())/3)</f>
        <v>-0.34875822687009578</v>
      </c>
      <c r="AK195" s="11">
        <f>'OddsRatio_working_3-way'!U195/(3*'OddsRatio_working_3-way'!X195^(1/3))*SIN(('OddsRatio_working_3-way'!Y195+4*PI())/3)</f>
        <v>0.61675403030242693</v>
      </c>
      <c r="AL195" s="11">
        <f>'OddsRatio_working_3-way'!Z195+'OddsRatio_working_3-way'!AF195</f>
        <v>1.1148775231688788</v>
      </c>
      <c r="AM195" s="11">
        <f>'OddsRatio_working_3-way'!AA195+'OddsRatio_working_3-way'!AG195</f>
        <v>-1.0216211093444785</v>
      </c>
      <c r="AN195" s="11">
        <f>'OddsRatio_working_3-way'!AB195+'OddsRatio_working_3-way'!AH195</f>
        <v>-9.3256413824400253E-2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1.1148775231688788</v>
      </c>
      <c r="AS195" s="11">
        <f>IF(('OddsRatio_working_3-way'!X195=0),IF(Q195&gt;0,-Q195^(1/3),(-Q195)^(1/3)),'OddsRatio_working_3-way'!AM195-'OddsRatio_working_3-way'!R195/3)</f>
        <v>-1.0216211093444785</v>
      </c>
      <c r="AT195" s="11">
        <f>IF(('OddsRatio_working_3-way'!X195=0),IF(Q195&gt;0,-Q195^(1/3),(-Q195)^(1/3)),'OddsRatio_working_3-way'!AN195-'OddsRatio_working_3-way'!R195/3)</f>
        <v>-9.3256413824400253E-2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5.47</v>
      </c>
      <c r="B196" s="4">
        <f>IF('True_Odds_Calculator_3-way'!B197="","",'True_Odds_Calculator_3-way'!B197)</f>
        <v>4.24</v>
      </c>
      <c r="C196" s="4">
        <f>IF('True_Odds_Calculator_3-way'!C197="","",'True_Odds_Calculator_3-way'!C197)</f>
        <v>1.65</v>
      </c>
      <c r="D196" s="9">
        <f t="shared" ref="D196:D259" si="52">(K196/(AR196+K196-(AR196*K196)))</f>
        <v>0.17637149080080369</v>
      </c>
      <c r="E196" s="9">
        <f t="shared" ref="E196:E259" si="53">(L196/(AR196+L196-(AR196*L196)))</f>
        <v>0.22805754892357924</v>
      </c>
      <c r="F196" s="9">
        <f t="shared" ref="F196:F259" si="54">(M196/(AR196+M196-(AR196*M196)))</f>
        <v>0.59557096027561707</v>
      </c>
      <c r="G196" s="9">
        <f t="shared" ref="G196:G259" si="55">AR196</f>
        <v>1.0447093027587464</v>
      </c>
      <c r="H196" s="9">
        <f t="shared" ref="H196:H259" si="56">IF(A196="","",1/D196)</f>
        <v>5.6698505833315958</v>
      </c>
      <c r="I196" s="9">
        <f t="shared" ref="I196:I259" si="57">IF(B196="","",1/E196)</f>
        <v>4.3848581409383396</v>
      </c>
      <c r="J196" s="9">
        <f t="shared" ref="J196:J259" si="58">IF(C196="","",1/F196)</f>
        <v>1.679061046793185</v>
      </c>
      <c r="K196" s="11">
        <f t="shared" ref="K196:K259" si="59">1/A196</f>
        <v>0.18281535648994515</v>
      </c>
      <c r="L196" s="11">
        <f t="shared" ref="L196:L259" si="60">1/B196</f>
        <v>0.23584905660377356</v>
      </c>
      <c r="M196" s="11">
        <f t="shared" ref="M196:M259" si="61">1/C196</f>
        <v>0.60606060606060608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-0.24599640640825826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0.21845860209490298</v>
      </c>
      <c r="Q196" s="11">
        <f>2*'OddsRatio_working_3-way'!K196*'OddsRatio_working_3-way'!L196*'OddsRatio_working_3-way'!M196</f>
        <v>5.2262823467680138E-2</v>
      </c>
      <c r="R196" s="11">
        <f t="shared" ref="R196:R259" si="62">O196/N196</f>
        <v>0</v>
      </c>
      <c r="S196" s="11">
        <f t="shared" ref="S196:S259" si="63">P196/N196</f>
        <v>-0.88805607075554893</v>
      </c>
      <c r="T196" s="11">
        <f t="shared" ref="T196:T259" si="64">Q196/N196</f>
        <v>-0.21245360544391123</v>
      </c>
      <c r="U196" s="11">
        <f>'OddsRatio_working_3-way'!S196-'OddsRatio_working_3-way'!R196^2/3</f>
        <v>-0.88805607075554893</v>
      </c>
      <c r="V196" s="11">
        <f>'OddsRatio_working_3-way'!S196*'OddsRatio_working_3-way'!R196/3-2*'OddsRatio_working_3-way'!R196^3/27-'OddsRatio_working_3-way'!T196</f>
        <v>0.21245360544391123</v>
      </c>
      <c r="W196" s="11">
        <f>'OddsRatio_working_3-way'!V196^2+4*'OddsRatio_working_3-way'!U196^3/27</f>
        <v>-5.8620461555985937E-2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0.16105666395876253</v>
      </c>
      <c r="Y196" s="11">
        <f>IF('OddsRatio_working_3-way'!W196&gt;=0,IF('OddsRatio_working_3-way'!V196+SQRT('OddsRatio_working_3-way'!W196)&gt;0,0,PI()),ACOS('OddsRatio_working_3-way'!V196/(2*'OddsRatio_working_3-way'!X196)))</f>
        <v>0.85056086800353747</v>
      </c>
      <c r="Z196" s="11">
        <f>'OddsRatio_working_3-way'!X196^(1/3)*COS('OddsRatio_working_3-way'!Y196/3)</f>
        <v>0.5223546513793732</v>
      </c>
      <c r="AA196" s="11">
        <f>'OddsRatio_working_3-way'!X196^(1/3)*COS(('OddsRatio_working_3-way'!Y196+2*PI())/3)</f>
        <v>-0.39298487981932412</v>
      </c>
      <c r="AB196" s="11">
        <f>'OddsRatio_working_3-way'!X196^(1/3)*COS(('OddsRatio_working_3-way'!Y196+4*PI())/3)</f>
        <v>-0.12936977156004903</v>
      </c>
      <c r="AC196" s="11">
        <f>'OddsRatio_working_3-way'!X196^(1/3)*SIN('OddsRatio_working_3-way'!Y196/3)</f>
        <v>0.15219825371594481</v>
      </c>
      <c r="AD196" s="11">
        <f>'OddsRatio_working_3-way'!X196^(1/3)*SIN(('OddsRatio_working_3-way'!Y196+2*PI())/3)</f>
        <v>0.37627327102152902</v>
      </c>
      <c r="AE196" s="11">
        <f>'OddsRatio_working_3-way'!X196^(1/3)*SIN(('OddsRatio_working_3-way'!Y196+4*PI())/3)</f>
        <v>-0.52847152473747383</v>
      </c>
      <c r="AF196" s="11">
        <f>-'OddsRatio_working_3-way'!U196/(3*'OddsRatio_working_3-way'!X196^(1/3))*COS(('OddsRatio_working_3-way'!Y196)/3)</f>
        <v>0.5223546513793732</v>
      </c>
      <c r="AG196" s="11">
        <f>-'OddsRatio_working_3-way'!U196/(3*'OddsRatio_working_3-way'!X196^(1/3))*COS(('OddsRatio_working_3-way'!Y196+2*PI())/3)</f>
        <v>-0.39298487981932412</v>
      </c>
      <c r="AH196" s="11">
        <f>-'OddsRatio_working_3-way'!U196/(3*'OddsRatio_working_3-way'!X196^(1/3))*COS(('OddsRatio_working_3-way'!Y196+4*PI())/3)</f>
        <v>-0.12936977156004903</v>
      </c>
      <c r="AI196" s="11">
        <f>'OddsRatio_working_3-way'!U196/(3*'OddsRatio_working_3-way'!X196^(1/3))*SIN(('OddsRatio_working_3-way'!Y196)/3)</f>
        <v>-0.15219825371594481</v>
      </c>
      <c r="AJ196" s="11">
        <f>'OddsRatio_working_3-way'!U196/(3*'OddsRatio_working_3-way'!X196^(1/3))*SIN(('OddsRatio_working_3-way'!Y196+2*PI())/3)</f>
        <v>-0.37627327102152902</v>
      </c>
      <c r="AK196" s="11">
        <f>'OddsRatio_working_3-way'!U196/(3*'OddsRatio_working_3-way'!X196^(1/3))*SIN(('OddsRatio_working_3-way'!Y196+4*PI())/3)</f>
        <v>0.52847152473747383</v>
      </c>
      <c r="AL196" s="11">
        <f>'OddsRatio_working_3-way'!Z196+'OddsRatio_working_3-way'!AF196</f>
        <v>1.0447093027587464</v>
      </c>
      <c r="AM196" s="11">
        <f>'OddsRatio_working_3-way'!AA196+'OddsRatio_working_3-way'!AG196</f>
        <v>-0.78596975963864824</v>
      </c>
      <c r="AN196" s="11">
        <f>'OddsRatio_working_3-way'!AB196+'OddsRatio_working_3-way'!AH196</f>
        <v>-0.25873954312009806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1.0447093027587464</v>
      </c>
      <c r="AS196" s="11">
        <f>IF(('OddsRatio_working_3-way'!X196=0),IF(Q196&gt;0,-Q196^(1/3),(-Q196)^(1/3)),'OddsRatio_working_3-way'!AM196-'OddsRatio_working_3-way'!R196/3)</f>
        <v>-0.78596975963864824</v>
      </c>
      <c r="AT196" s="11">
        <f>IF(('OddsRatio_working_3-way'!X196=0),IF(Q196&gt;0,-Q196^(1/3),(-Q196)^(1/3)),'OddsRatio_working_3-way'!AN196-'OddsRatio_working_3-way'!R196/3)</f>
        <v>-0.25873954312009806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4.22</v>
      </c>
      <c r="B197" s="4">
        <f>IF('True_Odds_Calculator_3-way'!B198="","",'True_Odds_Calculator_3-way'!B198)</f>
        <v>3.9</v>
      </c>
      <c r="C197" s="4">
        <f>IF('True_Odds_Calculator_3-way'!C198="","",'True_Odds_Calculator_3-way'!C198)</f>
        <v>1.88</v>
      </c>
      <c r="D197" s="9">
        <f t="shared" si="52"/>
        <v>0.22963366784247149</v>
      </c>
      <c r="E197" s="9">
        <f t="shared" si="53"/>
        <v>0.24867149626371929</v>
      </c>
      <c r="F197" s="9">
        <f t="shared" si="54"/>
        <v>0.52169483589380938</v>
      </c>
      <c r="G197" s="9">
        <f t="shared" si="55"/>
        <v>1.0418515925004312</v>
      </c>
      <c r="H197" s="9">
        <f t="shared" si="56"/>
        <v>4.3547621278513882</v>
      </c>
      <c r="I197" s="9">
        <f t="shared" si="57"/>
        <v>4.0213696182512502</v>
      </c>
      <c r="J197" s="9">
        <f t="shared" si="58"/>
        <v>1.9168294014003797</v>
      </c>
      <c r="K197" s="11">
        <f t="shared" si="59"/>
        <v>0.23696682464454977</v>
      </c>
      <c r="L197" s="11">
        <f t="shared" si="60"/>
        <v>0.25641025641025644</v>
      </c>
      <c r="M197" s="11">
        <f t="shared" si="61"/>
        <v>0.53191489361702127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-0.26558383299333199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0.22623673929512389</v>
      </c>
      <c r="Q197" s="11">
        <f>2*'OddsRatio_working_3-way'!K197*'OddsRatio_working_3-way'!L197*'OddsRatio_working_3-way'!M197</f>
        <v>6.4639068370035399E-2</v>
      </c>
      <c r="R197" s="11">
        <f t="shared" si="62"/>
        <v>0</v>
      </c>
      <c r="S197" s="11">
        <f t="shared" si="63"/>
        <v>-0.85184680387079137</v>
      </c>
      <c r="T197" s="11">
        <f t="shared" si="64"/>
        <v>-0.24338480110594041</v>
      </c>
      <c r="U197" s="11">
        <f>'OddsRatio_working_3-way'!S197-'OddsRatio_working_3-way'!R197^2/3</f>
        <v>-0.85184680387079137</v>
      </c>
      <c r="V197" s="11">
        <f>'OddsRatio_working_3-way'!S197*'OddsRatio_working_3-way'!R197/3-2*'OddsRatio_working_3-way'!R197^3/27-'OddsRatio_working_3-way'!T197</f>
        <v>0.24338480110594041</v>
      </c>
      <c r="W197" s="11">
        <f>'OddsRatio_working_3-way'!V197^2+4*'OddsRatio_working_3-way'!U197^3/27</f>
        <v>-3.2339638729047819E-2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0.15130746853545102</v>
      </c>
      <c r="Y197" s="11">
        <f>IF('OddsRatio_working_3-way'!W197&gt;=0,IF('OddsRatio_working_3-way'!V197+SQRT('OddsRatio_working_3-way'!W197)&gt;0,0,PI()),ACOS('OddsRatio_working_3-way'!V197/(2*'OddsRatio_working_3-way'!X197)))</f>
        <v>0.63634647906538711</v>
      </c>
      <c r="Z197" s="11">
        <f>'OddsRatio_working_3-way'!X197^(1/3)*COS('OddsRatio_working_3-way'!Y197/3)</f>
        <v>0.52092579625021573</v>
      </c>
      <c r="AA197" s="11">
        <f>'OddsRatio_working_3-way'!X197^(1/3)*COS(('OddsRatio_working_3-way'!Y197+2*PI())/3)</f>
        <v>-0.35761709035841782</v>
      </c>
      <c r="AB197" s="11">
        <f>'OddsRatio_working_3-way'!X197^(1/3)*COS(('OddsRatio_working_3-way'!Y197+4*PI())/3)</f>
        <v>-0.16330870589179761</v>
      </c>
      <c r="AC197" s="11">
        <f>'OddsRatio_working_3-way'!X197^(1/3)*SIN('OddsRatio_working_3-way'!Y197/3)</f>
        <v>0.11218399807760439</v>
      </c>
      <c r="AD197" s="11">
        <f>'OddsRatio_working_3-way'!X197^(1/3)*SIN(('OddsRatio_working_3-way'!Y197+2*PI())/3)</f>
        <v>0.39504297400052113</v>
      </c>
      <c r="AE197" s="11">
        <f>'OddsRatio_working_3-way'!X197^(1/3)*SIN(('OddsRatio_working_3-way'!Y197+4*PI())/3)</f>
        <v>-0.5072269720781255</v>
      </c>
      <c r="AF197" s="11">
        <f>-'OddsRatio_working_3-way'!U197/(3*'OddsRatio_working_3-way'!X197^(1/3))*COS(('OddsRatio_working_3-way'!Y197)/3)</f>
        <v>0.52092579625021562</v>
      </c>
      <c r="AG197" s="11">
        <f>-'OddsRatio_working_3-way'!U197/(3*'OddsRatio_working_3-way'!X197^(1/3))*COS(('OddsRatio_working_3-way'!Y197+2*PI())/3)</f>
        <v>-0.35761709035841777</v>
      </c>
      <c r="AH197" s="11">
        <f>-'OddsRatio_working_3-way'!U197/(3*'OddsRatio_working_3-way'!X197^(1/3))*COS(('OddsRatio_working_3-way'!Y197+4*PI())/3)</f>
        <v>-0.16330870589179758</v>
      </c>
      <c r="AI197" s="11">
        <f>'OddsRatio_working_3-way'!U197/(3*'OddsRatio_working_3-way'!X197^(1/3))*SIN(('OddsRatio_working_3-way'!Y197)/3)</f>
        <v>-0.11218399807760437</v>
      </c>
      <c r="AJ197" s="11">
        <f>'OddsRatio_working_3-way'!U197/(3*'OddsRatio_working_3-way'!X197^(1/3))*SIN(('OddsRatio_working_3-way'!Y197+2*PI())/3)</f>
        <v>-0.39504297400052107</v>
      </c>
      <c r="AK197" s="11">
        <f>'OddsRatio_working_3-way'!U197/(3*'OddsRatio_working_3-way'!X197^(1/3))*SIN(('OddsRatio_working_3-way'!Y197+4*PI())/3)</f>
        <v>0.50722697207812539</v>
      </c>
      <c r="AL197" s="11">
        <f>'OddsRatio_working_3-way'!Z197+'OddsRatio_working_3-way'!AF197</f>
        <v>1.0418515925004312</v>
      </c>
      <c r="AM197" s="11">
        <f>'OddsRatio_working_3-way'!AA197+'OddsRatio_working_3-way'!AG197</f>
        <v>-0.71523418071683564</v>
      </c>
      <c r="AN197" s="11">
        <f>'OddsRatio_working_3-way'!AB197+'OddsRatio_working_3-way'!AH197</f>
        <v>-0.32661741178359516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1.0418515925004312</v>
      </c>
      <c r="AS197" s="11">
        <f>IF(('OddsRatio_working_3-way'!X197=0),IF(Q197&gt;0,-Q197^(1/3),(-Q197)^(1/3)),'OddsRatio_working_3-way'!AM197-'OddsRatio_working_3-way'!R197/3)</f>
        <v>-0.71523418071683564</v>
      </c>
      <c r="AT197" s="11">
        <f>IF(('OddsRatio_working_3-way'!X197=0),IF(Q197&gt;0,-Q197^(1/3),(-Q197)^(1/3)),'OddsRatio_working_3-way'!AN197-'OddsRatio_working_3-way'!R197/3)</f>
        <v>-0.32661741178359516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3.44</v>
      </c>
      <c r="D198" s="9">
        <f t="shared" si="52"/>
        <v>0.42300483366596603</v>
      </c>
      <c r="E198" s="9">
        <f t="shared" si="53"/>
        <v>0.29456139955014182</v>
      </c>
      <c r="F198" s="9">
        <f t="shared" si="54"/>
        <v>0.28243376678389243</v>
      </c>
      <c r="G198" s="9">
        <f t="shared" si="55"/>
        <v>1.0412512822339066</v>
      </c>
      <c r="H198" s="9">
        <f t="shared" si="56"/>
        <v>2.3640391797264173</v>
      </c>
      <c r="I198" s="9">
        <f t="shared" si="57"/>
        <v>3.3948779491379848</v>
      </c>
      <c r="J198" s="9">
        <f t="shared" si="58"/>
        <v>3.5406531286507321</v>
      </c>
      <c r="K198" s="11">
        <f t="shared" si="59"/>
        <v>0.4329004329004329</v>
      </c>
      <c r="L198" s="11">
        <f t="shared" si="60"/>
        <v>0.30303030303030304</v>
      </c>
      <c r="M198" s="11">
        <f t="shared" si="61"/>
        <v>0.29069767441860467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-0.28035260487691793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0.2307124400147656</v>
      </c>
      <c r="Q198" s="11">
        <f>2*'OddsRatio_working_3-way'!K198*'OddsRatio_working_3-way'!L198*'OddsRatio_working_3-way'!M198</f>
        <v>7.6268575211492759E-2</v>
      </c>
      <c r="R198" s="11">
        <f t="shared" si="62"/>
        <v>0</v>
      </c>
      <c r="S198" s="11">
        <f t="shared" si="63"/>
        <v>-0.82293667332270493</v>
      </c>
      <c r="T198" s="11">
        <f t="shared" si="64"/>
        <v>-0.27204518126370414</v>
      </c>
      <c r="U198" s="11">
        <f>'OddsRatio_working_3-way'!S198-'OddsRatio_working_3-way'!R198^2/3</f>
        <v>-0.82293667332270493</v>
      </c>
      <c r="V198" s="11">
        <f>'OddsRatio_working_3-way'!S198*'OddsRatio_working_3-way'!R198/3-2*'OddsRatio_working_3-way'!R198^3/27-'OddsRatio_working_3-way'!T198</f>
        <v>0.27204518126370414</v>
      </c>
      <c r="W198" s="11">
        <f>'OddsRatio_working_3-way'!V198^2+4*'OddsRatio_working_3-way'!U198^3/27</f>
        <v>-8.5563227461733365E-3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0.14367054621161479</v>
      </c>
      <c r="Y198" s="11">
        <f>IF('OddsRatio_working_3-way'!W198&gt;=0,IF('OddsRatio_working_3-way'!V198+SQRT('OddsRatio_working_3-way'!W198)&gt;0,0,PI()),ACOS('OddsRatio_working_3-way'!V198/(2*'OddsRatio_working_3-way'!X198)))</f>
        <v>0.3277550855935214</v>
      </c>
      <c r="Z198" s="11">
        <f>'OddsRatio_working_3-way'!X198^(1/3)*COS('OddsRatio_working_3-way'!Y198/3)</f>
        <v>0.52062564111695331</v>
      </c>
      <c r="AA198" s="11">
        <f>'OddsRatio_working_3-way'!X198^(1/3)*COS(('OddsRatio_working_3-way'!Y198+2*PI())/3)</f>
        <v>-0.30976860575441906</v>
      </c>
      <c r="AB198" s="11">
        <f>'OddsRatio_working_3-way'!X198^(1/3)*COS(('OddsRatio_working_3-way'!Y198+4*PI())/3)</f>
        <v>-0.21085703536253425</v>
      </c>
      <c r="AC198" s="11">
        <f>'OddsRatio_working_3-way'!X198^(1/3)*SIN('OddsRatio_working_3-way'!Y198/3)</f>
        <v>5.710662179172328E-2</v>
      </c>
      <c r="AD198" s="11">
        <f>'OddsRatio_working_3-way'!X198^(1/3)*SIN(('OddsRatio_working_3-way'!Y198+2*PI())/3)</f>
        <v>0.42232172017298014</v>
      </c>
      <c r="AE198" s="11">
        <f>'OddsRatio_working_3-way'!X198^(1/3)*SIN(('OddsRatio_working_3-way'!Y198+4*PI())/3)</f>
        <v>-0.47942834196470346</v>
      </c>
      <c r="AF198" s="11">
        <f>-'OddsRatio_working_3-way'!U198/(3*'OddsRatio_working_3-way'!X198^(1/3))*COS(('OddsRatio_working_3-way'!Y198)/3)</f>
        <v>0.52062564111695331</v>
      </c>
      <c r="AG198" s="11">
        <f>-'OddsRatio_working_3-way'!U198/(3*'OddsRatio_working_3-way'!X198^(1/3))*COS(('OddsRatio_working_3-way'!Y198+2*PI())/3)</f>
        <v>-0.30976860575441906</v>
      </c>
      <c r="AH198" s="11">
        <f>-'OddsRatio_working_3-way'!U198/(3*'OddsRatio_working_3-way'!X198^(1/3))*COS(('OddsRatio_working_3-way'!Y198+4*PI())/3)</f>
        <v>-0.21085703536253425</v>
      </c>
      <c r="AI198" s="11">
        <f>'OddsRatio_working_3-way'!U198/(3*'OddsRatio_working_3-way'!X198^(1/3))*SIN(('OddsRatio_working_3-way'!Y198)/3)</f>
        <v>-5.710662179172328E-2</v>
      </c>
      <c r="AJ198" s="11">
        <f>'OddsRatio_working_3-way'!U198/(3*'OddsRatio_working_3-way'!X198^(1/3))*SIN(('OddsRatio_working_3-way'!Y198+2*PI())/3)</f>
        <v>-0.42232172017298014</v>
      </c>
      <c r="AK198" s="11">
        <f>'OddsRatio_working_3-way'!U198/(3*'OddsRatio_working_3-way'!X198^(1/3))*SIN(('OddsRatio_working_3-way'!Y198+4*PI())/3)</f>
        <v>0.47942834196470346</v>
      </c>
      <c r="AL198" s="11">
        <f>'OddsRatio_working_3-way'!Z198+'OddsRatio_working_3-way'!AF198</f>
        <v>1.0412512822339066</v>
      </c>
      <c r="AM198" s="11">
        <f>'OddsRatio_working_3-way'!AA198+'OddsRatio_working_3-way'!AG198</f>
        <v>-0.61953721150883811</v>
      </c>
      <c r="AN198" s="11">
        <f>'OddsRatio_working_3-way'!AB198+'OddsRatio_working_3-way'!AH198</f>
        <v>-0.4217140707250685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1.0412512822339066</v>
      </c>
      <c r="AS198" s="11">
        <f>IF(('OddsRatio_working_3-way'!X198=0),IF(Q198&gt;0,-Q198^(1/3),(-Q198)^(1/3)),'OddsRatio_working_3-way'!AM198-'OddsRatio_working_3-way'!R198/3)</f>
        <v>-0.61953721150883811</v>
      </c>
      <c r="AT198" s="11">
        <f>IF(('OddsRatio_working_3-way'!X198=0),IF(Q198&gt;0,-Q198^(1/3),(-Q198)^(1/3)),'OddsRatio_working_3-way'!AN198-'OddsRatio_working_3-way'!R198/3)</f>
        <v>-0.4217140707250685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1.93</v>
      </c>
      <c r="B199" s="4">
        <f>IF('True_Odds_Calculator_3-way'!B200="","",'True_Odds_Calculator_3-way'!B200)</f>
        <v>3.4</v>
      </c>
      <c r="C199" s="4">
        <f>IF('True_Odds_Calculator_3-way'!C200="","",'True_Odds_Calculator_3-way'!C200)</f>
        <v>4.5599999999999996</v>
      </c>
      <c r="D199" s="9">
        <f t="shared" si="52"/>
        <v>0.50550305189351541</v>
      </c>
      <c r="E199" s="9">
        <f t="shared" si="53"/>
        <v>0.2837315801723484</v>
      </c>
      <c r="F199" s="9">
        <f t="shared" si="54"/>
        <v>0.21076536793413608</v>
      </c>
      <c r="G199" s="9">
        <f t="shared" si="55"/>
        <v>1.0518574447966005</v>
      </c>
      <c r="H199" s="9">
        <f t="shared" si="56"/>
        <v>1.9782274236608381</v>
      </c>
      <c r="I199" s="9">
        <f t="shared" si="57"/>
        <v>3.524457867511841</v>
      </c>
      <c r="J199" s="9">
        <f t="shared" si="58"/>
        <v>4.7446125034758975</v>
      </c>
      <c r="K199" s="11">
        <f t="shared" si="59"/>
        <v>0.5181347150259068</v>
      </c>
      <c r="L199" s="11">
        <f t="shared" si="60"/>
        <v>0.29411764705882354</v>
      </c>
      <c r="M199" s="11">
        <f t="shared" si="61"/>
        <v>0.2192982456140351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-0.26554805178138874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0.23025981595256051</v>
      </c>
      <c r="Q199" s="11">
        <f>2*'OddsRatio_working_3-way'!K199*'OddsRatio_working_3-way'!L199*'OddsRatio_working_3-way'!M199</f>
        <v>6.6838843527593769E-2</v>
      </c>
      <c r="R199" s="11">
        <f t="shared" si="62"/>
        <v>0</v>
      </c>
      <c r="S199" s="11">
        <f t="shared" si="63"/>
        <v>-0.86711167492247654</v>
      </c>
      <c r="T199" s="11">
        <f t="shared" si="64"/>
        <v>-0.25170150215456505</v>
      </c>
      <c r="U199" s="11">
        <f>'OddsRatio_working_3-way'!S199-'OddsRatio_working_3-way'!R199^2/3</f>
        <v>-0.86711167492247654</v>
      </c>
      <c r="V199" s="11">
        <f>'OddsRatio_working_3-way'!S199*'OddsRatio_working_3-way'!R199/3-2*'OddsRatio_working_3-way'!R199^3/27-'OddsRatio_working_3-way'!T199</f>
        <v>0.25170150215456505</v>
      </c>
      <c r="W199" s="11">
        <f>'OddsRatio_working_3-way'!V199^2+4*'OddsRatio_working_3-way'!U199^3/27</f>
        <v>-3.3233943423745568E-2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0.15539271991522807</v>
      </c>
      <c r="Y199" s="11">
        <f>IF('OddsRatio_working_3-way'!W199&gt;=0,IF('OddsRatio_working_3-way'!V199+SQRT('OddsRatio_working_3-way'!W199)&gt;0,0,PI()),ACOS('OddsRatio_working_3-way'!V199/(2*'OddsRatio_working_3-way'!X199)))</f>
        <v>0.62683460291362236</v>
      </c>
      <c r="Z199" s="11">
        <f>'OddsRatio_working_3-way'!X199^(1/3)*COS('OddsRatio_working_3-way'!Y199/3)</f>
        <v>0.52592872239830035</v>
      </c>
      <c r="AA199" s="11">
        <f>'OddsRatio_working_3-way'!X199^(1/3)*COS(('OddsRatio_working_3-way'!Y199+2*PI())/3)</f>
        <v>-0.35954154767705421</v>
      </c>
      <c r="AB199" s="11">
        <f>'OddsRatio_working_3-way'!X199^(1/3)*COS(('OddsRatio_working_3-way'!Y199+4*PI())/3)</f>
        <v>-0.16638717472124623</v>
      </c>
      <c r="AC199" s="11">
        <f>'OddsRatio_working_3-way'!X199^(1/3)*SIN('OddsRatio_working_3-way'!Y199/3)</f>
        <v>0.11151772922118924</v>
      </c>
      <c r="AD199" s="11">
        <f>'OddsRatio_working_3-way'!X199^(1/3)*SIN(('OddsRatio_working_3-way'!Y199+2*PI())/3)</f>
        <v>0.39970876956622742</v>
      </c>
      <c r="AE199" s="11">
        <f>'OddsRatio_working_3-way'!X199^(1/3)*SIN(('OddsRatio_working_3-way'!Y199+4*PI())/3)</f>
        <v>-0.51122649878741655</v>
      </c>
      <c r="AF199" s="11">
        <f>-'OddsRatio_working_3-way'!U199/(3*'OddsRatio_working_3-way'!X199^(1/3))*COS(('OddsRatio_working_3-way'!Y199)/3)</f>
        <v>0.52592872239830013</v>
      </c>
      <c r="AG199" s="11">
        <f>-'OddsRatio_working_3-way'!U199/(3*'OddsRatio_working_3-way'!X199^(1/3))*COS(('OddsRatio_working_3-way'!Y199+2*PI())/3)</f>
        <v>-0.35954154767705404</v>
      </c>
      <c r="AH199" s="11">
        <f>-'OddsRatio_working_3-way'!U199/(3*'OddsRatio_working_3-way'!X199^(1/3))*COS(('OddsRatio_working_3-way'!Y199+4*PI())/3)</f>
        <v>-0.16638717472124614</v>
      </c>
      <c r="AI199" s="11">
        <f>'OddsRatio_working_3-way'!U199/(3*'OddsRatio_working_3-way'!X199^(1/3))*SIN(('OddsRatio_working_3-way'!Y199)/3)</f>
        <v>-0.1115177292211892</v>
      </c>
      <c r="AJ199" s="11">
        <f>'OddsRatio_working_3-way'!U199/(3*'OddsRatio_working_3-way'!X199^(1/3))*SIN(('OddsRatio_working_3-way'!Y199+2*PI())/3)</f>
        <v>-0.39970876956622725</v>
      </c>
      <c r="AK199" s="11">
        <f>'OddsRatio_working_3-way'!U199/(3*'OddsRatio_working_3-way'!X199^(1/3))*SIN(('OddsRatio_working_3-way'!Y199+4*PI())/3)</f>
        <v>0.51122649878741633</v>
      </c>
      <c r="AL199" s="11">
        <f>'OddsRatio_working_3-way'!Z199+'OddsRatio_working_3-way'!AF199</f>
        <v>1.0518574447966005</v>
      </c>
      <c r="AM199" s="11">
        <f>'OddsRatio_working_3-way'!AA199+'OddsRatio_working_3-way'!AG199</f>
        <v>-0.7190830953541083</v>
      </c>
      <c r="AN199" s="11">
        <f>'OddsRatio_working_3-way'!AB199+'OddsRatio_working_3-way'!AH199</f>
        <v>-0.3327743494424924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1.0518574447966005</v>
      </c>
      <c r="AS199" s="11">
        <f>IF(('OddsRatio_working_3-way'!X199=0),IF(Q199&gt;0,-Q199^(1/3),(-Q199)^(1/3)),'OddsRatio_working_3-way'!AM199-'OddsRatio_working_3-way'!R199/3)</f>
        <v>-0.7190830953541083</v>
      </c>
      <c r="AT199" s="11">
        <f>IF(('OddsRatio_working_3-way'!X199=0),IF(Q199&gt;0,-Q199^(1/3),(-Q199)^(1/3)),'OddsRatio_working_3-way'!AN199-'OddsRatio_working_3-way'!R199/3)</f>
        <v>-0.3327743494424924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1.33</v>
      </c>
      <c r="B200" s="4">
        <f>IF('True_Odds_Calculator_3-way'!B201="","",'True_Odds_Calculator_3-way'!B201)</f>
        <v>5.57</v>
      </c>
      <c r="C200" s="4">
        <f>IF('True_Odds_Calculator_3-way'!C201="","",'True_Odds_Calculator_3-way'!C201)</f>
        <v>9.86</v>
      </c>
      <c r="D200" s="9">
        <f t="shared" si="52"/>
        <v>0.73708917914194516</v>
      </c>
      <c r="E200" s="9">
        <f t="shared" si="53"/>
        <v>0.16836185924303224</v>
      </c>
      <c r="F200" s="9">
        <f t="shared" si="54"/>
        <v>9.4548961615022756E-2</v>
      </c>
      <c r="G200" s="9">
        <f t="shared" si="55"/>
        <v>1.0808725452638832</v>
      </c>
      <c r="H200" s="9">
        <f t="shared" si="56"/>
        <v>1.3566879399370815</v>
      </c>
      <c r="I200" s="9">
        <f t="shared" si="57"/>
        <v>5.9395875318559455</v>
      </c>
      <c r="J200" s="9">
        <f t="shared" si="58"/>
        <v>10.576530751038003</v>
      </c>
      <c r="K200" s="11">
        <f t="shared" si="59"/>
        <v>0.75187969924812026</v>
      </c>
      <c r="L200" s="11">
        <f t="shared" si="60"/>
        <v>0.17953321364452424</v>
      </c>
      <c r="M200" s="11">
        <f t="shared" si="61"/>
        <v>0.10141987829614606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-0.18292796824308311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0.18837995239737176</v>
      </c>
      <c r="Q200" s="11">
        <f>2*'OddsRatio_working_3-way'!K200*'OddsRatio_working_3-way'!L200*'OddsRatio_working_3-way'!M200</f>
        <v>2.7380807034501711E-2</v>
      </c>
      <c r="R200" s="11">
        <f t="shared" si="62"/>
        <v>0</v>
      </c>
      <c r="S200" s="11">
        <f t="shared" si="63"/>
        <v>-1.029803994471987</v>
      </c>
      <c r="T200" s="11">
        <f t="shared" si="64"/>
        <v>-0.14968081314999812</v>
      </c>
      <c r="U200" s="11">
        <f>'OddsRatio_working_3-way'!S200-'OddsRatio_working_3-way'!R200^2/3</f>
        <v>-1.029803994471987</v>
      </c>
      <c r="V200" s="11">
        <f>'OddsRatio_working_3-way'!S200*'OddsRatio_working_3-way'!R200/3-2*'OddsRatio_working_3-way'!R200^3/27-'OddsRatio_working_3-way'!T200</f>
        <v>0.14968081314999812</v>
      </c>
      <c r="W200" s="11">
        <f>'OddsRatio_working_3-way'!V200^2+4*'OddsRatio_working_3-way'!U200^3/27</f>
        <v>-0.13938873445780708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0.2011175528658872</v>
      </c>
      <c r="Y200" s="11">
        <f>IF('OddsRatio_working_3-way'!W200&gt;=0,IF('OddsRatio_working_3-way'!V200+SQRT('OddsRatio_working_3-way'!W200)&gt;0,0,PI()),ACOS('OddsRatio_working_3-way'!V200/(2*'OddsRatio_working_3-way'!X200)))</f>
        <v>1.1895014127981236</v>
      </c>
      <c r="Z200" s="11">
        <f>'OddsRatio_working_3-way'!X200^(1/3)*COS('OddsRatio_working_3-way'!Y200/3)</f>
        <v>0.54043627263194172</v>
      </c>
      <c r="AA200" s="11">
        <f>'OddsRatio_working_3-way'!X200^(1/3)*COS(('OddsRatio_working_3-way'!Y200+2*PI())/3)</f>
        <v>-0.46617087305564253</v>
      </c>
      <c r="AB200" s="11">
        <f>'OddsRatio_working_3-way'!X200^(1/3)*COS(('OddsRatio_working_3-way'!Y200+4*PI())/3)</f>
        <v>-7.4265399576299462E-2</v>
      </c>
      <c r="AC200" s="11">
        <f>'OddsRatio_working_3-way'!X200^(1/3)*SIN('OddsRatio_working_3-way'!Y200/3)</f>
        <v>0.22626673061018673</v>
      </c>
      <c r="AD200" s="11">
        <f>'OddsRatio_working_3-way'!X200^(1/3)*SIN(('OddsRatio_working_3-way'!Y200+2*PI())/3)</f>
        <v>0.35489817592074091</v>
      </c>
      <c r="AE200" s="11">
        <f>'OddsRatio_working_3-way'!X200^(1/3)*SIN(('OddsRatio_working_3-way'!Y200+4*PI())/3)</f>
        <v>-0.58116490653092756</v>
      </c>
      <c r="AF200" s="11">
        <f>-'OddsRatio_working_3-way'!U200/(3*'OddsRatio_working_3-way'!X200^(1/3))*COS(('OddsRatio_working_3-way'!Y200)/3)</f>
        <v>0.54043627263194138</v>
      </c>
      <c r="AG200" s="11">
        <f>-'OddsRatio_working_3-way'!U200/(3*'OddsRatio_working_3-way'!X200^(1/3))*COS(('OddsRatio_working_3-way'!Y200+2*PI())/3)</f>
        <v>-0.46617087305564231</v>
      </c>
      <c r="AH200" s="11">
        <f>-'OddsRatio_working_3-way'!U200/(3*'OddsRatio_working_3-way'!X200^(1/3))*COS(('OddsRatio_working_3-way'!Y200+4*PI())/3)</f>
        <v>-7.4265399576299421E-2</v>
      </c>
      <c r="AI200" s="11">
        <f>'OddsRatio_working_3-way'!U200/(3*'OddsRatio_working_3-way'!X200^(1/3))*SIN(('OddsRatio_working_3-way'!Y200)/3)</f>
        <v>-0.22626673061018659</v>
      </c>
      <c r="AJ200" s="11">
        <f>'OddsRatio_working_3-way'!U200/(3*'OddsRatio_working_3-way'!X200^(1/3))*SIN(('OddsRatio_working_3-way'!Y200+2*PI())/3)</f>
        <v>-0.35489817592074069</v>
      </c>
      <c r="AK200" s="11">
        <f>'OddsRatio_working_3-way'!U200/(3*'OddsRatio_working_3-way'!X200^(1/3))*SIN(('OddsRatio_working_3-way'!Y200+4*PI())/3)</f>
        <v>0.58116490653092723</v>
      </c>
      <c r="AL200" s="11">
        <f>'OddsRatio_working_3-way'!Z200+'OddsRatio_working_3-way'!AF200</f>
        <v>1.0808725452638832</v>
      </c>
      <c r="AM200" s="11">
        <f>'OddsRatio_working_3-way'!AA200+'OddsRatio_working_3-way'!AG200</f>
        <v>-0.93234174611128484</v>
      </c>
      <c r="AN200" s="11">
        <f>'OddsRatio_working_3-way'!AB200+'OddsRatio_working_3-way'!AH200</f>
        <v>-0.14853079915259887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1.0808725452638832</v>
      </c>
      <c r="AS200" s="11">
        <f>IF(('OddsRatio_working_3-way'!X200=0),IF(Q200&gt;0,-Q200^(1/3),(-Q200)^(1/3)),'OddsRatio_working_3-way'!AM200-'OddsRatio_working_3-way'!R200/3)</f>
        <v>-0.93234174611128484</v>
      </c>
      <c r="AT200" s="11">
        <f>IF(('OddsRatio_working_3-way'!X200=0),IF(Q200&gt;0,-Q200^(1/3),(-Q200)^(1/3)),'OddsRatio_working_3-way'!AN200-'OddsRatio_working_3-way'!R200/3)</f>
        <v>-0.14853079915259887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1.8</v>
      </c>
      <c r="B201" s="4">
        <f>IF('True_Odds_Calculator_3-way'!B202="","",'True_Odds_Calculator_3-way'!B202)</f>
        <v>3.65</v>
      </c>
      <c r="C201" s="4">
        <f>IF('True_Odds_Calculator_3-way'!C202="","",'True_Odds_Calculator_3-way'!C202)</f>
        <v>5.0199999999999996</v>
      </c>
      <c r="D201" s="9">
        <f t="shared" si="52"/>
        <v>0.54373242685143031</v>
      </c>
      <c r="E201" s="9">
        <f t="shared" si="53"/>
        <v>0.26457469838996467</v>
      </c>
      <c r="F201" s="9">
        <f t="shared" si="54"/>
        <v>0.191692874758605</v>
      </c>
      <c r="G201" s="9">
        <f t="shared" si="55"/>
        <v>1.04892487236475</v>
      </c>
      <c r="H201" s="9">
        <f t="shared" si="56"/>
        <v>1.8391398978917997</v>
      </c>
      <c r="I201" s="9">
        <f t="shared" si="57"/>
        <v>3.7796509117665882</v>
      </c>
      <c r="J201" s="9">
        <f t="shared" si="58"/>
        <v>5.2166779869062951</v>
      </c>
      <c r="K201" s="11">
        <f t="shared" si="59"/>
        <v>0.55555555555555558</v>
      </c>
      <c r="L201" s="11">
        <f t="shared" si="60"/>
        <v>0.27397260273972601</v>
      </c>
      <c r="M201" s="11">
        <f t="shared" si="61"/>
        <v>0.19920318725099603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-0.2584001891975477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0.22649129509359822</v>
      </c>
      <c r="Q201" s="11">
        <f>2*'OddsRatio_working_3-way'!K201*'OddsRatio_working_3-way'!L201*'OddsRatio_working_3-way'!M201</f>
        <v>6.06402396502271E-2</v>
      </c>
      <c r="R201" s="11">
        <f t="shared" si="62"/>
        <v>0</v>
      </c>
      <c r="S201" s="11">
        <f t="shared" si="63"/>
        <v>-0.87651365812447202</v>
      </c>
      <c r="T201" s="11">
        <f t="shared" si="64"/>
        <v>-0.23467567821271004</v>
      </c>
      <c r="U201" s="11">
        <f>'OddsRatio_working_3-way'!S201-'OddsRatio_working_3-way'!R201^2/3</f>
        <v>-0.87651365812447202</v>
      </c>
      <c r="V201" s="11">
        <f>'OddsRatio_working_3-way'!S201*'OddsRatio_working_3-way'!R201/3-2*'OddsRatio_working_3-way'!R201^3/27-'OddsRatio_working_3-way'!T201</f>
        <v>0.23467567821271004</v>
      </c>
      <c r="W201" s="11">
        <f>'OddsRatio_working_3-way'!V201^2+4*'OddsRatio_working_3-way'!U201^3/27</f>
        <v>-4.4690966984306815E-2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0.15792691421105384</v>
      </c>
      <c r="Y201" s="11">
        <f>IF('OddsRatio_working_3-way'!W201&gt;=0,IF('OddsRatio_working_3-way'!V201+SQRT('OddsRatio_working_3-way'!W201)&gt;0,0,PI()),ACOS('OddsRatio_working_3-way'!V201/(2*'OddsRatio_working_3-way'!X201)))</f>
        <v>0.73327227757866242</v>
      </c>
      <c r="Z201" s="11">
        <f>'OddsRatio_working_3-way'!X201^(1/3)*COS('OddsRatio_working_3-way'!Y201/3)</f>
        <v>0.52446243618237498</v>
      </c>
      <c r="AA201" s="11">
        <f>'OddsRatio_working_3-way'!X201^(1/3)*COS(('OddsRatio_working_3-way'!Y201+2*PI())/3)</f>
        <v>-0.37551307589001692</v>
      </c>
      <c r="AB201" s="11">
        <f>'OddsRatio_working_3-way'!X201^(1/3)*COS(('OddsRatio_working_3-way'!Y201+4*PI())/3)</f>
        <v>-0.14894936029235822</v>
      </c>
      <c r="AC201" s="11">
        <f>'OddsRatio_working_3-way'!X201^(1/3)*SIN('OddsRatio_working_3-way'!Y201/3)</f>
        <v>0.13080662218891018</v>
      </c>
      <c r="AD201" s="11">
        <f>'OddsRatio_working_3-way'!X201^(1/3)*SIN(('OddsRatio_working_3-way'!Y201+2*PI())/3)</f>
        <v>0.38879448197015659</v>
      </c>
      <c r="AE201" s="11">
        <f>'OddsRatio_working_3-way'!X201^(1/3)*SIN(('OddsRatio_working_3-way'!Y201+4*PI())/3)</f>
        <v>-0.51960110415906668</v>
      </c>
      <c r="AF201" s="11">
        <f>-'OddsRatio_working_3-way'!U201/(3*'OddsRatio_working_3-way'!X201^(1/3))*COS(('OddsRatio_working_3-way'!Y201)/3)</f>
        <v>0.52446243618237498</v>
      </c>
      <c r="AG201" s="11">
        <f>-'OddsRatio_working_3-way'!U201/(3*'OddsRatio_working_3-way'!X201^(1/3))*COS(('OddsRatio_working_3-way'!Y201+2*PI())/3)</f>
        <v>-0.37551307589001692</v>
      </c>
      <c r="AH201" s="11">
        <f>-'OddsRatio_working_3-way'!U201/(3*'OddsRatio_working_3-way'!X201^(1/3))*COS(('OddsRatio_working_3-way'!Y201+4*PI())/3)</f>
        <v>-0.14894936029235822</v>
      </c>
      <c r="AI201" s="11">
        <f>'OddsRatio_working_3-way'!U201/(3*'OddsRatio_working_3-way'!X201^(1/3))*SIN(('OddsRatio_working_3-way'!Y201)/3)</f>
        <v>-0.13080662218891018</v>
      </c>
      <c r="AJ201" s="11">
        <f>'OddsRatio_working_3-way'!U201/(3*'OddsRatio_working_3-way'!X201^(1/3))*SIN(('OddsRatio_working_3-way'!Y201+2*PI())/3)</f>
        <v>-0.38879448197015659</v>
      </c>
      <c r="AK201" s="11">
        <f>'OddsRatio_working_3-way'!U201/(3*'OddsRatio_working_3-way'!X201^(1/3))*SIN(('OddsRatio_working_3-way'!Y201+4*PI())/3)</f>
        <v>0.51960110415906668</v>
      </c>
      <c r="AL201" s="11">
        <f>'OddsRatio_working_3-way'!Z201+'OddsRatio_working_3-way'!AF201</f>
        <v>1.04892487236475</v>
      </c>
      <c r="AM201" s="11">
        <f>'OddsRatio_working_3-way'!AA201+'OddsRatio_working_3-way'!AG201</f>
        <v>-0.75102615178003385</v>
      </c>
      <c r="AN201" s="11">
        <f>'OddsRatio_working_3-way'!AB201+'OddsRatio_working_3-way'!AH201</f>
        <v>-0.29789872058471645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1.04892487236475</v>
      </c>
      <c r="AS201" s="11">
        <f>IF(('OddsRatio_working_3-way'!X201=0),IF(Q201&gt;0,-Q201^(1/3),(-Q201)^(1/3)),'OddsRatio_working_3-way'!AM201-'OddsRatio_working_3-way'!R201/3)</f>
        <v>-0.75102615178003385</v>
      </c>
      <c r="AT201" s="11">
        <f>IF(('OddsRatio_working_3-way'!X201=0),IF(Q201&gt;0,-Q201^(1/3),(-Q201)^(1/3)),'OddsRatio_working_3-way'!AN201-'OddsRatio_working_3-way'!R201/3)</f>
        <v>-0.29789872058471645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2.77</v>
      </c>
      <c r="B202" s="4">
        <f>IF('True_Odds_Calculator_3-way'!B203="","",'True_Odds_Calculator_3-way'!B203)</f>
        <v>3.14</v>
      </c>
      <c r="C202" s="4">
        <f>IF('True_Odds_Calculator_3-way'!C203="","",'True_Odds_Calculator_3-way'!C203)</f>
        <v>2.88</v>
      </c>
      <c r="D202" s="9">
        <f t="shared" si="52"/>
        <v>0.35186966827169497</v>
      </c>
      <c r="E202" s="9">
        <f t="shared" si="53"/>
        <v>0.30988494613280998</v>
      </c>
      <c r="F202" s="9">
        <f t="shared" si="54"/>
        <v>0.33824538559549516</v>
      </c>
      <c r="G202" s="9">
        <f t="shared" si="55"/>
        <v>1.0406561340130014</v>
      </c>
      <c r="H202" s="9">
        <f t="shared" si="56"/>
        <v>2.8419613572030125</v>
      </c>
      <c r="I202" s="9">
        <f t="shared" si="57"/>
        <v>3.2270041267878229</v>
      </c>
      <c r="J202" s="9">
        <f t="shared" si="58"/>
        <v>2.9564335319444437</v>
      </c>
      <c r="K202" s="11">
        <f t="shared" si="59"/>
        <v>0.36101083032490977</v>
      </c>
      <c r="L202" s="11">
        <f t="shared" si="60"/>
        <v>0.31847133757961782</v>
      </c>
      <c r="M202" s="11">
        <f t="shared" si="61"/>
        <v>0.34722222222222221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-0.28427782504388099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0.23114082488292059</v>
      </c>
      <c r="Q202" s="11">
        <f>2*'OddsRatio_working_3-way'!K202*'OddsRatio_working_3-way'!L202*'OddsRatio_working_3-way'!M202</f>
        <v>7.9841390287710048E-2</v>
      </c>
      <c r="R202" s="11">
        <f t="shared" si="62"/>
        <v>0</v>
      </c>
      <c r="S202" s="11">
        <f t="shared" si="63"/>
        <v>-0.81308074186666446</v>
      </c>
      <c r="T202" s="11">
        <f t="shared" si="64"/>
        <v>-0.28085690565342469</v>
      </c>
      <c r="U202" s="11">
        <f>'OddsRatio_working_3-way'!S202-'OddsRatio_working_3-way'!R202^2/3</f>
        <v>-0.81308074186666446</v>
      </c>
      <c r="V202" s="11">
        <f>'OddsRatio_working_3-way'!S202*'OddsRatio_working_3-way'!R202/3-2*'OddsRatio_working_3-way'!R202^3/27-'OddsRatio_working_3-way'!T202</f>
        <v>0.28085690565342469</v>
      </c>
      <c r="W202" s="11">
        <f>'OddsRatio_working_3-way'!V202^2+4*'OddsRatio_working_3-way'!U202^3/27</f>
        <v>-7.5316395620209087E-4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0.1410972762045912</v>
      </c>
      <c r="Y202" s="11">
        <f>IF('OddsRatio_working_3-way'!W202&gt;=0,IF('OddsRatio_working_3-way'!V202+SQRT('OddsRatio_working_3-way'!W202)&gt;0,0,PI()),ACOS('OddsRatio_working_3-way'!V202/(2*'OddsRatio_working_3-way'!X202)))</f>
        <v>9.740541624724286E-2</v>
      </c>
      <c r="Z202" s="11">
        <f>'OddsRatio_working_3-way'!X202^(1/3)*COS('OddsRatio_working_3-way'!Y202/3)</f>
        <v>0.52032806700650081</v>
      </c>
      <c r="AA202" s="11">
        <f>'OddsRatio_working_3-way'!X202^(1/3)*COS(('OddsRatio_working_3-way'!Y202+2*PI())/3)</f>
        <v>-0.27480003297800326</v>
      </c>
      <c r="AB202" s="11">
        <f>'OddsRatio_working_3-way'!X202^(1/3)*COS(('OddsRatio_working_3-way'!Y202+4*PI())/3)</f>
        <v>-0.24552803402849765</v>
      </c>
      <c r="AC202" s="11">
        <f>'OddsRatio_working_3-way'!X202^(1/3)*SIN('OddsRatio_working_3-way'!Y202/3)</f>
        <v>1.6900196473215508E-2</v>
      </c>
      <c r="AD202" s="11">
        <f>'OddsRatio_working_3-way'!X202^(1/3)*SIN(('OddsRatio_working_3-way'!Y202+2*PI())/3)</f>
        <v>0.44216722609307352</v>
      </c>
      <c r="AE202" s="11">
        <f>'OddsRatio_working_3-way'!X202^(1/3)*SIN(('OddsRatio_working_3-way'!Y202+4*PI())/3)</f>
        <v>-0.45906742256628907</v>
      </c>
      <c r="AF202" s="11">
        <f>-'OddsRatio_working_3-way'!U202/(3*'OddsRatio_working_3-way'!X202^(1/3))*COS(('OddsRatio_working_3-way'!Y202)/3)</f>
        <v>0.52032806700650069</v>
      </c>
      <c r="AG202" s="11">
        <f>-'OddsRatio_working_3-way'!U202/(3*'OddsRatio_working_3-way'!X202^(1/3))*COS(('OddsRatio_working_3-way'!Y202+2*PI())/3)</f>
        <v>-0.27480003297800321</v>
      </c>
      <c r="AH202" s="11">
        <f>-'OddsRatio_working_3-way'!U202/(3*'OddsRatio_working_3-way'!X202^(1/3))*COS(('OddsRatio_working_3-way'!Y202+4*PI())/3)</f>
        <v>-0.2455280340284976</v>
      </c>
      <c r="AI202" s="11">
        <f>'OddsRatio_working_3-way'!U202/(3*'OddsRatio_working_3-way'!X202^(1/3))*SIN(('OddsRatio_working_3-way'!Y202)/3)</f>
        <v>-1.6900196473215504E-2</v>
      </c>
      <c r="AJ202" s="11">
        <f>'OddsRatio_working_3-way'!U202/(3*'OddsRatio_working_3-way'!X202^(1/3))*SIN(('OddsRatio_working_3-way'!Y202+2*PI())/3)</f>
        <v>-0.44216722609307341</v>
      </c>
      <c r="AK202" s="11">
        <f>'OddsRatio_working_3-way'!U202/(3*'OddsRatio_working_3-way'!X202^(1/3))*SIN(('OddsRatio_working_3-way'!Y202+4*PI())/3)</f>
        <v>0.45906742256628896</v>
      </c>
      <c r="AL202" s="11">
        <f>'OddsRatio_working_3-way'!Z202+'OddsRatio_working_3-way'!AF202</f>
        <v>1.0406561340130014</v>
      </c>
      <c r="AM202" s="11">
        <f>'OddsRatio_working_3-way'!AA202+'OddsRatio_working_3-way'!AG202</f>
        <v>-0.54960006595600652</v>
      </c>
      <c r="AN202" s="11">
        <f>'OddsRatio_working_3-way'!AB202+'OddsRatio_working_3-way'!AH202</f>
        <v>-0.49105606805699525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1.0406561340130014</v>
      </c>
      <c r="AS202" s="11">
        <f>IF(('OddsRatio_working_3-way'!X202=0),IF(Q202&gt;0,-Q202^(1/3),(-Q202)^(1/3)),'OddsRatio_working_3-way'!AM202-'OddsRatio_working_3-way'!R202/3)</f>
        <v>-0.54960006595600652</v>
      </c>
      <c r="AT202" s="11">
        <f>IF(('OddsRatio_working_3-way'!X202=0),IF(Q202&gt;0,-Q202^(1/3),(-Q202)^(1/3)),'OddsRatio_working_3-way'!AN202-'OddsRatio_working_3-way'!R202/3)</f>
        <v>-0.49105606805699525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6.67</v>
      </c>
      <c r="B203" s="4">
        <f>IF('True_Odds_Calculator_3-way'!B204="","",'True_Odds_Calculator_3-way'!B204)</f>
        <v>4.49</v>
      </c>
      <c r="C203" s="4">
        <f>IF('True_Odds_Calculator_3-way'!C204="","",'True_Odds_Calculator_3-way'!C204)</f>
        <v>1.52</v>
      </c>
      <c r="D203" s="9">
        <f t="shared" si="52"/>
        <v>0.14262462916655633</v>
      </c>
      <c r="E203" s="9">
        <f t="shared" si="53"/>
        <v>0.21275935496517853</v>
      </c>
      <c r="F203" s="9">
        <f t="shared" si="54"/>
        <v>0.644616015868265</v>
      </c>
      <c r="G203" s="9">
        <f t="shared" si="55"/>
        <v>1.0602137115602512</v>
      </c>
      <c r="H203" s="9">
        <f t="shared" si="56"/>
        <v>7.0114117445466242</v>
      </c>
      <c r="I203" s="9">
        <f t="shared" si="57"/>
        <v>4.700145853345278</v>
      </c>
      <c r="J203" s="9">
        <f t="shared" si="58"/>
        <v>1.5513111300113307</v>
      </c>
      <c r="K203" s="11">
        <f t="shared" si="59"/>
        <v>0.14992503748125938</v>
      </c>
      <c r="L203" s="11">
        <f t="shared" si="60"/>
        <v>0.22271714922048996</v>
      </c>
      <c r="M203" s="11">
        <f t="shared" si="61"/>
        <v>0.65789473684210531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-0.22604560455676503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0.21264716369982867</v>
      </c>
      <c r="Q203" s="11">
        <f>2*'OddsRatio_working_3-way'!K203*'OddsRatio_working_3-way'!L203*'OddsRatio_working_3-way'!M203</f>
        <v>4.3935364400791051E-2</v>
      </c>
      <c r="R203" s="11">
        <f t="shared" si="62"/>
        <v>0</v>
      </c>
      <c r="S203" s="11">
        <f t="shared" si="63"/>
        <v>-0.94072682420342435</v>
      </c>
      <c r="T203" s="11">
        <f t="shared" si="64"/>
        <v>-0.19436504632302157</v>
      </c>
      <c r="U203" s="11">
        <f>'OddsRatio_working_3-way'!S203-'OddsRatio_working_3-way'!R203^2/3</f>
        <v>-0.94072682420342435</v>
      </c>
      <c r="V203" s="11">
        <f>'OddsRatio_working_3-way'!S203*'OddsRatio_working_3-way'!R203/3-2*'OddsRatio_working_3-way'!R203^3/27-'OddsRatio_working_3-way'!T203</f>
        <v>0.19436504632302157</v>
      </c>
      <c r="W203" s="11">
        <f>'OddsRatio_working_3-way'!V203^2+4*'OddsRatio_working_3-way'!U203^3/27</f>
        <v>-8.555736294762023E-2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0.17559551117537894</v>
      </c>
      <c r="Y203" s="11">
        <f>IF('OddsRatio_working_3-way'!W203&gt;=0,IF('OddsRatio_working_3-way'!V203+SQRT('OddsRatio_working_3-way'!W203)&gt;0,0,PI()),ACOS('OddsRatio_working_3-way'!V203/(2*'OddsRatio_working_3-way'!X203)))</f>
        <v>0.9843010763975435</v>
      </c>
      <c r="Z203" s="11">
        <f>'OddsRatio_working_3-way'!X203^(1/3)*COS('OddsRatio_working_3-way'!Y203/3)</f>
        <v>0.53010685578012562</v>
      </c>
      <c r="AA203" s="11">
        <f>'OddsRatio_working_3-way'!X203^(1/3)*COS(('OddsRatio_working_3-way'!Y203+2*PI())/3)</f>
        <v>-0.4213280168098163</v>
      </c>
      <c r="AB203" s="11">
        <f>'OddsRatio_working_3-way'!X203^(1/3)*COS(('OddsRatio_working_3-way'!Y203+4*PI())/3)</f>
        <v>-0.10877883897030943</v>
      </c>
      <c r="AC203" s="11">
        <f>'OddsRatio_working_3-way'!X203^(1/3)*SIN('OddsRatio_working_3-way'!Y203/3)</f>
        <v>0.18045035196063552</v>
      </c>
      <c r="AD203" s="11">
        <f>'OddsRatio_working_3-way'!X203^(1/3)*SIN(('OddsRatio_working_3-way'!Y203+2*PI())/3)</f>
        <v>0.36886082784556468</v>
      </c>
      <c r="AE203" s="11">
        <f>'OddsRatio_working_3-way'!X203^(1/3)*SIN(('OddsRatio_working_3-way'!Y203+4*PI())/3)</f>
        <v>-0.54931117980620026</v>
      </c>
      <c r="AF203" s="11">
        <f>-'OddsRatio_working_3-way'!U203/(3*'OddsRatio_working_3-way'!X203^(1/3))*COS(('OddsRatio_working_3-way'!Y203)/3)</f>
        <v>0.53010685578012562</v>
      </c>
      <c r="AG203" s="11">
        <f>-'OddsRatio_working_3-way'!U203/(3*'OddsRatio_working_3-way'!X203^(1/3))*COS(('OddsRatio_working_3-way'!Y203+2*PI())/3)</f>
        <v>-0.42132801680981624</v>
      </c>
      <c r="AH203" s="11">
        <f>-'OddsRatio_working_3-way'!U203/(3*'OddsRatio_working_3-way'!X203^(1/3))*COS(('OddsRatio_working_3-way'!Y203+4*PI())/3)</f>
        <v>-0.1087788389703094</v>
      </c>
      <c r="AI203" s="11">
        <f>'OddsRatio_working_3-way'!U203/(3*'OddsRatio_working_3-way'!X203^(1/3))*SIN(('OddsRatio_working_3-way'!Y203)/3)</f>
        <v>-0.1804503519606355</v>
      </c>
      <c r="AJ203" s="11">
        <f>'OddsRatio_working_3-way'!U203/(3*'OddsRatio_working_3-way'!X203^(1/3))*SIN(('OddsRatio_working_3-way'!Y203+2*PI())/3)</f>
        <v>-0.36886082784556462</v>
      </c>
      <c r="AK203" s="11">
        <f>'OddsRatio_working_3-way'!U203/(3*'OddsRatio_working_3-way'!X203^(1/3))*SIN(('OddsRatio_working_3-way'!Y203+4*PI())/3)</f>
        <v>0.54931117980620014</v>
      </c>
      <c r="AL203" s="11">
        <f>'OddsRatio_working_3-way'!Z203+'OddsRatio_working_3-way'!AF203</f>
        <v>1.0602137115602512</v>
      </c>
      <c r="AM203" s="11">
        <f>'OddsRatio_working_3-way'!AA203+'OddsRatio_working_3-way'!AG203</f>
        <v>-0.84265603361963248</v>
      </c>
      <c r="AN203" s="11">
        <f>'OddsRatio_working_3-way'!AB203+'OddsRatio_working_3-way'!AH203</f>
        <v>-0.21755767794061884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1.0602137115602512</v>
      </c>
      <c r="AS203" s="11">
        <f>IF(('OddsRatio_working_3-way'!X203=0),IF(Q203&gt;0,-Q203^(1/3),(-Q203)^(1/3)),'OddsRatio_working_3-way'!AM203-'OddsRatio_working_3-way'!R203/3)</f>
        <v>-0.84265603361963248</v>
      </c>
      <c r="AT203" s="11">
        <f>IF(('OddsRatio_working_3-way'!X203=0),IF(Q203&gt;0,-Q203^(1/3),(-Q203)^(1/3)),'OddsRatio_working_3-way'!AN203-'OddsRatio_working_3-way'!R203/3)</f>
        <v>-0.21755767794061884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2.2000000000000002</v>
      </c>
      <c r="B204" s="4">
        <f>IF('True_Odds_Calculator_3-way'!B205="","",'True_Odds_Calculator_3-way'!B205)</f>
        <v>3.25</v>
      </c>
      <c r="C204" s="4">
        <f>IF('True_Odds_Calculator_3-way'!C205="","",'True_Odds_Calculator_3-way'!C205)</f>
        <v>3.76</v>
      </c>
      <c r="D204" s="9">
        <f t="shared" si="52"/>
        <v>0.44384439990476132</v>
      </c>
      <c r="E204" s="9">
        <f t="shared" si="53"/>
        <v>0.29855617319670419</v>
      </c>
      <c r="F204" s="9">
        <f t="shared" si="54"/>
        <v>0.25759942689853421</v>
      </c>
      <c r="G204" s="9">
        <f t="shared" si="55"/>
        <v>1.0442015268837772</v>
      </c>
      <c r="H204" s="9">
        <f t="shared" si="56"/>
        <v>2.2530418322605326</v>
      </c>
      <c r="I204" s="9">
        <f t="shared" si="57"/>
        <v>3.3494534354884986</v>
      </c>
      <c r="J204" s="9">
        <f t="shared" si="58"/>
        <v>3.8819962141992259</v>
      </c>
      <c r="K204" s="11">
        <f t="shared" si="59"/>
        <v>0.45454545454545453</v>
      </c>
      <c r="L204" s="11">
        <f t="shared" si="60"/>
        <v>0.30769230769230771</v>
      </c>
      <c r="M204" s="11">
        <f t="shared" si="61"/>
        <v>0.26595744680851063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-0.27719089421217069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0.23099241184347571</v>
      </c>
      <c r="Q204" s="11">
        <f>2*'OddsRatio_working_3-way'!K204*'OddsRatio_working_3-way'!L204*'OddsRatio_working_3-way'!M204</f>
        <v>7.4393691414968016E-2</v>
      </c>
      <c r="R204" s="11">
        <f t="shared" si="62"/>
        <v>0</v>
      </c>
      <c r="S204" s="11">
        <f t="shared" si="63"/>
        <v>-0.83333333333333381</v>
      </c>
      <c r="T204" s="11">
        <f t="shared" si="64"/>
        <v>-0.26838432635534099</v>
      </c>
      <c r="U204" s="11">
        <f>'OddsRatio_working_3-way'!S204-'OddsRatio_working_3-way'!R204^2/3</f>
        <v>-0.83333333333333381</v>
      </c>
      <c r="V204" s="11">
        <f>'OddsRatio_working_3-way'!S204*'OddsRatio_working_3-way'!R204/3-2*'OddsRatio_working_3-way'!R204^3/27-'OddsRatio_working_3-way'!T204</f>
        <v>0.26838432635534099</v>
      </c>
      <c r="W204" s="11">
        <f>'OddsRatio_working_3-way'!V204^2+4*'OddsRatio_working_3-way'!U204^3/27</f>
        <v>-1.37037353969683E-2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0.14640174352631399</v>
      </c>
      <c r="Y204" s="11">
        <f>IF('OddsRatio_working_3-way'!W204&gt;=0,IF('OddsRatio_working_3-way'!V204+SQRT('OddsRatio_working_3-way'!W204)&gt;0,0,PI()),ACOS('OddsRatio_working_3-way'!V204/(2*'OddsRatio_working_3-way'!X204)))</f>
        <v>0.4112990883724188</v>
      </c>
      <c r="Z204" s="11">
        <f>'OddsRatio_working_3-way'!X204^(1/3)*COS('OddsRatio_working_3-way'!Y204/3)</f>
        <v>0.52210076344188849</v>
      </c>
      <c r="AA204" s="11">
        <f>'OddsRatio_working_3-way'!X204^(1/3)*COS(('OddsRatio_working_3-way'!Y204+2*PI())/3)</f>
        <v>-0.32343169257108056</v>
      </c>
      <c r="AB204" s="11">
        <f>'OddsRatio_working_3-way'!X204^(1/3)*COS(('OddsRatio_working_3-way'!Y204+4*PI())/3)</f>
        <v>-0.19866907087080812</v>
      </c>
      <c r="AC204" s="11">
        <f>'OddsRatio_working_3-way'!X204^(1/3)*SIN('OddsRatio_working_3-way'!Y204/3)</f>
        <v>7.2031733223455824E-2</v>
      </c>
      <c r="AD204" s="11">
        <f>'OddsRatio_working_3-way'!X204^(1/3)*SIN(('OddsRatio_working_3-way'!Y204+2*PI())/3)</f>
        <v>0.41613665786419729</v>
      </c>
      <c r="AE204" s="11">
        <f>'OddsRatio_working_3-way'!X204^(1/3)*SIN(('OddsRatio_working_3-way'!Y204+4*PI())/3)</f>
        <v>-0.48816839108765303</v>
      </c>
      <c r="AF204" s="11">
        <f>-'OddsRatio_working_3-way'!U204/(3*'OddsRatio_working_3-way'!X204^(1/3))*COS(('OddsRatio_working_3-way'!Y204)/3)</f>
        <v>0.5221007634418886</v>
      </c>
      <c r="AG204" s="11">
        <f>-'OddsRatio_working_3-way'!U204/(3*'OddsRatio_working_3-way'!X204^(1/3))*COS(('OddsRatio_working_3-way'!Y204+2*PI())/3)</f>
        <v>-0.32343169257108062</v>
      </c>
      <c r="AH204" s="11">
        <f>-'OddsRatio_working_3-way'!U204/(3*'OddsRatio_working_3-way'!X204^(1/3))*COS(('OddsRatio_working_3-way'!Y204+4*PI())/3)</f>
        <v>-0.19866907087080815</v>
      </c>
      <c r="AI204" s="11">
        <f>'OddsRatio_working_3-way'!U204/(3*'OddsRatio_working_3-way'!X204^(1/3))*SIN(('OddsRatio_working_3-way'!Y204)/3)</f>
        <v>-7.2031733223455838E-2</v>
      </c>
      <c r="AJ204" s="11">
        <f>'OddsRatio_working_3-way'!U204/(3*'OddsRatio_working_3-way'!X204^(1/3))*SIN(('OddsRatio_working_3-way'!Y204+2*PI())/3)</f>
        <v>-0.4161366578641974</v>
      </c>
      <c r="AK204" s="11">
        <f>'OddsRatio_working_3-way'!U204/(3*'OddsRatio_working_3-way'!X204^(1/3))*SIN(('OddsRatio_working_3-way'!Y204+4*PI())/3)</f>
        <v>0.48816839108765314</v>
      </c>
      <c r="AL204" s="11">
        <f>'OddsRatio_working_3-way'!Z204+'OddsRatio_working_3-way'!AF204</f>
        <v>1.0442015268837772</v>
      </c>
      <c r="AM204" s="11">
        <f>'OddsRatio_working_3-way'!AA204+'OddsRatio_working_3-way'!AG204</f>
        <v>-0.64686338514216124</v>
      </c>
      <c r="AN204" s="11">
        <f>'OddsRatio_working_3-way'!AB204+'OddsRatio_working_3-way'!AH204</f>
        <v>-0.3973381417416163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1.0442015268837772</v>
      </c>
      <c r="AS204" s="11">
        <f>IF(('OddsRatio_working_3-way'!X204=0),IF(Q204&gt;0,-Q204^(1/3),(-Q204)^(1/3)),'OddsRatio_working_3-way'!AM204-'OddsRatio_working_3-way'!R204/3)</f>
        <v>-0.64686338514216124</v>
      </c>
      <c r="AT204" s="11">
        <f>IF(('OddsRatio_working_3-way'!X204=0),IF(Q204&gt;0,-Q204^(1/3),(-Q204)^(1/3)),'OddsRatio_working_3-way'!AN204-'OddsRatio_working_3-way'!R204/3)</f>
        <v>-0.3973381417416163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1.44</v>
      </c>
      <c r="B205" s="4">
        <f>IF('True_Odds_Calculator_3-way'!B206="","",'True_Odds_Calculator_3-way'!B206)</f>
        <v>4.33</v>
      </c>
      <c r="C205" s="4">
        <f>IF('True_Odds_Calculator_3-way'!C206="","",'True_Odds_Calculator_3-way'!C206)</f>
        <v>7.5</v>
      </c>
      <c r="D205" s="9">
        <f t="shared" si="52"/>
        <v>0.6689457971006042</v>
      </c>
      <c r="E205" s="9">
        <f t="shared" si="53"/>
        <v>0.2107298066455108</v>
      </c>
      <c r="F205" s="9">
        <f t="shared" si="54"/>
        <v>0.12032439625388498</v>
      </c>
      <c r="G205" s="9">
        <f t="shared" si="55"/>
        <v>1.1247487000315073</v>
      </c>
      <c r="H205" s="9">
        <f t="shared" si="56"/>
        <v>1.4948894280138632</v>
      </c>
      <c r="I205" s="9">
        <f t="shared" si="57"/>
        <v>4.7454131711049197</v>
      </c>
      <c r="J205" s="9">
        <f t="shared" si="58"/>
        <v>8.3108665502047963</v>
      </c>
      <c r="K205" s="11">
        <f t="shared" si="59"/>
        <v>0.69444444444444442</v>
      </c>
      <c r="L205" s="11">
        <f t="shared" si="60"/>
        <v>0.23094688221709006</v>
      </c>
      <c r="M205" s="11">
        <f t="shared" si="61"/>
        <v>0.13333333333333333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-0.20365665896843721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0.21961337781199208</v>
      </c>
      <c r="Q205" s="11">
        <f>2*'OddsRatio_working_3-way'!K205*'OddsRatio_working_3-way'!L205*'OddsRatio_working_3-way'!M205</f>
        <v>4.2767941151312973E-2</v>
      </c>
      <c r="R205" s="11">
        <f t="shared" si="62"/>
        <v>0</v>
      </c>
      <c r="S205" s="11">
        <f t="shared" si="63"/>
        <v>-1.0783510783510784</v>
      </c>
      <c r="T205" s="11">
        <f t="shared" si="64"/>
        <v>-0.21000021000021005</v>
      </c>
      <c r="U205" s="11">
        <f>'OddsRatio_working_3-way'!S205-'OddsRatio_working_3-way'!R205^2/3</f>
        <v>-1.0783510783510784</v>
      </c>
      <c r="V205" s="11">
        <f>'OddsRatio_working_3-way'!S205*'OddsRatio_working_3-way'!R205/3-2*'OddsRatio_working_3-way'!R205^3/27-'OddsRatio_working_3-way'!T205</f>
        <v>0.21000021000021005</v>
      </c>
      <c r="W205" s="11">
        <f>'OddsRatio_working_3-way'!V205^2+4*'OddsRatio_working_3-way'!U205^3/27</f>
        <v>-0.1416704152453207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0.21550551236885626</v>
      </c>
      <c r="Y205" s="11">
        <f>IF('OddsRatio_working_3-way'!W205&gt;=0,IF('OddsRatio_working_3-way'!V205+SQRT('OddsRatio_working_3-way'!W205)&gt;0,0,PI()),ACOS('OddsRatio_working_3-way'!V205/(2*'OddsRatio_working_3-way'!X205)))</f>
        <v>1.0618847948518679</v>
      </c>
      <c r="Z205" s="11">
        <f>'OddsRatio_working_3-way'!X205^(1/3)*COS('OddsRatio_working_3-way'!Y205/3)</f>
        <v>0.56237435001575364</v>
      </c>
      <c r="AA205" s="11">
        <f>'OddsRatio_working_3-way'!X205^(1/3)*COS(('OddsRatio_working_3-way'!Y205+2*PI())/3)</f>
        <v>-0.46115685973571796</v>
      </c>
      <c r="AB205" s="11">
        <f>'OddsRatio_working_3-way'!X205^(1/3)*COS(('OddsRatio_working_3-way'!Y205+4*PI())/3)</f>
        <v>-0.10121749028003614</v>
      </c>
      <c r="AC205" s="11">
        <f>'OddsRatio_working_3-way'!X205^(1/3)*SIN('OddsRatio_working_3-way'!Y205/3)</f>
        <v>0.20781109184718233</v>
      </c>
      <c r="AD205" s="11">
        <f>'OddsRatio_working_3-way'!X205^(1/3)*SIN(('OddsRatio_working_3-way'!Y205+2*PI())/3)</f>
        <v>0.38312492762681322</v>
      </c>
      <c r="AE205" s="11">
        <f>'OddsRatio_working_3-way'!X205^(1/3)*SIN(('OddsRatio_working_3-way'!Y205+4*PI())/3)</f>
        <v>-0.59093601947399543</v>
      </c>
      <c r="AF205" s="11">
        <f>-'OddsRatio_working_3-way'!U205/(3*'OddsRatio_working_3-way'!X205^(1/3))*COS(('OddsRatio_working_3-way'!Y205)/3)</f>
        <v>0.56237435001575353</v>
      </c>
      <c r="AG205" s="11">
        <f>-'OddsRatio_working_3-way'!U205/(3*'OddsRatio_working_3-way'!X205^(1/3))*COS(('OddsRatio_working_3-way'!Y205+2*PI())/3)</f>
        <v>-0.46115685973571791</v>
      </c>
      <c r="AH205" s="11">
        <f>-'OddsRatio_working_3-way'!U205/(3*'OddsRatio_working_3-way'!X205^(1/3))*COS(('OddsRatio_working_3-way'!Y205+4*PI())/3)</f>
        <v>-0.10121749028003613</v>
      </c>
      <c r="AI205" s="11">
        <f>'OddsRatio_working_3-way'!U205/(3*'OddsRatio_working_3-way'!X205^(1/3))*SIN(('OddsRatio_working_3-way'!Y205)/3)</f>
        <v>-0.2078110918471823</v>
      </c>
      <c r="AJ205" s="11">
        <f>'OddsRatio_working_3-way'!U205/(3*'OddsRatio_working_3-way'!X205^(1/3))*SIN(('OddsRatio_working_3-way'!Y205+2*PI())/3)</f>
        <v>-0.38312492762681311</v>
      </c>
      <c r="AK205" s="11">
        <f>'OddsRatio_working_3-way'!U205/(3*'OddsRatio_working_3-way'!X205^(1/3))*SIN(('OddsRatio_working_3-way'!Y205+4*PI())/3)</f>
        <v>0.59093601947399532</v>
      </c>
      <c r="AL205" s="11">
        <f>'OddsRatio_working_3-way'!Z205+'OddsRatio_working_3-way'!AF205</f>
        <v>1.1247487000315073</v>
      </c>
      <c r="AM205" s="11">
        <f>'OddsRatio_working_3-way'!AA205+'OddsRatio_working_3-way'!AG205</f>
        <v>-0.92231371947143592</v>
      </c>
      <c r="AN205" s="11">
        <f>'OddsRatio_working_3-way'!AB205+'OddsRatio_working_3-way'!AH205</f>
        <v>-0.20243498056007225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1.1247487000315073</v>
      </c>
      <c r="AS205" s="11">
        <f>IF(('OddsRatio_working_3-way'!X205=0),IF(Q205&gt;0,-Q205^(1/3),(-Q205)^(1/3)),'OddsRatio_working_3-way'!AM205-'OddsRatio_working_3-way'!R205/3)</f>
        <v>-0.92231371947143592</v>
      </c>
      <c r="AT205" s="11">
        <f>IF(('OddsRatio_working_3-way'!X205=0),IF(Q205&gt;0,-Q205^(1/3),(-Q205)^(1/3)),'OddsRatio_working_3-way'!AN205-'OddsRatio_working_3-way'!R205/3)</f>
        <v>-0.20243498056007225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1.67</v>
      </c>
      <c r="B206" s="4">
        <f>IF('True_Odds_Calculator_3-way'!B207="","",'True_Odds_Calculator_3-way'!B207)</f>
        <v>4.22</v>
      </c>
      <c r="C206" s="4">
        <f>IF('True_Odds_Calculator_3-way'!C207="","",'True_Odds_Calculator_3-way'!C207)</f>
        <v>5.34</v>
      </c>
      <c r="D206" s="9">
        <f t="shared" si="52"/>
        <v>0.58906193029356912</v>
      </c>
      <c r="E206" s="9">
        <f t="shared" si="53"/>
        <v>0.22974172732275988</v>
      </c>
      <c r="F206" s="9">
        <f t="shared" si="54"/>
        <v>0.18119634238367105</v>
      </c>
      <c r="G206" s="9">
        <f t="shared" si="55"/>
        <v>1.0412154834742813</v>
      </c>
      <c r="H206" s="9">
        <f t="shared" si="56"/>
        <v>1.6976143739277683</v>
      </c>
      <c r="I206" s="9">
        <f t="shared" si="57"/>
        <v>4.3527138567871848</v>
      </c>
      <c r="J206" s="9">
        <f t="shared" si="58"/>
        <v>5.5188751982783808</v>
      </c>
      <c r="K206" s="11">
        <f t="shared" si="59"/>
        <v>0.5988023952095809</v>
      </c>
      <c r="L206" s="11">
        <f t="shared" si="60"/>
        <v>0.23696682464454977</v>
      </c>
      <c r="M206" s="11">
        <f t="shared" si="61"/>
        <v>0.18726591760299627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-0.24879991335290974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0.21869036834473127</v>
      </c>
      <c r="Q206" s="11">
        <f>2*'OddsRatio_working_3-way'!K206*'OddsRatio_working_3-way'!L206*'OddsRatio_working_3-way'!M206</f>
        <v>5.3144682465305307E-2</v>
      </c>
      <c r="R206" s="11">
        <f t="shared" si="62"/>
        <v>0</v>
      </c>
      <c r="S206" s="11">
        <f t="shared" si="63"/>
        <v>-0.87898088627760229</v>
      </c>
      <c r="T206" s="11">
        <f t="shared" si="64"/>
        <v>-0.21360410359115495</v>
      </c>
      <c r="U206" s="11">
        <f>'OddsRatio_working_3-way'!S206-'OddsRatio_working_3-way'!R206^2/3</f>
        <v>-0.87898088627760229</v>
      </c>
      <c r="V206" s="11">
        <f>'OddsRatio_working_3-way'!S206*'OddsRatio_working_3-way'!R206/3-2*'OddsRatio_working_3-way'!R206^3/27-'OddsRatio_working_3-way'!T206</f>
        <v>0.21360410359115495</v>
      </c>
      <c r="W206" s="11">
        <f>'OddsRatio_working_3-way'!V206^2+4*'OddsRatio_working_3-way'!U206^3/27</f>
        <v>-5.4981751495925595E-2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0.15859418697331443</v>
      </c>
      <c r="Y206" s="11">
        <f>IF('OddsRatio_working_3-way'!W206&gt;=0,IF('OddsRatio_working_3-way'!V206+SQRT('OddsRatio_working_3-way'!W206)&gt;0,0,PI()),ACOS('OddsRatio_working_3-way'!V206/(2*'OddsRatio_working_3-way'!X206)))</f>
        <v>0.83195772481878916</v>
      </c>
      <c r="Z206" s="11">
        <f>'OddsRatio_working_3-way'!X206^(1/3)*COS('OddsRatio_working_3-way'!Y206/3)</f>
        <v>0.52060774173714064</v>
      </c>
      <c r="AA206" s="11">
        <f>'OddsRatio_working_3-way'!X206^(1/3)*COS(('OddsRatio_working_3-way'!Y206+2*PI())/3)</f>
        <v>-0.38864289845533612</v>
      </c>
      <c r="AB206" s="11">
        <f>'OddsRatio_working_3-way'!X206^(1/3)*COS(('OddsRatio_working_3-way'!Y206+4*PI())/3)</f>
        <v>-0.13196484328180461</v>
      </c>
      <c r="AC206" s="11">
        <f>'OddsRatio_working_3-way'!X206^(1/3)*SIN('OddsRatio_working_3-way'!Y206/3)</f>
        <v>0.14819314424950808</v>
      </c>
      <c r="AD206" s="11">
        <f>'OddsRatio_working_3-way'!X206^(1/3)*SIN(('OddsRatio_working_3-way'!Y206+2*PI())/3)</f>
        <v>0.37676295762645789</v>
      </c>
      <c r="AE206" s="11">
        <f>'OddsRatio_working_3-way'!X206^(1/3)*SIN(('OddsRatio_working_3-way'!Y206+4*PI())/3)</f>
        <v>-0.52495610187596597</v>
      </c>
      <c r="AF206" s="11">
        <f>-'OddsRatio_working_3-way'!U206/(3*'OddsRatio_working_3-way'!X206^(1/3))*COS(('OddsRatio_working_3-way'!Y206)/3)</f>
        <v>0.52060774173714053</v>
      </c>
      <c r="AG206" s="11">
        <f>-'OddsRatio_working_3-way'!U206/(3*'OddsRatio_working_3-way'!X206^(1/3))*COS(('OddsRatio_working_3-way'!Y206+2*PI())/3)</f>
        <v>-0.38864289845533601</v>
      </c>
      <c r="AH206" s="11">
        <f>-'OddsRatio_working_3-way'!U206/(3*'OddsRatio_working_3-way'!X206^(1/3))*COS(('OddsRatio_working_3-way'!Y206+4*PI())/3)</f>
        <v>-0.13196484328180458</v>
      </c>
      <c r="AI206" s="11">
        <f>'OddsRatio_working_3-way'!U206/(3*'OddsRatio_working_3-way'!X206^(1/3))*SIN(('OddsRatio_working_3-way'!Y206)/3)</f>
        <v>-0.14819314424950805</v>
      </c>
      <c r="AJ206" s="11">
        <f>'OddsRatio_working_3-way'!U206/(3*'OddsRatio_working_3-way'!X206^(1/3))*SIN(('OddsRatio_working_3-way'!Y206+2*PI())/3)</f>
        <v>-0.37676295762645784</v>
      </c>
      <c r="AK206" s="11">
        <f>'OddsRatio_working_3-way'!U206/(3*'OddsRatio_working_3-way'!X206^(1/3))*SIN(('OddsRatio_working_3-way'!Y206+4*PI())/3)</f>
        <v>0.52495610187596586</v>
      </c>
      <c r="AL206" s="11">
        <f>'OddsRatio_working_3-way'!Z206+'OddsRatio_working_3-way'!AF206</f>
        <v>1.0412154834742813</v>
      </c>
      <c r="AM206" s="11">
        <f>'OddsRatio_working_3-way'!AA206+'OddsRatio_working_3-way'!AG206</f>
        <v>-0.77728579691067212</v>
      </c>
      <c r="AN206" s="11">
        <f>'OddsRatio_working_3-way'!AB206+'OddsRatio_working_3-way'!AH206</f>
        <v>-0.26392968656360916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1.0412154834742813</v>
      </c>
      <c r="AS206" s="11">
        <f>IF(('OddsRatio_working_3-way'!X206=0),IF(Q206&gt;0,-Q206^(1/3),(-Q206)^(1/3)),'OddsRatio_working_3-way'!AM206-'OddsRatio_working_3-way'!R206/3)</f>
        <v>-0.77728579691067212</v>
      </c>
      <c r="AT206" s="11">
        <f>IF(('OddsRatio_working_3-way'!X206=0),IF(Q206&gt;0,-Q206^(1/3),(-Q206)^(1/3)),'OddsRatio_working_3-way'!AN206-'OddsRatio_working_3-way'!R206/3)</f>
        <v>-0.26392968656360916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2.0699999999999998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3.75</v>
      </c>
      <c r="D207" s="9">
        <f t="shared" si="52"/>
        <v>0.47470863570330274</v>
      </c>
      <c r="E207" s="9">
        <f t="shared" si="53"/>
        <v>0.2651423380003069</v>
      </c>
      <c r="F207" s="9">
        <f t="shared" si="54"/>
        <v>0.26014902629639036</v>
      </c>
      <c r="G207" s="9">
        <f t="shared" si="55"/>
        <v>1.0341638465480447</v>
      </c>
      <c r="H207" s="9">
        <f t="shared" si="56"/>
        <v>2.1065553158064079</v>
      </c>
      <c r="I207" s="9">
        <f t="shared" si="57"/>
        <v>3.7715591087487601</v>
      </c>
      <c r="J207" s="9">
        <f t="shared" si="58"/>
        <v>3.843950578007123</v>
      </c>
      <c r="K207" s="11">
        <f t="shared" si="59"/>
        <v>0.48309178743961356</v>
      </c>
      <c r="L207" s="11">
        <f t="shared" si="60"/>
        <v>0.27173913043478259</v>
      </c>
      <c r="M207" s="11">
        <f t="shared" si="61"/>
        <v>0.26666666666666666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-0.2760589512007281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0.22754323321431069</v>
      </c>
      <c r="Q207" s="11">
        <f>2*'OddsRatio_working_3-way'!K207*'OddsRatio_working_3-way'!L207*'OddsRatio_working_3-way'!M207</f>
        <v>7.0013302527480226E-2</v>
      </c>
      <c r="R207" s="11">
        <f t="shared" si="62"/>
        <v>0</v>
      </c>
      <c r="S207" s="11">
        <f t="shared" si="63"/>
        <v>-0.82425595049391953</v>
      </c>
      <c r="T207" s="11">
        <f t="shared" si="64"/>
        <v>-0.25361721553659067</v>
      </c>
      <c r="U207" s="11">
        <f>'OddsRatio_working_3-way'!S207-'OddsRatio_working_3-way'!R207^2/3</f>
        <v>-0.82425595049391953</v>
      </c>
      <c r="V207" s="11">
        <f>'OddsRatio_working_3-way'!S207*'OddsRatio_working_3-way'!R207/3-2*'OddsRatio_working_3-way'!R207^3/27-'OddsRatio_working_3-way'!T207</f>
        <v>0.25361721553659067</v>
      </c>
      <c r="W207" s="11">
        <f>'OddsRatio_working_3-way'!V207^2+4*'OddsRatio_working_3-way'!U207^3/27</f>
        <v>-1.8640935937064451E-2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0.14401616919082205</v>
      </c>
      <c r="Y207" s="11">
        <f>IF('OddsRatio_working_3-way'!W207&gt;=0,IF('OddsRatio_working_3-way'!V207+SQRT('OddsRatio_working_3-way'!W207)&gt;0,0,PI()),ACOS('OddsRatio_working_3-way'!V207/(2*'OddsRatio_working_3-way'!X207)))</f>
        <v>0.49384567995755746</v>
      </c>
      <c r="Z207" s="11">
        <f>'OddsRatio_working_3-way'!X207^(1/3)*COS('OddsRatio_working_3-way'!Y207/3)</f>
        <v>0.51708192327402236</v>
      </c>
      <c r="AA207" s="11">
        <f>'OddsRatio_working_3-way'!X207^(1/3)*COS(('OddsRatio_working_3-way'!Y207+2*PI())/3)</f>
        <v>-0.33292981221899276</v>
      </c>
      <c r="AB207" s="11">
        <f>'OddsRatio_working_3-way'!X207^(1/3)*COS(('OddsRatio_working_3-way'!Y207+4*PI())/3)</f>
        <v>-0.18415211105502982</v>
      </c>
      <c r="AC207" s="11">
        <f>'OddsRatio_working_3-way'!X207^(1/3)*SIN('OddsRatio_working_3-way'!Y207/3)</f>
        <v>8.5896845816427758E-2</v>
      </c>
      <c r="AD207" s="11">
        <f>'OddsRatio_working_3-way'!X207^(1/3)*SIN(('OddsRatio_working_3-way'!Y207+2*PI())/3)</f>
        <v>0.40485765848480554</v>
      </c>
      <c r="AE207" s="11">
        <f>'OddsRatio_working_3-way'!X207^(1/3)*SIN(('OddsRatio_working_3-way'!Y207+4*PI())/3)</f>
        <v>-0.49075450430123319</v>
      </c>
      <c r="AF207" s="11">
        <f>-'OddsRatio_working_3-way'!U207/(3*'OddsRatio_working_3-way'!X207^(1/3))*COS(('OddsRatio_working_3-way'!Y207)/3)</f>
        <v>0.51708192327402236</v>
      </c>
      <c r="AG207" s="11">
        <f>-'OddsRatio_working_3-way'!U207/(3*'OddsRatio_working_3-way'!X207^(1/3))*COS(('OddsRatio_working_3-way'!Y207+2*PI())/3)</f>
        <v>-0.33292981221899276</v>
      </c>
      <c r="AH207" s="11">
        <f>-'OddsRatio_working_3-way'!U207/(3*'OddsRatio_working_3-way'!X207^(1/3))*COS(('OddsRatio_working_3-way'!Y207+4*PI())/3)</f>
        <v>-0.18415211105502982</v>
      </c>
      <c r="AI207" s="11">
        <f>'OddsRatio_working_3-way'!U207/(3*'OddsRatio_working_3-way'!X207^(1/3))*SIN(('OddsRatio_working_3-way'!Y207)/3)</f>
        <v>-8.5896845816427758E-2</v>
      </c>
      <c r="AJ207" s="11">
        <f>'OddsRatio_working_3-way'!U207/(3*'OddsRatio_working_3-way'!X207^(1/3))*SIN(('OddsRatio_working_3-way'!Y207+2*PI())/3)</f>
        <v>-0.40485765848480554</v>
      </c>
      <c r="AK207" s="11">
        <f>'OddsRatio_working_3-way'!U207/(3*'OddsRatio_working_3-way'!X207^(1/3))*SIN(('OddsRatio_working_3-way'!Y207+4*PI())/3)</f>
        <v>0.49075450430123319</v>
      </c>
      <c r="AL207" s="11">
        <f>'OddsRatio_working_3-way'!Z207+'OddsRatio_working_3-way'!AF207</f>
        <v>1.0341638465480447</v>
      </c>
      <c r="AM207" s="11">
        <f>'OddsRatio_working_3-way'!AA207+'OddsRatio_working_3-way'!AG207</f>
        <v>-0.66585962443798552</v>
      </c>
      <c r="AN207" s="11">
        <f>'OddsRatio_working_3-way'!AB207+'OddsRatio_working_3-way'!AH207</f>
        <v>-0.36830422211005964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1.0341638465480447</v>
      </c>
      <c r="AS207" s="11">
        <f>IF(('OddsRatio_working_3-way'!X207=0),IF(Q207&gt;0,-Q207^(1/3),(-Q207)^(1/3)),'OddsRatio_working_3-way'!AM207-'OddsRatio_working_3-way'!R207/3)</f>
        <v>-0.66585962443798552</v>
      </c>
      <c r="AT207" s="11">
        <f>IF(('OddsRatio_working_3-way'!X207=0),IF(Q207&gt;0,-Q207^(1/3),(-Q207)^(1/3)),'OddsRatio_working_3-way'!AN207-'OddsRatio_working_3-way'!R207/3)</f>
        <v>-0.36830422211005964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1.79</v>
      </c>
      <c r="B208" s="4">
        <f>IF('True_Odds_Calculator_3-way'!B209="","",'True_Odds_Calculator_3-way'!B209)</f>
        <v>3.74</v>
      </c>
      <c r="C208" s="4">
        <f>IF('True_Odds_Calculator_3-way'!C209="","",'True_Odds_Calculator_3-way'!C209)</f>
        <v>5</v>
      </c>
      <c r="D208" s="9">
        <f t="shared" si="52"/>
        <v>0.54791476346237833</v>
      </c>
      <c r="E208" s="9">
        <f t="shared" si="53"/>
        <v>0.25895035459709065</v>
      </c>
      <c r="F208" s="9">
        <f t="shared" si="54"/>
        <v>0.19313488194053099</v>
      </c>
      <c r="G208" s="9">
        <f t="shared" si="55"/>
        <v>1.0444321475650298</v>
      </c>
      <c r="H208" s="9">
        <f t="shared" si="56"/>
        <v>1.8251013965763734</v>
      </c>
      <c r="I208" s="9">
        <f t="shared" si="57"/>
        <v>3.8617440843281825</v>
      </c>
      <c r="J208" s="9">
        <f t="shared" si="58"/>
        <v>5.1777285902601191</v>
      </c>
      <c r="K208" s="11">
        <f t="shared" si="59"/>
        <v>0.55865921787709494</v>
      </c>
      <c r="L208" s="11">
        <f t="shared" si="60"/>
        <v>0.26737967914438499</v>
      </c>
      <c r="M208" s="11">
        <f t="shared" si="61"/>
        <v>0.2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-0.25866818032444061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0.22495742837510829</v>
      </c>
      <c r="Q208" s="11">
        <f>2*'OddsRatio_working_3-way'!K208*'OddsRatio_working_3-way'!L208*'OddsRatio_working_3-way'!M208</f>
        <v>5.9749648970812287E-2</v>
      </c>
      <c r="R208" s="11">
        <f t="shared" si="62"/>
        <v>0</v>
      </c>
      <c r="S208" s="11">
        <f t="shared" si="63"/>
        <v>-0.86967569065878214</v>
      </c>
      <c r="T208" s="11">
        <f t="shared" si="64"/>
        <v>-0.23098955927192086</v>
      </c>
      <c r="U208" s="11">
        <f>'OddsRatio_working_3-way'!S208-'OddsRatio_working_3-way'!R208^2/3</f>
        <v>-0.86967569065878214</v>
      </c>
      <c r="V208" s="11">
        <f>'OddsRatio_working_3-way'!S208*'OddsRatio_working_3-way'!R208/3-2*'OddsRatio_working_3-way'!R208^3/27-'OddsRatio_working_3-way'!T208</f>
        <v>0.23098955927192086</v>
      </c>
      <c r="W208" s="11">
        <f>'OddsRatio_working_3-way'!V208^2+4*'OddsRatio_working_3-way'!U208^3/27</f>
        <v>-4.4090766508190313E-2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0.15608246458268987</v>
      </c>
      <c r="Y208" s="11">
        <f>IF('OddsRatio_working_3-way'!W208&gt;=0,IF('OddsRatio_working_3-way'!V208+SQRT('OddsRatio_working_3-way'!W208)&gt;0,0,PI()),ACOS('OddsRatio_working_3-way'!V208/(2*'OddsRatio_working_3-way'!X208)))</f>
        <v>0.73778544477062158</v>
      </c>
      <c r="Z208" s="11">
        <f>'OddsRatio_working_3-way'!X208^(1/3)*COS('OddsRatio_working_3-way'!Y208/3)</f>
        <v>0.52221607378251489</v>
      </c>
      <c r="AA208" s="11">
        <f>'OddsRatio_working_3-way'!X208^(1/3)*COS(('OddsRatio_working_3-way'!Y208+2*PI())/3)</f>
        <v>-0.37462764699046797</v>
      </c>
      <c r="AB208" s="11">
        <f>'OddsRatio_working_3-way'!X208^(1/3)*COS(('OddsRatio_working_3-way'!Y208+4*PI())/3)</f>
        <v>-0.14758842679204723</v>
      </c>
      <c r="AC208" s="11">
        <f>'OddsRatio_working_3-way'!X208^(1/3)*SIN('OddsRatio_working_3-way'!Y208/3)</f>
        <v>0.13108115489816113</v>
      </c>
      <c r="AD208" s="11">
        <f>'OddsRatio_working_3-way'!X208^(1/3)*SIN(('OddsRatio_working_3-way'!Y208+2*PI())/3)</f>
        <v>0.38671180871114608</v>
      </c>
      <c r="AE208" s="11">
        <f>'OddsRatio_working_3-way'!X208^(1/3)*SIN(('OddsRatio_working_3-way'!Y208+4*PI())/3)</f>
        <v>-0.51779296360930716</v>
      </c>
      <c r="AF208" s="11">
        <f>-'OddsRatio_working_3-way'!U208/(3*'OddsRatio_working_3-way'!X208^(1/3))*COS(('OddsRatio_working_3-way'!Y208)/3)</f>
        <v>0.52221607378251489</v>
      </c>
      <c r="AG208" s="11">
        <f>-'OddsRatio_working_3-way'!U208/(3*'OddsRatio_working_3-way'!X208^(1/3))*COS(('OddsRatio_working_3-way'!Y208+2*PI())/3)</f>
        <v>-0.37462764699046797</v>
      </c>
      <c r="AH208" s="11">
        <f>-'OddsRatio_working_3-way'!U208/(3*'OddsRatio_working_3-way'!X208^(1/3))*COS(('OddsRatio_working_3-way'!Y208+4*PI())/3)</f>
        <v>-0.14758842679204723</v>
      </c>
      <c r="AI208" s="11">
        <f>'OddsRatio_working_3-way'!U208/(3*'OddsRatio_working_3-way'!X208^(1/3))*SIN(('OddsRatio_working_3-way'!Y208)/3)</f>
        <v>-0.13108115489816113</v>
      </c>
      <c r="AJ208" s="11">
        <f>'OddsRatio_working_3-way'!U208/(3*'OddsRatio_working_3-way'!X208^(1/3))*SIN(('OddsRatio_working_3-way'!Y208+2*PI())/3)</f>
        <v>-0.38671180871114608</v>
      </c>
      <c r="AK208" s="11">
        <f>'OddsRatio_working_3-way'!U208/(3*'OddsRatio_working_3-way'!X208^(1/3))*SIN(('OddsRatio_working_3-way'!Y208+4*PI())/3)</f>
        <v>0.51779296360930716</v>
      </c>
      <c r="AL208" s="11">
        <f>'OddsRatio_working_3-way'!Z208+'OddsRatio_working_3-way'!AF208</f>
        <v>1.0444321475650298</v>
      </c>
      <c r="AM208" s="11">
        <f>'OddsRatio_working_3-way'!AA208+'OddsRatio_working_3-way'!AG208</f>
        <v>-0.74925529398093593</v>
      </c>
      <c r="AN208" s="11">
        <f>'OddsRatio_working_3-way'!AB208+'OddsRatio_working_3-way'!AH208</f>
        <v>-0.29517685358409446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1.0444321475650298</v>
      </c>
      <c r="AS208" s="11">
        <f>IF(('OddsRatio_working_3-way'!X208=0),IF(Q208&gt;0,-Q208^(1/3),(-Q208)^(1/3)),'OddsRatio_working_3-way'!AM208-'OddsRatio_working_3-way'!R208/3)</f>
        <v>-0.74925529398093593</v>
      </c>
      <c r="AT208" s="11">
        <f>IF(('OddsRatio_working_3-way'!X208=0),IF(Q208&gt;0,-Q208^(1/3),(-Q208)^(1/3)),'OddsRatio_working_3-way'!AN208-'OddsRatio_working_3-way'!R208/3)</f>
        <v>-0.29517685358409446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1.7</v>
      </c>
      <c r="B209" s="4">
        <f>IF('True_Odds_Calculator_3-way'!B210="","",'True_Odds_Calculator_3-way'!B210)</f>
        <v>4.0599999999999996</v>
      </c>
      <c r="C209" s="4">
        <f>IF('True_Odds_Calculator_3-way'!C210="","",'True_Odds_Calculator_3-way'!C210)</f>
        <v>5.28</v>
      </c>
      <c r="D209" s="9">
        <f t="shared" si="52"/>
        <v>0.57817532744601663</v>
      </c>
      <c r="E209" s="9">
        <f t="shared" si="53"/>
        <v>0.23870318062708631</v>
      </c>
      <c r="F209" s="9">
        <f t="shared" si="54"/>
        <v>0.18312149192689708</v>
      </c>
      <c r="G209" s="9">
        <f t="shared" si="55"/>
        <v>1.0422559498327666</v>
      </c>
      <c r="H209" s="9">
        <f t="shared" si="56"/>
        <v>1.7295791648829368</v>
      </c>
      <c r="I209" s="9">
        <f t="shared" si="57"/>
        <v>4.1893032064882645</v>
      </c>
      <c r="J209" s="9">
        <f t="shared" si="58"/>
        <v>5.4608554652842409</v>
      </c>
      <c r="K209" s="11">
        <f t="shared" si="59"/>
        <v>0.58823529411764708</v>
      </c>
      <c r="L209" s="11">
        <f t="shared" si="60"/>
        <v>0.24630541871921185</v>
      </c>
      <c r="M209" s="11">
        <f t="shared" si="61"/>
        <v>0.18939393939393939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-0.25156739811912221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0.22062116382603203</v>
      </c>
      <c r="Q209" s="11">
        <f>2*'OddsRatio_working_3-way'!K209*'OddsRatio_working_3-way'!L209*'OddsRatio_working_3-way'!M209</f>
        <v>5.4880886523888561E-2</v>
      </c>
      <c r="R209" s="11">
        <f t="shared" si="62"/>
        <v>0</v>
      </c>
      <c r="S209" s="11">
        <f t="shared" si="63"/>
        <v>-0.87698630854210879</v>
      </c>
      <c r="T209" s="11">
        <f t="shared" si="64"/>
        <v>-0.21815579814480318</v>
      </c>
      <c r="U209" s="11">
        <f>'OddsRatio_working_3-way'!S209-'OddsRatio_working_3-way'!R209^2/3</f>
        <v>-0.87698630854210879</v>
      </c>
      <c r="V209" s="11">
        <f>'OddsRatio_working_3-way'!S209*'OddsRatio_working_3-way'!R209/3-2*'OddsRatio_working_3-way'!R209^3/27-'OddsRatio_working_3-way'!T209</f>
        <v>0.21815579814480318</v>
      </c>
      <c r="W209" s="11">
        <f>'OddsRatio_working_3-way'!V209^2+4*'OddsRatio_working_3-way'!U209^3/27</f>
        <v>-5.2333165069321654E-2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0.15805467197580539</v>
      </c>
      <c r="Y209" s="11">
        <f>IF('OddsRatio_working_3-way'!W209&gt;=0,IF('OddsRatio_working_3-way'!V209+SQRT('OddsRatio_working_3-way'!W209)&gt;0,0,PI()),ACOS('OddsRatio_working_3-way'!V209/(2*'OddsRatio_working_3-way'!X209)))</f>
        <v>0.80913090298688162</v>
      </c>
      <c r="Z209" s="11">
        <f>'OddsRatio_working_3-way'!X209^(1/3)*COS('OddsRatio_working_3-way'!Y209/3)</f>
        <v>0.52112797491638341</v>
      </c>
      <c r="AA209" s="11">
        <f>'OddsRatio_working_3-way'!X209^(1/3)*COS(('OddsRatio_working_3-way'!Y209+2*PI())/3)</f>
        <v>-0.38532697257472831</v>
      </c>
      <c r="AB209" s="11">
        <f>'OddsRatio_working_3-way'!X209^(1/3)*COS(('OddsRatio_working_3-way'!Y209+4*PI())/3)</f>
        <v>-0.13580100234165526</v>
      </c>
      <c r="AC209" s="11">
        <f>'OddsRatio_working_3-way'!X209^(1/3)*SIN('OddsRatio_working_3-way'!Y209/3)</f>
        <v>0.14406388608386736</v>
      </c>
      <c r="AD209" s="11">
        <f>'OddsRatio_working_3-way'!X209^(1/3)*SIN(('OddsRatio_working_3-way'!Y209+2*PI())/3)</f>
        <v>0.3792781218583941</v>
      </c>
      <c r="AE209" s="11">
        <f>'OddsRatio_working_3-way'!X209^(1/3)*SIN(('OddsRatio_working_3-way'!Y209+4*PI())/3)</f>
        <v>-0.52334200794226138</v>
      </c>
      <c r="AF209" s="11">
        <f>-'OddsRatio_working_3-way'!U209/(3*'OddsRatio_working_3-way'!X209^(1/3))*COS(('OddsRatio_working_3-way'!Y209)/3)</f>
        <v>0.5211279749163833</v>
      </c>
      <c r="AG209" s="11">
        <f>-'OddsRatio_working_3-way'!U209/(3*'OddsRatio_working_3-way'!X209^(1/3))*COS(('OddsRatio_working_3-way'!Y209+2*PI())/3)</f>
        <v>-0.38532697257472825</v>
      </c>
      <c r="AH209" s="11">
        <f>-'OddsRatio_working_3-way'!U209/(3*'OddsRatio_working_3-way'!X209^(1/3))*COS(('OddsRatio_working_3-way'!Y209+4*PI())/3)</f>
        <v>-0.13580100234165524</v>
      </c>
      <c r="AI209" s="11">
        <f>'OddsRatio_working_3-way'!U209/(3*'OddsRatio_working_3-way'!X209^(1/3))*SIN(('OddsRatio_working_3-way'!Y209)/3)</f>
        <v>-0.14406388608386733</v>
      </c>
      <c r="AJ209" s="11">
        <f>'OddsRatio_working_3-way'!U209/(3*'OddsRatio_working_3-way'!X209^(1/3))*SIN(('OddsRatio_working_3-way'!Y209+2*PI())/3)</f>
        <v>-0.37927812185839399</v>
      </c>
      <c r="AK209" s="11">
        <f>'OddsRatio_working_3-way'!U209/(3*'OddsRatio_working_3-way'!X209^(1/3))*SIN(('OddsRatio_working_3-way'!Y209+4*PI())/3)</f>
        <v>0.52334200794226127</v>
      </c>
      <c r="AL209" s="11">
        <f>'OddsRatio_working_3-way'!Z209+'OddsRatio_working_3-way'!AF209</f>
        <v>1.0422559498327666</v>
      </c>
      <c r="AM209" s="11">
        <f>'OddsRatio_working_3-way'!AA209+'OddsRatio_working_3-way'!AG209</f>
        <v>-0.77065394514945651</v>
      </c>
      <c r="AN209" s="11">
        <f>'OddsRatio_working_3-way'!AB209+'OddsRatio_working_3-way'!AH209</f>
        <v>-0.27160200468331053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1.0422559498327666</v>
      </c>
      <c r="AS209" s="11">
        <f>IF(('OddsRatio_working_3-way'!X209=0),IF(Q209&gt;0,-Q209^(1/3),(-Q209)^(1/3)),'OddsRatio_working_3-way'!AM209-'OddsRatio_working_3-way'!R209/3)</f>
        <v>-0.77065394514945651</v>
      </c>
      <c r="AT209" s="11">
        <f>IF(('OddsRatio_working_3-way'!X209=0),IF(Q209&gt;0,-Q209^(1/3),(-Q209)^(1/3)),'OddsRatio_working_3-way'!AN209-'OddsRatio_working_3-way'!R209/3)</f>
        <v>-0.27160200468331053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1.31</v>
      </c>
      <c r="B210" s="4">
        <f>IF('True_Odds_Calculator_3-way'!B211="","",'True_Odds_Calculator_3-way'!B211)</f>
        <v>5.82</v>
      </c>
      <c r="C210" s="4">
        <f>IF('True_Odds_Calculator_3-way'!C211="","",'True_Odds_Calculator_3-way'!C211)</f>
        <v>10.65</v>
      </c>
      <c r="D210" s="9">
        <f t="shared" si="52"/>
        <v>0.75016695231981834</v>
      </c>
      <c r="E210" s="9">
        <f t="shared" si="53"/>
        <v>0.16185991544047668</v>
      </c>
      <c r="F210" s="9">
        <f t="shared" si="54"/>
        <v>8.7973132239704668E-2</v>
      </c>
      <c r="G210" s="9">
        <f t="shared" si="55"/>
        <v>1.0743115976258828</v>
      </c>
      <c r="H210" s="9">
        <f t="shared" si="56"/>
        <v>1.333036595264024</v>
      </c>
      <c r="I210" s="9">
        <f t="shared" si="57"/>
        <v>6.1781819005567558</v>
      </c>
      <c r="J210" s="9">
        <f t="shared" si="58"/>
        <v>11.367106917089771</v>
      </c>
      <c r="K210" s="11">
        <f t="shared" si="59"/>
        <v>0.76335877862595414</v>
      </c>
      <c r="L210" s="11">
        <f t="shared" si="60"/>
        <v>0.1718213058419244</v>
      </c>
      <c r="M210" s="11">
        <f t="shared" si="61"/>
        <v>9.3896713615023469E-2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-0.17757922542908511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0.18202479305763841</v>
      </c>
      <c r="Q210" s="11">
        <f>2*'OddsRatio_working_3-way'!K210*'OddsRatio_working_3-way'!L210*'OddsRatio_working_3-way'!M210</f>
        <v>2.4631230454348906E-2</v>
      </c>
      <c r="R210" s="11">
        <f t="shared" si="62"/>
        <v>0</v>
      </c>
      <c r="S210" s="11">
        <f t="shared" si="63"/>
        <v>-1.0250342776178434</v>
      </c>
      <c r="T210" s="11">
        <f t="shared" si="64"/>
        <v>-0.13870558560457963</v>
      </c>
      <c r="U210" s="11">
        <f>'OddsRatio_working_3-way'!S210-'OddsRatio_working_3-way'!R210^2/3</f>
        <v>-1.0250342776178434</v>
      </c>
      <c r="V210" s="11">
        <f>'OddsRatio_working_3-way'!S210*'OddsRatio_working_3-way'!R210/3-2*'OddsRatio_working_3-way'!R210^3/27-'OddsRatio_working_3-way'!T210</f>
        <v>0.13870558560457963</v>
      </c>
      <c r="W210" s="11">
        <f>'OddsRatio_working_3-way'!V210^2+4*'OddsRatio_working_3-way'!U210^3/27</f>
        <v>-0.14031611865242649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0.19972190549006877</v>
      </c>
      <c r="Y210" s="11">
        <f>IF('OddsRatio_working_3-way'!W210&gt;=0,IF('OddsRatio_working_3-way'!V210+SQRT('OddsRatio_working_3-way'!W210)&gt;0,0,PI()),ACOS('OddsRatio_working_3-way'!V210/(2*'OddsRatio_working_3-way'!X210)))</f>
        <v>1.2161627130194343</v>
      </c>
      <c r="Z210" s="11">
        <f>'OddsRatio_working_3-way'!X210^(1/3)*COS('OddsRatio_working_3-way'!Y210/3)</f>
        <v>0.5371557988129414</v>
      </c>
      <c r="AA210" s="11">
        <f>'OddsRatio_working_3-way'!X210^(1/3)*COS(('OddsRatio_working_3-way'!Y210+2*PI())/3)</f>
        <v>-0.46821833933707174</v>
      </c>
      <c r="AB210" s="11">
        <f>'OddsRatio_working_3-way'!X210^(1/3)*COS(('OddsRatio_working_3-way'!Y210+4*PI())/3)</f>
        <v>-6.8937459475869503E-2</v>
      </c>
      <c r="AC210" s="11">
        <f>'OddsRatio_working_3-way'!X210^(1/3)*SIN('OddsRatio_working_3-way'!Y210/3)</f>
        <v>0.2305249234701357</v>
      </c>
      <c r="AD210" s="11">
        <f>'OddsRatio_working_3-way'!X210^(1/3)*SIN(('OddsRatio_working_3-way'!Y210+2*PI())/3)</f>
        <v>0.34992810582706246</v>
      </c>
      <c r="AE210" s="11">
        <f>'OddsRatio_working_3-way'!X210^(1/3)*SIN(('OddsRatio_working_3-way'!Y210+4*PI())/3)</f>
        <v>-0.58045302929719811</v>
      </c>
      <c r="AF210" s="11">
        <f>-'OddsRatio_working_3-way'!U210/(3*'OddsRatio_working_3-way'!X210^(1/3))*COS(('OddsRatio_working_3-way'!Y210)/3)</f>
        <v>0.5371557988129414</v>
      </c>
      <c r="AG210" s="11">
        <f>-'OddsRatio_working_3-way'!U210/(3*'OddsRatio_working_3-way'!X210^(1/3))*COS(('OddsRatio_working_3-way'!Y210+2*PI())/3)</f>
        <v>-0.46821833933707174</v>
      </c>
      <c r="AH210" s="11">
        <f>-'OddsRatio_working_3-way'!U210/(3*'OddsRatio_working_3-way'!X210^(1/3))*COS(('OddsRatio_working_3-way'!Y210+4*PI())/3)</f>
        <v>-6.8937459475869503E-2</v>
      </c>
      <c r="AI210" s="11">
        <f>'OddsRatio_working_3-way'!U210/(3*'OddsRatio_working_3-way'!X210^(1/3))*SIN(('OddsRatio_working_3-way'!Y210)/3)</f>
        <v>-0.2305249234701357</v>
      </c>
      <c r="AJ210" s="11">
        <f>'OddsRatio_working_3-way'!U210/(3*'OddsRatio_working_3-way'!X210^(1/3))*SIN(('OddsRatio_working_3-way'!Y210+2*PI())/3)</f>
        <v>-0.34992810582706246</v>
      </c>
      <c r="AK210" s="11">
        <f>'OddsRatio_working_3-way'!U210/(3*'OddsRatio_working_3-way'!X210^(1/3))*SIN(('OddsRatio_working_3-way'!Y210+4*PI())/3)</f>
        <v>0.58045302929719811</v>
      </c>
      <c r="AL210" s="11">
        <f>'OddsRatio_working_3-way'!Z210+'OddsRatio_working_3-way'!AF210</f>
        <v>1.0743115976258828</v>
      </c>
      <c r="AM210" s="11">
        <f>'OddsRatio_working_3-way'!AA210+'OddsRatio_working_3-way'!AG210</f>
        <v>-0.93643667867414349</v>
      </c>
      <c r="AN210" s="11">
        <f>'OddsRatio_working_3-way'!AB210+'OddsRatio_working_3-way'!AH210</f>
        <v>-0.13787491895173901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1.0743115976258828</v>
      </c>
      <c r="AS210" s="11">
        <f>IF(('OddsRatio_working_3-way'!X210=0),IF(Q210&gt;0,-Q210^(1/3),(-Q210)^(1/3)),'OddsRatio_working_3-way'!AM210-'OddsRatio_working_3-way'!R210/3)</f>
        <v>-0.93643667867414349</v>
      </c>
      <c r="AT210" s="11">
        <f>IF(('OddsRatio_working_3-way'!X210=0),IF(Q210&gt;0,-Q210^(1/3),(-Q210)^(1/3)),'OddsRatio_working_3-way'!AN210-'OddsRatio_working_3-way'!R210/3)</f>
        <v>-0.13787491895173901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1.1000000000000001</v>
      </c>
      <c r="B211" s="4">
        <f>IF('True_Odds_Calculator_3-way'!B212="","",'True_Odds_Calculator_3-way'!B212)</f>
        <v>11.5</v>
      </c>
      <c r="C211" s="4">
        <f>IF('True_Odds_Calculator_3-way'!C212="","",'True_Odds_Calculator_3-way'!C212)</f>
        <v>28.12</v>
      </c>
      <c r="D211" s="9">
        <f t="shared" si="52"/>
        <v>0.89472882938210918</v>
      </c>
      <c r="E211" s="9">
        <f t="shared" si="53"/>
        <v>7.4883974051735067E-2</v>
      </c>
      <c r="F211" s="9">
        <f t="shared" si="54"/>
        <v>3.0387196566155596E-2</v>
      </c>
      <c r="G211" s="9">
        <f t="shared" si="55"/>
        <v>1.1765706788568551</v>
      </c>
      <c r="H211" s="9">
        <f t="shared" si="56"/>
        <v>1.1176570678856856</v>
      </c>
      <c r="I211" s="9">
        <f t="shared" si="57"/>
        <v>13.353992127996978</v>
      </c>
      <c r="J211" s="9">
        <f t="shared" si="58"/>
        <v>32.908596810597913</v>
      </c>
      <c r="K211" s="11">
        <f t="shared" si="59"/>
        <v>0.90909090909090906</v>
      </c>
      <c r="L211" s="11">
        <f t="shared" si="60"/>
        <v>8.6956521739130432E-2</v>
      </c>
      <c r="M211" s="11">
        <f t="shared" si="61"/>
        <v>3.556187766714082E-2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-8.0052176162015876E-2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0.10603905340747445</v>
      </c>
      <c r="Q211" s="11">
        <f>2*'OddsRatio_working_3-way'!K211*'OddsRatio_working_3-way'!L211*'OddsRatio_working_3-way'!M211</f>
        <v>5.6224312517218688E-3</v>
      </c>
      <c r="R211" s="11">
        <f t="shared" si="62"/>
        <v>0</v>
      </c>
      <c r="S211" s="11">
        <f t="shared" si="63"/>
        <v>-1.3246242449782288</v>
      </c>
      <c r="T211" s="11">
        <f t="shared" si="64"/>
        <v>-7.0234583508919868E-2</v>
      </c>
      <c r="U211" s="11">
        <f>'OddsRatio_working_3-way'!S211-'OddsRatio_working_3-way'!R211^2/3</f>
        <v>-1.3246242449782288</v>
      </c>
      <c r="V211" s="11">
        <f>'OddsRatio_working_3-way'!S211*'OddsRatio_working_3-way'!R211/3-2*'OddsRatio_working_3-way'!R211^3/27-'OddsRatio_working_3-way'!T211</f>
        <v>7.0234583508919868E-2</v>
      </c>
      <c r="W211" s="11">
        <f>'OddsRatio_working_3-way'!V211^2+4*'OddsRatio_working_3-way'!U211^3/27</f>
        <v>-0.33939667830958115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0.29339801253171971</v>
      </c>
      <c r="Y211" s="11">
        <f>IF('OddsRatio_working_3-way'!W211&gt;=0,IF('OddsRatio_working_3-way'!V211+SQRT('OddsRatio_working_3-way'!W211)&gt;0,0,PI()),ACOS('OddsRatio_working_3-way'!V211/(2*'OddsRatio_working_3-way'!X211)))</f>
        <v>1.4508170345847653</v>
      </c>
      <c r="Z211" s="11">
        <f>'OddsRatio_working_3-way'!X211^(1/3)*COS('OddsRatio_working_3-way'!Y211/3)</f>
        <v>0.58828533942842764</v>
      </c>
      <c r="AA211" s="11">
        <f>'OddsRatio_working_3-way'!X211^(1/3)*COS(('OddsRatio_working_3-way'!Y211+2*PI())/3)</f>
        <v>-0.56171757661832167</v>
      </c>
      <c r="AB211" s="11">
        <f>'OddsRatio_working_3-way'!X211^(1/3)*COS(('OddsRatio_working_3-way'!Y211+4*PI())/3)</f>
        <v>-2.6567762810105911E-2</v>
      </c>
      <c r="AC211" s="11">
        <f>'OddsRatio_working_3-way'!X211^(1/3)*SIN('OddsRatio_working_3-way'!Y211/3)</f>
        <v>0.30896888905895148</v>
      </c>
      <c r="AD211" s="11">
        <f>'OddsRatio_working_3-way'!X211^(1/3)*SIN(('OddsRatio_working_3-way'!Y211+2*PI())/3)</f>
        <v>0.35498560408949398</v>
      </c>
      <c r="AE211" s="11">
        <f>'OddsRatio_working_3-way'!X211^(1/3)*SIN(('OddsRatio_working_3-way'!Y211+4*PI())/3)</f>
        <v>-0.66395449314844535</v>
      </c>
      <c r="AF211" s="11">
        <f>-'OddsRatio_working_3-way'!U211/(3*'OddsRatio_working_3-way'!X211^(1/3))*COS(('OddsRatio_working_3-way'!Y211)/3)</f>
        <v>0.58828533942842753</v>
      </c>
      <c r="AG211" s="11">
        <f>-'OddsRatio_working_3-way'!U211/(3*'OddsRatio_working_3-way'!X211^(1/3))*COS(('OddsRatio_working_3-way'!Y211+2*PI())/3)</f>
        <v>-0.56171757661832156</v>
      </c>
      <c r="AH211" s="11">
        <f>-'OddsRatio_working_3-way'!U211/(3*'OddsRatio_working_3-way'!X211^(1/3))*COS(('OddsRatio_working_3-way'!Y211+4*PI())/3)</f>
        <v>-2.6567762810105908E-2</v>
      </c>
      <c r="AI211" s="11">
        <f>'OddsRatio_working_3-way'!U211/(3*'OddsRatio_working_3-way'!X211^(1/3))*SIN(('OddsRatio_working_3-way'!Y211)/3)</f>
        <v>-0.30896888905895148</v>
      </c>
      <c r="AJ211" s="11">
        <f>'OddsRatio_working_3-way'!U211/(3*'OddsRatio_working_3-way'!X211^(1/3))*SIN(('OddsRatio_working_3-way'!Y211+2*PI())/3)</f>
        <v>-0.35498560408949387</v>
      </c>
      <c r="AK211" s="11">
        <f>'OddsRatio_working_3-way'!U211/(3*'OddsRatio_working_3-way'!X211^(1/3))*SIN(('OddsRatio_working_3-way'!Y211+4*PI())/3)</f>
        <v>0.66395449314844524</v>
      </c>
      <c r="AL211" s="11">
        <f>'OddsRatio_working_3-way'!Z211+'OddsRatio_working_3-way'!AF211</f>
        <v>1.1765706788568551</v>
      </c>
      <c r="AM211" s="11">
        <f>'OddsRatio_working_3-way'!AA211+'OddsRatio_working_3-way'!AG211</f>
        <v>-1.1234351532366431</v>
      </c>
      <c r="AN211" s="11">
        <f>'OddsRatio_working_3-way'!AB211+'OddsRatio_working_3-way'!AH211</f>
        <v>-5.3135525620211815E-2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1.1765706788568551</v>
      </c>
      <c r="AS211" s="11">
        <f>IF(('OddsRatio_working_3-way'!X211=0),IF(Q211&gt;0,-Q211^(1/3),(-Q211)^(1/3)),'OddsRatio_working_3-way'!AM211-'OddsRatio_working_3-way'!R211/3)</f>
        <v>-1.1234351532366431</v>
      </c>
      <c r="AT211" s="11">
        <f>IF(('OddsRatio_working_3-way'!X211=0),IF(Q211&gt;0,-Q211^(1/3),(-Q211)^(1/3)),'OddsRatio_working_3-way'!AN211-'OddsRatio_working_3-way'!R211/3)</f>
        <v>-5.3135525620211815E-2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1.37</v>
      </c>
      <c r="B212" s="4">
        <f>IF('True_Odds_Calculator_3-way'!B213="","",'True_Odds_Calculator_3-way'!B213)</f>
        <v>5.43</v>
      </c>
      <c r="C212" s="4">
        <f>IF('True_Odds_Calculator_3-way'!C213="","",'True_Odds_Calculator_3-way'!C213)</f>
        <v>8.4</v>
      </c>
      <c r="D212" s="9">
        <f t="shared" si="52"/>
        <v>0.71513959753763878</v>
      </c>
      <c r="E212" s="9">
        <f t="shared" si="53"/>
        <v>0.17333500849901184</v>
      </c>
      <c r="F212" s="9">
        <f t="shared" si="54"/>
        <v>0.11152539396334947</v>
      </c>
      <c r="G212" s="9">
        <f t="shared" si="55"/>
        <v>1.0765632084685155</v>
      </c>
      <c r="H212" s="9">
        <f t="shared" si="56"/>
        <v>1.3983283871333507</v>
      </c>
      <c r="I212" s="9">
        <f t="shared" si="57"/>
        <v>5.7691750135155235</v>
      </c>
      <c r="J212" s="9">
        <f t="shared" si="58"/>
        <v>8.9665677426670154</v>
      </c>
      <c r="K212" s="11">
        <f t="shared" si="59"/>
        <v>0.72992700729927007</v>
      </c>
      <c r="L212" s="11">
        <f t="shared" si="60"/>
        <v>0.18416206261510129</v>
      </c>
      <c r="M212" s="11">
        <f t="shared" si="61"/>
        <v>0.11904761904761904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-0.19410534172400529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0.19523611087106668</v>
      </c>
      <c r="Q212" s="11">
        <f>2*'OddsRatio_working_3-way'!K212*'OddsRatio_working_3-way'!L212*'OddsRatio_working_3-way'!M212</f>
        <v>3.2005919814928965E-2</v>
      </c>
      <c r="R212" s="11">
        <f t="shared" si="62"/>
        <v>0</v>
      </c>
      <c r="S212" s="11">
        <f t="shared" si="63"/>
        <v>-1.0058255436816841</v>
      </c>
      <c r="T212" s="11">
        <f t="shared" si="64"/>
        <v>-0.16488943339044002</v>
      </c>
      <c r="U212" s="11">
        <f>'OddsRatio_working_3-way'!S212-'OddsRatio_working_3-way'!R212^2/3</f>
        <v>-1.0058255436816841</v>
      </c>
      <c r="V212" s="11">
        <f>'OddsRatio_working_3-way'!S212*'OddsRatio_working_3-way'!R212/3-2*'OddsRatio_working_3-way'!R212^3/27-'OddsRatio_working_3-way'!T212</f>
        <v>0.16488943339044002</v>
      </c>
      <c r="W212" s="11">
        <f>'OddsRatio_working_3-way'!V212^2+4*'OddsRatio_working_3-way'!U212^3/27</f>
        <v>-0.12356386581156516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0.19413422615254214</v>
      </c>
      <c r="Y212" s="11">
        <f>IF('OddsRatio_working_3-way'!W212&gt;=0,IF('OddsRatio_working_3-way'!V212+SQRT('OddsRatio_working_3-way'!W212)&gt;0,0,PI()),ACOS('OddsRatio_working_3-way'!V212/(2*'OddsRatio_working_3-way'!X212)))</f>
        <v>1.1321891022152892</v>
      </c>
      <c r="Z212" s="11">
        <f>'OddsRatio_working_3-way'!X212^(1/3)*COS('OddsRatio_working_3-way'!Y212/3)</f>
        <v>0.53828160423425786</v>
      </c>
      <c r="AA212" s="11">
        <f>'OddsRatio_working_3-way'!X212^(1/3)*COS(('OddsRatio_working_3-way'!Y212+2*PI())/3)</f>
        <v>-0.45392735960350672</v>
      </c>
      <c r="AB212" s="11">
        <f>'OddsRatio_working_3-way'!X212^(1/3)*COS(('OddsRatio_working_3-way'!Y212+4*PI())/3)</f>
        <v>-8.4354244630751279E-2</v>
      </c>
      <c r="AC212" s="11">
        <f>'OddsRatio_working_3-way'!X212^(1/3)*SIN('OddsRatio_working_3-way'!Y212/3)</f>
        <v>0.21337313741476896</v>
      </c>
      <c r="AD212" s="11">
        <f>'OddsRatio_working_3-way'!X212^(1/3)*SIN(('OddsRatio_working_3-way'!Y212+2*PI())/3)</f>
        <v>0.35947897494932413</v>
      </c>
      <c r="AE212" s="11">
        <f>'OddsRatio_working_3-way'!X212^(1/3)*SIN(('OddsRatio_working_3-way'!Y212+4*PI())/3)</f>
        <v>-0.57285211236409306</v>
      </c>
      <c r="AF212" s="11">
        <f>-'OddsRatio_working_3-way'!U212/(3*'OddsRatio_working_3-way'!X212^(1/3))*COS(('OddsRatio_working_3-way'!Y212)/3)</f>
        <v>0.53828160423425775</v>
      </c>
      <c r="AG212" s="11">
        <f>-'OddsRatio_working_3-way'!U212/(3*'OddsRatio_working_3-way'!X212^(1/3))*COS(('OddsRatio_working_3-way'!Y212+2*PI())/3)</f>
        <v>-0.45392735960350666</v>
      </c>
      <c r="AH212" s="11">
        <f>-'OddsRatio_working_3-way'!U212/(3*'OddsRatio_working_3-way'!X212^(1/3))*COS(('OddsRatio_working_3-way'!Y212+4*PI())/3)</f>
        <v>-8.4354244630751266E-2</v>
      </c>
      <c r="AI212" s="11">
        <f>'OddsRatio_working_3-way'!U212/(3*'OddsRatio_working_3-way'!X212^(1/3))*SIN(('OddsRatio_working_3-way'!Y212)/3)</f>
        <v>-0.2133731374147689</v>
      </c>
      <c r="AJ212" s="11">
        <f>'OddsRatio_working_3-way'!U212/(3*'OddsRatio_working_3-way'!X212^(1/3))*SIN(('OddsRatio_working_3-way'!Y212+2*PI())/3)</f>
        <v>-0.35947897494932407</v>
      </c>
      <c r="AK212" s="11">
        <f>'OddsRatio_working_3-way'!U212/(3*'OddsRatio_working_3-way'!X212^(1/3))*SIN(('OddsRatio_working_3-way'!Y212+4*PI())/3)</f>
        <v>0.57285211236409295</v>
      </c>
      <c r="AL212" s="11">
        <f>'OddsRatio_working_3-way'!Z212+'OddsRatio_working_3-way'!AF212</f>
        <v>1.0765632084685155</v>
      </c>
      <c r="AM212" s="11">
        <f>'OddsRatio_working_3-way'!AA212+'OddsRatio_working_3-way'!AG212</f>
        <v>-0.90785471920701344</v>
      </c>
      <c r="AN212" s="11">
        <f>'OddsRatio_working_3-way'!AB212+'OddsRatio_working_3-way'!AH212</f>
        <v>-0.16870848926150256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1.0765632084685155</v>
      </c>
      <c r="AS212" s="11">
        <f>IF(('OddsRatio_working_3-way'!X212=0),IF(Q212&gt;0,-Q212^(1/3),(-Q212)^(1/3)),'OddsRatio_working_3-way'!AM212-'OddsRatio_working_3-way'!R212/3)</f>
        <v>-0.90785471920701344</v>
      </c>
      <c r="AT212" s="11">
        <f>IF(('OddsRatio_working_3-way'!X212=0),IF(Q212&gt;0,-Q212^(1/3),(-Q212)^(1/3)),'OddsRatio_working_3-way'!AN212-'OddsRatio_working_3-way'!R212/3)</f>
        <v>-0.16870848926150256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2.02</v>
      </c>
      <c r="B213" s="4">
        <f>IF('True_Odds_Calculator_3-way'!B214="","",'True_Odds_Calculator_3-way'!B214)</f>
        <v>3.68</v>
      </c>
      <c r="C213" s="4">
        <f>IF('True_Odds_Calculator_3-way'!C214="","",'True_Odds_Calculator_3-way'!C214)</f>
        <v>3.91</v>
      </c>
      <c r="D213" s="9">
        <f t="shared" si="52"/>
        <v>0.48617593019007016</v>
      </c>
      <c r="E213" s="9">
        <f t="shared" si="53"/>
        <v>0.26476947596746603</v>
      </c>
      <c r="F213" s="9">
        <f t="shared" si="54"/>
        <v>0.24905459384246387</v>
      </c>
      <c r="G213" s="9">
        <f t="shared" si="55"/>
        <v>1.0361456764262487</v>
      </c>
      <c r="H213" s="9">
        <f t="shared" si="56"/>
        <v>2.0568685899547736</v>
      </c>
      <c r="I213" s="9">
        <f t="shared" si="57"/>
        <v>3.7768704128223476</v>
      </c>
      <c r="J213" s="9">
        <f t="shared" si="58"/>
        <v>4.0151839184003828</v>
      </c>
      <c r="K213" s="11">
        <f t="shared" si="59"/>
        <v>0.49504950495049505</v>
      </c>
      <c r="L213" s="11">
        <f t="shared" si="60"/>
        <v>0.27173913043478259</v>
      </c>
      <c r="M213" s="11">
        <f t="shared" si="61"/>
        <v>0.25575447570332482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-0.27368563888524955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0.22741835509026267</v>
      </c>
      <c r="Q213" s="11">
        <f>2*'OddsRatio_working_3-way'!K213*'OddsRatio_working_3-way'!L213*'OddsRatio_working_3-way'!M213</f>
        <v>6.8810394883589324E-2</v>
      </c>
      <c r="R213" s="11">
        <f t="shared" si="62"/>
        <v>0</v>
      </c>
      <c r="S213" s="11">
        <f t="shared" si="63"/>
        <v>-0.83094734534322523</v>
      </c>
      <c r="T213" s="11">
        <f t="shared" si="64"/>
        <v>-0.2514212845213995</v>
      </c>
      <c r="U213" s="11">
        <f>'OddsRatio_working_3-way'!S213-'OddsRatio_working_3-way'!R213^2/3</f>
        <v>-0.83094734534322523</v>
      </c>
      <c r="V213" s="11">
        <f>'OddsRatio_working_3-way'!S213*'OddsRatio_working_3-way'!R213/3-2*'OddsRatio_working_3-way'!R213^3/27-'OddsRatio_working_3-way'!T213</f>
        <v>0.2514212845213995</v>
      </c>
      <c r="W213" s="11">
        <f>'OddsRatio_working_3-way'!V213^2+4*'OddsRatio_working_3-way'!U213^3/27</f>
        <v>-2.1786910156930586E-2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0.14577343076442387</v>
      </c>
      <c r="Y213" s="11">
        <f>IF('OddsRatio_working_3-way'!W213&gt;=0,IF('OddsRatio_working_3-way'!V213+SQRT('OddsRatio_working_3-way'!W213)&gt;0,0,PI()),ACOS('OddsRatio_working_3-way'!V213/(2*'OddsRatio_working_3-way'!X213)))</f>
        <v>0.53086381737938759</v>
      </c>
      <c r="Z213" s="11">
        <f>'OddsRatio_working_3-way'!X213^(1/3)*COS('OddsRatio_working_3-way'!Y213/3)</f>
        <v>0.51807283821312433</v>
      </c>
      <c r="AA213" s="11">
        <f>'OddsRatio_working_3-way'!X213^(1/3)*COS(('OddsRatio_working_3-way'!Y213+2*PI())/3)</f>
        <v>-0.33926881321987956</v>
      </c>
      <c r="AB213" s="11">
        <f>'OddsRatio_working_3-way'!X213^(1/3)*COS(('OddsRatio_working_3-way'!Y213+4*PI())/3)</f>
        <v>-0.17880402499324469</v>
      </c>
      <c r="AC213" s="11">
        <f>'OddsRatio_working_3-way'!X213^(1/3)*SIN('OddsRatio_working_3-way'!Y213/3)</f>
        <v>9.2644388678103942E-2</v>
      </c>
      <c r="AD213" s="11">
        <f>'OddsRatio_working_3-way'!X213^(1/3)*SIN(('OddsRatio_working_3-way'!Y213+2*PI())/3)</f>
        <v>0.40234204456421924</v>
      </c>
      <c r="AE213" s="11">
        <f>'OddsRatio_working_3-way'!X213^(1/3)*SIN(('OddsRatio_working_3-way'!Y213+4*PI())/3)</f>
        <v>-0.49498643324232311</v>
      </c>
      <c r="AF213" s="11">
        <f>-'OddsRatio_working_3-way'!U213/(3*'OddsRatio_working_3-way'!X213^(1/3))*COS(('OddsRatio_working_3-way'!Y213)/3)</f>
        <v>0.51807283821312444</v>
      </c>
      <c r="AG213" s="11">
        <f>-'OddsRatio_working_3-way'!U213/(3*'OddsRatio_working_3-way'!X213^(1/3))*COS(('OddsRatio_working_3-way'!Y213+2*PI())/3)</f>
        <v>-0.33926881321987962</v>
      </c>
      <c r="AH213" s="11">
        <f>-'OddsRatio_working_3-way'!U213/(3*'OddsRatio_working_3-way'!X213^(1/3))*COS(('OddsRatio_working_3-way'!Y213+4*PI())/3)</f>
        <v>-0.17880402499324471</v>
      </c>
      <c r="AI213" s="11">
        <f>'OddsRatio_working_3-way'!U213/(3*'OddsRatio_working_3-way'!X213^(1/3))*SIN(('OddsRatio_working_3-way'!Y213)/3)</f>
        <v>-9.2644388678103956E-2</v>
      </c>
      <c r="AJ213" s="11">
        <f>'OddsRatio_working_3-way'!U213/(3*'OddsRatio_working_3-way'!X213^(1/3))*SIN(('OddsRatio_working_3-way'!Y213+2*PI())/3)</f>
        <v>-0.40234204456421935</v>
      </c>
      <c r="AK213" s="11">
        <f>'OddsRatio_working_3-way'!U213/(3*'OddsRatio_working_3-way'!X213^(1/3))*SIN(('OddsRatio_working_3-way'!Y213+4*PI())/3)</f>
        <v>0.49498643324232322</v>
      </c>
      <c r="AL213" s="11">
        <f>'OddsRatio_working_3-way'!Z213+'OddsRatio_working_3-way'!AF213</f>
        <v>1.0361456764262487</v>
      </c>
      <c r="AM213" s="11">
        <f>'OddsRatio_working_3-way'!AA213+'OddsRatio_working_3-way'!AG213</f>
        <v>-0.67853762643975912</v>
      </c>
      <c r="AN213" s="11">
        <f>'OddsRatio_working_3-way'!AB213+'OddsRatio_working_3-way'!AH213</f>
        <v>-0.35760804998648943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1.0361456764262487</v>
      </c>
      <c r="AS213" s="11">
        <f>IF(('OddsRatio_working_3-way'!X213=0),IF(Q213&gt;0,-Q213^(1/3),(-Q213)^(1/3)),'OddsRatio_working_3-way'!AM213-'OddsRatio_working_3-way'!R213/3)</f>
        <v>-0.67853762643975912</v>
      </c>
      <c r="AT213" s="11">
        <f>IF(('OddsRatio_working_3-way'!X213=0),IF(Q213&gt;0,-Q213^(1/3),(-Q213)^(1/3)),'OddsRatio_working_3-way'!AN213-'OddsRatio_working_3-way'!R213/3)</f>
        <v>-0.35760804998648943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2.4300000000000002</v>
      </c>
      <c r="B214" s="4">
        <f>IF('True_Odds_Calculator_3-way'!B215="","",'True_Odds_Calculator_3-way'!B215)</f>
        <v>3.41</v>
      </c>
      <c r="C214" s="4">
        <f>IF('True_Odds_Calculator_3-way'!C215="","",'True_Odds_Calculator_3-way'!C215)</f>
        <v>3.15</v>
      </c>
      <c r="D214" s="9">
        <f t="shared" si="52"/>
        <v>0.40341949200559574</v>
      </c>
      <c r="E214" s="9">
        <f t="shared" si="53"/>
        <v>0.28634759842674468</v>
      </c>
      <c r="F214" s="9">
        <f t="shared" si="54"/>
        <v>0.31023290956765959</v>
      </c>
      <c r="G214" s="9">
        <f t="shared" si="55"/>
        <v>1.0341323974099561</v>
      </c>
      <c r="H214" s="9">
        <f t="shared" si="56"/>
        <v>2.4788093282962373</v>
      </c>
      <c r="I214" s="9">
        <f t="shared" si="57"/>
        <v>3.4922590777579949</v>
      </c>
      <c r="J214" s="9">
        <f t="shared" si="58"/>
        <v>3.2233846544314058</v>
      </c>
      <c r="K214" s="11">
        <f t="shared" si="59"/>
        <v>0.41152263374485593</v>
      </c>
      <c r="L214" s="11">
        <f t="shared" si="60"/>
        <v>0.29325513196480935</v>
      </c>
      <c r="M214" s="11">
        <f t="shared" si="61"/>
        <v>0.31746031746031744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-0.28387054631578734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0.22948569344427566</v>
      </c>
      <c r="Q214" s="11">
        <f>2*'OddsRatio_working_3-way'!K214*'OddsRatio_working_3-way'!L214*'OddsRatio_working_3-way'!M214</f>
        <v>7.6622936041494366E-2</v>
      </c>
      <c r="R214" s="11">
        <f t="shared" si="62"/>
        <v>0</v>
      </c>
      <c r="S214" s="11">
        <f t="shared" si="63"/>
        <v>-0.80841671114758029</v>
      </c>
      <c r="T214" s="11">
        <f t="shared" si="64"/>
        <v>-0.26992210722790655</v>
      </c>
      <c r="U214" s="11">
        <f>'OddsRatio_working_3-way'!S214-'OddsRatio_working_3-way'!R214^2/3</f>
        <v>-0.80841671114758029</v>
      </c>
      <c r="V214" s="11">
        <f>'OddsRatio_working_3-way'!S214*'OddsRatio_working_3-way'!R214/3-2*'OddsRatio_working_3-way'!R214^3/27-'OddsRatio_working_3-way'!T214</f>
        <v>0.26992210722790655</v>
      </c>
      <c r="W214" s="11">
        <f>'OddsRatio_working_3-way'!V214^2+4*'OddsRatio_working_3-way'!U214^3/27</f>
        <v>-5.4132708615742681E-3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0.13988496598270286</v>
      </c>
      <c r="Y214" s="11">
        <f>IF('OddsRatio_working_3-way'!W214&gt;=0,IF('OddsRatio_working_3-way'!V214+SQRT('OddsRatio_working_3-way'!W214)&gt;0,0,PI()),ACOS('OddsRatio_working_3-way'!V214/(2*'OddsRatio_working_3-way'!X214)))</f>
        <v>0.26611346926747448</v>
      </c>
      <c r="Z214" s="11">
        <f>'OddsRatio_working_3-way'!X214^(1/3)*COS('OddsRatio_working_3-way'!Y214/3)</f>
        <v>0.51706619870497805</v>
      </c>
      <c r="AA214" s="11">
        <f>'OddsRatio_working_3-way'!X214^(1/3)*COS(('OddsRatio_working_3-way'!Y214+2*PI())/3)</f>
        <v>-0.29835881220842198</v>
      </c>
      <c r="AB214" s="11">
        <f>'OddsRatio_working_3-way'!X214^(1/3)*COS(('OddsRatio_working_3-way'!Y214+4*PI())/3)</f>
        <v>-0.21870738649655613</v>
      </c>
      <c r="AC214" s="11">
        <f>'OddsRatio_working_3-way'!X214^(1/3)*SIN('OddsRatio_working_3-way'!Y214/3)</f>
        <v>4.5986772076083246E-2</v>
      </c>
      <c r="AD214" s="11">
        <f>'OddsRatio_working_3-way'!X214^(1/3)*SIN(('OddsRatio_working_3-way'!Y214+2*PI())/3)</f>
        <v>0.4247990774787217</v>
      </c>
      <c r="AE214" s="11">
        <f>'OddsRatio_working_3-way'!X214^(1/3)*SIN(('OddsRatio_working_3-way'!Y214+4*PI())/3)</f>
        <v>-0.47078584955480496</v>
      </c>
      <c r="AF214" s="11">
        <f>-'OddsRatio_working_3-way'!U214/(3*'OddsRatio_working_3-way'!X214^(1/3))*COS(('OddsRatio_working_3-way'!Y214)/3)</f>
        <v>0.51706619870497805</v>
      </c>
      <c r="AG214" s="11">
        <f>-'OddsRatio_working_3-way'!U214/(3*'OddsRatio_working_3-way'!X214^(1/3))*COS(('OddsRatio_working_3-way'!Y214+2*PI())/3)</f>
        <v>-0.29835881220842198</v>
      </c>
      <c r="AH214" s="11">
        <f>-'OddsRatio_working_3-way'!U214/(3*'OddsRatio_working_3-way'!X214^(1/3))*COS(('OddsRatio_working_3-way'!Y214+4*PI())/3)</f>
        <v>-0.21870738649655613</v>
      </c>
      <c r="AI214" s="11">
        <f>'OddsRatio_working_3-way'!U214/(3*'OddsRatio_working_3-way'!X214^(1/3))*SIN(('OddsRatio_working_3-way'!Y214)/3)</f>
        <v>-4.5986772076083246E-2</v>
      </c>
      <c r="AJ214" s="11">
        <f>'OddsRatio_working_3-way'!U214/(3*'OddsRatio_working_3-way'!X214^(1/3))*SIN(('OddsRatio_working_3-way'!Y214+2*PI())/3)</f>
        <v>-0.4247990774787217</v>
      </c>
      <c r="AK214" s="11">
        <f>'OddsRatio_working_3-way'!U214/(3*'OddsRatio_working_3-way'!X214^(1/3))*SIN(('OddsRatio_working_3-way'!Y214+4*PI())/3)</f>
        <v>0.47078584955480496</v>
      </c>
      <c r="AL214" s="11">
        <f>'OddsRatio_working_3-way'!Z214+'OddsRatio_working_3-way'!AF214</f>
        <v>1.0341323974099561</v>
      </c>
      <c r="AM214" s="11">
        <f>'OddsRatio_working_3-way'!AA214+'OddsRatio_working_3-way'!AG214</f>
        <v>-0.59671762441684395</v>
      </c>
      <c r="AN214" s="11">
        <f>'OddsRatio_working_3-way'!AB214+'OddsRatio_working_3-way'!AH214</f>
        <v>-0.43741477299311227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1.0341323974099561</v>
      </c>
      <c r="AS214" s="11">
        <f>IF(('OddsRatio_working_3-way'!X214=0),IF(Q214&gt;0,-Q214^(1/3),(-Q214)^(1/3)),'OddsRatio_working_3-way'!AM214-'OddsRatio_working_3-way'!R214/3)</f>
        <v>-0.59671762441684395</v>
      </c>
      <c r="AT214" s="11">
        <f>IF(('OddsRatio_working_3-way'!X214=0),IF(Q214&gt;0,-Q214^(1/3),(-Q214)^(1/3)),'OddsRatio_working_3-way'!AN214-'OddsRatio_working_3-way'!R214/3)</f>
        <v>-0.43741477299311227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</v>
      </c>
      <c r="B215" s="4">
        <f>IF('True_Odds_Calculator_3-way'!B216="","",'True_Odds_Calculator_3-way'!B216)</f>
        <v>3.88</v>
      </c>
      <c r="C215" s="4">
        <f>IF('True_Odds_Calculator_3-way'!C216="","",'True_Odds_Calculator_3-way'!C216)</f>
        <v>4.8899999999999997</v>
      </c>
      <c r="D215" s="9">
        <f t="shared" si="52"/>
        <v>0.56736498969801819</v>
      </c>
      <c r="E215" s="9">
        <f t="shared" si="53"/>
        <v>0.24170457053609595</v>
      </c>
      <c r="F215" s="9">
        <f t="shared" si="54"/>
        <v>0.19093043976588595</v>
      </c>
      <c r="G215" s="9">
        <f t="shared" si="55"/>
        <v>1.089334072315735</v>
      </c>
      <c r="H215" s="9">
        <f t="shared" si="56"/>
        <v>1.7625338506210142</v>
      </c>
      <c r="I215" s="9">
        <f t="shared" si="57"/>
        <v>4.137282128269316</v>
      </c>
      <c r="J215" s="9">
        <f t="shared" si="58"/>
        <v>5.2375095413082091</v>
      </c>
      <c r="K215" s="11">
        <f t="shared" si="59"/>
        <v>0.58823529411764708</v>
      </c>
      <c r="L215" s="11">
        <f t="shared" si="60"/>
        <v>0.25773195876288663</v>
      </c>
      <c r="M215" s="11">
        <f t="shared" si="61"/>
        <v>0.20449897750511248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-0.24313675884622388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0.2315960221290464</v>
      </c>
      <c r="Q215" s="11">
        <f>2*'OddsRatio_working_3-way'!K215*'OddsRatio_working_3-way'!L215*'OddsRatio_working_3-way'!M215</f>
        <v>6.2006967102823683E-2</v>
      </c>
      <c r="R215" s="11">
        <f t="shared" si="62"/>
        <v>0</v>
      </c>
      <c r="S215" s="11">
        <f t="shared" si="63"/>
        <v>-0.95253396988615524</v>
      </c>
      <c r="T215" s="11">
        <f t="shared" si="64"/>
        <v>-0.25502917533765873</v>
      </c>
      <c r="U215" s="11">
        <f>'OddsRatio_working_3-way'!S215-'OddsRatio_working_3-way'!R215^2/3</f>
        <v>-0.95253396988615524</v>
      </c>
      <c r="V215" s="11">
        <f>'OddsRatio_working_3-way'!S215*'OddsRatio_working_3-way'!R215/3-2*'OddsRatio_working_3-way'!R215^3/27-'OddsRatio_working_3-way'!T215</f>
        <v>0.25502917533765873</v>
      </c>
      <c r="W215" s="11">
        <f>'OddsRatio_working_3-way'!V215^2+4*'OddsRatio_working_3-way'!U215^3/27</f>
        <v>-6.2997755222451338E-2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0.17891173486936066</v>
      </c>
      <c r="Y215" s="11">
        <f>IF('OddsRatio_working_3-way'!W215&gt;=0,IF('OddsRatio_working_3-way'!V215+SQRT('OddsRatio_working_3-way'!W215)&gt;0,0,PI()),ACOS('OddsRatio_working_3-way'!V215/(2*'OddsRatio_working_3-way'!X215)))</f>
        <v>0.77742311905391592</v>
      </c>
      <c r="Z215" s="11">
        <f>'OddsRatio_working_3-way'!X215^(1/3)*COS('OddsRatio_working_3-way'!Y215/3)</f>
        <v>0.54466703615786749</v>
      </c>
      <c r="AA215" s="11">
        <f>'OddsRatio_working_3-way'!X215^(1/3)*COS(('OddsRatio_working_3-way'!Y215+2*PI())/3)</f>
        <v>-0.39738093813945319</v>
      </c>
      <c r="AB215" s="11">
        <f>'OddsRatio_working_3-way'!X215^(1/3)*COS(('OddsRatio_working_3-way'!Y215+4*PI())/3)</f>
        <v>-0.14728609801841425</v>
      </c>
      <c r="AC215" s="11">
        <f>'OddsRatio_working_3-way'!X215^(1/3)*SIN('OddsRatio_working_3-way'!Y215/3)</f>
        <v>0.14439232326681825</v>
      </c>
      <c r="AD215" s="11">
        <f>'OddsRatio_working_3-way'!X215^(1/3)*SIN(('OddsRatio_working_3-way'!Y215+2*PI())/3)</f>
        <v>0.39949932828328161</v>
      </c>
      <c r="AE215" s="11">
        <f>'OddsRatio_working_3-way'!X215^(1/3)*SIN(('OddsRatio_working_3-way'!Y215+4*PI())/3)</f>
        <v>-0.54389165155009989</v>
      </c>
      <c r="AF215" s="11">
        <f>-'OddsRatio_working_3-way'!U215/(3*'OddsRatio_working_3-way'!X215^(1/3))*COS(('OddsRatio_working_3-way'!Y215)/3)</f>
        <v>0.54466703615786749</v>
      </c>
      <c r="AG215" s="11">
        <f>-'OddsRatio_working_3-way'!U215/(3*'OddsRatio_working_3-way'!X215^(1/3))*COS(('OddsRatio_working_3-way'!Y215+2*PI())/3)</f>
        <v>-0.39738093813945319</v>
      </c>
      <c r="AH215" s="11">
        <f>-'OddsRatio_working_3-way'!U215/(3*'OddsRatio_working_3-way'!X215^(1/3))*COS(('OddsRatio_working_3-way'!Y215+4*PI())/3)</f>
        <v>-0.14728609801841425</v>
      </c>
      <c r="AI215" s="11">
        <f>'OddsRatio_working_3-way'!U215/(3*'OddsRatio_working_3-way'!X215^(1/3))*SIN(('OddsRatio_working_3-way'!Y215)/3)</f>
        <v>-0.14439232326681825</v>
      </c>
      <c r="AJ215" s="11">
        <f>'OddsRatio_working_3-way'!U215/(3*'OddsRatio_working_3-way'!X215^(1/3))*SIN(('OddsRatio_working_3-way'!Y215+2*PI())/3)</f>
        <v>-0.39949932828328161</v>
      </c>
      <c r="AK215" s="11">
        <f>'OddsRatio_working_3-way'!U215/(3*'OddsRatio_working_3-way'!X215^(1/3))*SIN(('OddsRatio_working_3-way'!Y215+4*PI())/3)</f>
        <v>0.54389165155009989</v>
      </c>
      <c r="AL215" s="11">
        <f>'OddsRatio_working_3-way'!Z215+'OddsRatio_working_3-way'!AF215</f>
        <v>1.089334072315735</v>
      </c>
      <c r="AM215" s="11">
        <f>'OddsRatio_working_3-way'!AA215+'OddsRatio_working_3-way'!AG215</f>
        <v>-0.79476187627890638</v>
      </c>
      <c r="AN215" s="11">
        <f>'OddsRatio_working_3-way'!AB215+'OddsRatio_working_3-way'!AH215</f>
        <v>-0.29457219603682849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1.089334072315735</v>
      </c>
      <c r="AS215" s="11">
        <f>IF(('OddsRatio_working_3-way'!X215=0),IF(Q215&gt;0,-Q215^(1/3),(-Q215)^(1/3)),'OddsRatio_working_3-way'!AM215-'OddsRatio_working_3-way'!R215/3)</f>
        <v>-0.79476187627890638</v>
      </c>
      <c r="AT215" s="11">
        <f>IF(('OddsRatio_working_3-way'!X215=0),IF(Q215&gt;0,-Q215^(1/3),(-Q215)^(1/3)),'OddsRatio_working_3-way'!AN215-'OddsRatio_working_3-way'!R215/3)</f>
        <v>-0.29457219603682849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1.24</v>
      </c>
      <c r="B216" s="4">
        <f>IF('True_Odds_Calculator_3-way'!B217="","",'True_Odds_Calculator_3-way'!B217)</f>
        <v>6.43</v>
      </c>
      <c r="C216" s="4">
        <f>IF('True_Odds_Calculator_3-way'!C217="","",'True_Odds_Calculator_3-way'!C217)</f>
        <v>14.96</v>
      </c>
      <c r="D216" s="9">
        <f t="shared" si="52"/>
        <v>0.79319197947747344</v>
      </c>
      <c r="E216" s="9">
        <f t="shared" si="53"/>
        <v>0.14494875577060159</v>
      </c>
      <c r="F216" s="9">
        <f t="shared" si="54"/>
        <v>6.1859264751924811E-2</v>
      </c>
      <c r="G216" s="9">
        <f t="shared" si="55"/>
        <v>1.086370144688281</v>
      </c>
      <c r="H216" s="9">
        <f t="shared" si="56"/>
        <v>1.2607288347251875</v>
      </c>
      <c r="I216" s="9">
        <f t="shared" si="57"/>
        <v>6.8989898856573646</v>
      </c>
      <c r="J216" s="9">
        <f t="shared" si="58"/>
        <v>16.165727219848407</v>
      </c>
      <c r="K216" s="11">
        <f t="shared" si="59"/>
        <v>0.80645161290322587</v>
      </c>
      <c r="L216" s="11">
        <f t="shared" si="60"/>
        <v>0.15552099533437014</v>
      </c>
      <c r="M216" s="11">
        <f t="shared" si="61"/>
        <v>6.6844919786096246E-2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-0.15252191096858969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0.16457203825328218</v>
      </c>
      <c r="Q216" s="11">
        <f>2*'OddsRatio_working_3-way'!K216*'OddsRatio_working_3-way'!L216*'OddsRatio_working_3-way'!M216</f>
        <v>1.6767400738999714E-2</v>
      </c>
      <c r="R216" s="11">
        <f t="shared" si="62"/>
        <v>0</v>
      </c>
      <c r="S216" s="11">
        <f t="shared" si="63"/>
        <v>-1.079005876651874</v>
      </c>
      <c r="T216" s="11">
        <f t="shared" si="64"/>
        <v>-0.10993437357634987</v>
      </c>
      <c r="U216" s="11">
        <f>'OddsRatio_working_3-way'!S216-'OddsRatio_working_3-way'!R216^2/3</f>
        <v>-1.079005876651874</v>
      </c>
      <c r="V216" s="11">
        <f>'OddsRatio_working_3-way'!S216*'OddsRatio_working_3-way'!R216/3-2*'OddsRatio_working_3-way'!R216^3/27-'OddsRatio_working_3-way'!T216</f>
        <v>0.10993437357634987</v>
      </c>
      <c r="W216" s="11">
        <f>'OddsRatio_working_3-way'!V216^2+4*'OddsRatio_working_3-way'!U216^3/27</f>
        <v>-0.17402355419214638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0.21570183163673579</v>
      </c>
      <c r="Y216" s="11">
        <f>IF('OddsRatio_working_3-way'!W216&gt;=0,IF('OddsRatio_working_3-way'!V216+SQRT('OddsRatio_working_3-way'!W216)&gt;0,0,PI()),ACOS('OddsRatio_working_3-way'!V216/(2*'OddsRatio_working_3-way'!X216)))</f>
        <v>1.3131249636921778</v>
      </c>
      <c r="Z216" s="11">
        <f>'OddsRatio_working_3-way'!X216^(1/3)*COS('OddsRatio_working_3-way'!Y216/3)</f>
        <v>0.54318507234414048</v>
      </c>
      <c r="AA216" s="11">
        <f>'OddsRatio_working_3-way'!X216^(1/3)*COS(('OddsRatio_working_3-way'!Y216+2*PI())/3)</f>
        <v>-0.49173783375945163</v>
      </c>
      <c r="AB216" s="11">
        <f>'OddsRatio_working_3-way'!X216^(1/3)*COS(('OddsRatio_working_3-way'!Y216+4*PI())/3)</f>
        <v>-5.1447238584688977E-2</v>
      </c>
      <c r="AC216" s="11">
        <f>'OddsRatio_working_3-way'!X216^(1/3)*SIN('OddsRatio_working_3-way'!Y216/3)</f>
        <v>0.25420189364580981</v>
      </c>
      <c r="AD216" s="11">
        <f>'OddsRatio_working_3-way'!X216^(1/3)*SIN(('OddsRatio_working_3-way'!Y216+2*PI())/3)</f>
        <v>0.34331112478360887</v>
      </c>
      <c r="AE216" s="11">
        <f>'OddsRatio_working_3-way'!X216^(1/3)*SIN(('OddsRatio_working_3-way'!Y216+4*PI())/3)</f>
        <v>-0.59751301842941862</v>
      </c>
      <c r="AF216" s="11">
        <f>-'OddsRatio_working_3-way'!U216/(3*'OddsRatio_working_3-way'!X216^(1/3))*COS(('OddsRatio_working_3-way'!Y216)/3)</f>
        <v>0.54318507234414037</v>
      </c>
      <c r="AG216" s="11">
        <f>-'OddsRatio_working_3-way'!U216/(3*'OddsRatio_working_3-way'!X216^(1/3))*COS(('OddsRatio_working_3-way'!Y216+2*PI())/3)</f>
        <v>-0.49173783375945151</v>
      </c>
      <c r="AH216" s="11">
        <f>-'OddsRatio_working_3-way'!U216/(3*'OddsRatio_working_3-way'!X216^(1/3))*COS(('OddsRatio_working_3-way'!Y216+4*PI())/3)</f>
        <v>-5.1447238584688963E-2</v>
      </c>
      <c r="AI216" s="11">
        <f>'OddsRatio_working_3-way'!U216/(3*'OddsRatio_working_3-way'!X216^(1/3))*SIN(('OddsRatio_working_3-way'!Y216)/3)</f>
        <v>-0.25420189364580975</v>
      </c>
      <c r="AJ216" s="11">
        <f>'OddsRatio_working_3-way'!U216/(3*'OddsRatio_working_3-way'!X216^(1/3))*SIN(('OddsRatio_working_3-way'!Y216+2*PI())/3)</f>
        <v>-0.34331112478360881</v>
      </c>
      <c r="AK216" s="11">
        <f>'OddsRatio_working_3-way'!U216/(3*'OddsRatio_working_3-way'!X216^(1/3))*SIN(('OddsRatio_working_3-way'!Y216+4*PI())/3)</f>
        <v>0.59751301842941851</v>
      </c>
      <c r="AL216" s="11">
        <f>'OddsRatio_working_3-way'!Z216+'OddsRatio_working_3-way'!AF216</f>
        <v>1.086370144688281</v>
      </c>
      <c r="AM216" s="11">
        <f>'OddsRatio_working_3-way'!AA216+'OddsRatio_working_3-way'!AG216</f>
        <v>-0.98347566751890314</v>
      </c>
      <c r="AN216" s="11">
        <f>'OddsRatio_working_3-way'!AB216+'OddsRatio_working_3-way'!AH216</f>
        <v>-0.10289447716937794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1.086370144688281</v>
      </c>
      <c r="AS216" s="11">
        <f>IF(('OddsRatio_working_3-way'!X216=0),IF(Q216&gt;0,-Q216^(1/3),(-Q216)^(1/3)),'OddsRatio_working_3-way'!AM216-'OddsRatio_working_3-way'!R216/3)</f>
        <v>-0.98347566751890314</v>
      </c>
      <c r="AT216" s="11">
        <f>IF(('OddsRatio_working_3-way'!X216=0),IF(Q216&gt;0,-Q216^(1/3),(-Q216)^(1/3)),'OddsRatio_working_3-way'!AN216-'OddsRatio_working_3-way'!R216/3)</f>
        <v>-0.10289447716937794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1.74</v>
      </c>
      <c r="B217" s="4">
        <f>IF('True_Odds_Calculator_3-way'!B218="","",'True_Odds_Calculator_3-way'!B218)</f>
        <v>3.83</v>
      </c>
      <c r="C217" s="4">
        <f>IF('True_Odds_Calculator_3-way'!C218="","",'True_Odds_Calculator_3-way'!C218)</f>
        <v>5.31</v>
      </c>
      <c r="D217" s="9">
        <f t="shared" si="52"/>
        <v>0.56463548362331262</v>
      </c>
      <c r="E217" s="9">
        <f t="shared" si="53"/>
        <v>0.25324399034371364</v>
      </c>
      <c r="F217" s="9">
        <f t="shared" si="54"/>
        <v>0.18212052603297399</v>
      </c>
      <c r="G217" s="9">
        <f t="shared" si="55"/>
        <v>1.0419650280579236</v>
      </c>
      <c r="H217" s="9">
        <f t="shared" si="56"/>
        <v>1.7710541207628632</v>
      </c>
      <c r="I217" s="9">
        <f t="shared" si="57"/>
        <v>3.9487610294039239</v>
      </c>
      <c r="J217" s="9">
        <f t="shared" si="58"/>
        <v>5.4908692709296485</v>
      </c>
      <c r="K217" s="11">
        <f t="shared" si="59"/>
        <v>0.57471264367816088</v>
      </c>
      <c r="L217" s="11">
        <f t="shared" si="60"/>
        <v>0.2610966057441253</v>
      </c>
      <c r="M217" s="11">
        <f t="shared" si="61"/>
        <v>0.18832391713747648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-0.25506618239709156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0.22268126212348285</v>
      </c>
      <c r="Q217" s="11">
        <f>2*'OddsRatio_working_3-way'!K217*'OddsRatio_working_3-way'!L217*'OddsRatio_working_3-way'!M217</f>
        <v>5.6518086833371284E-2</v>
      </c>
      <c r="R217" s="11">
        <f t="shared" si="62"/>
        <v>0</v>
      </c>
      <c r="S217" s="11">
        <f t="shared" si="63"/>
        <v>-0.87303326544797977</v>
      </c>
      <c r="T217" s="11">
        <f t="shared" si="64"/>
        <v>-0.22158204706801518</v>
      </c>
      <c r="U217" s="11">
        <f>'OddsRatio_working_3-way'!S217-'OddsRatio_working_3-way'!R217^2/3</f>
        <v>-0.87303326544797977</v>
      </c>
      <c r="V217" s="11">
        <f>'OddsRatio_working_3-way'!S217*'OddsRatio_working_3-way'!R217/3-2*'OddsRatio_working_3-way'!R217^3/27-'OddsRatio_working_3-way'!T217</f>
        <v>0.22158204706801518</v>
      </c>
      <c r="W217" s="11">
        <f>'OddsRatio_working_3-way'!V217^2+4*'OddsRatio_working_3-way'!U217^3/27</f>
        <v>-4.9481348652111769E-2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0.15698722259706668</v>
      </c>
      <c r="Y217" s="11">
        <f>IF('OddsRatio_working_3-way'!W217&gt;=0,IF('OddsRatio_working_3-way'!V217+SQRT('OddsRatio_working_3-way'!W217)&gt;0,0,PI()),ACOS('OddsRatio_working_3-way'!V217/(2*'OddsRatio_working_3-way'!X217)))</f>
        <v>0.78733946090369478</v>
      </c>
      <c r="Z217" s="11">
        <f>'OddsRatio_working_3-way'!X217^(1/3)*COS('OddsRatio_working_3-way'!Y217/3)</f>
        <v>0.52098251402896179</v>
      </c>
      <c r="AA217" s="11">
        <f>'OddsRatio_working_3-way'!X217^(1/3)*COS(('OddsRatio_working_3-way'!Y217+2*PI())/3)</f>
        <v>-0.3816986471317585</v>
      </c>
      <c r="AB217" s="11">
        <f>'OddsRatio_working_3-way'!X217^(1/3)*COS(('OddsRatio_working_3-way'!Y217+4*PI())/3)</f>
        <v>-0.1392838668972034</v>
      </c>
      <c r="AC217" s="11">
        <f>'OddsRatio_working_3-way'!X217^(1/3)*SIN('OddsRatio_working_3-way'!Y217/3)</f>
        <v>0.13995823862396436</v>
      </c>
      <c r="AD217" s="11">
        <f>'OddsRatio_working_3-way'!X217^(1/3)*SIN(('OddsRatio_working_3-way'!Y217+2*PI())/3)</f>
        <v>0.38120497276458137</v>
      </c>
      <c r="AE217" s="11">
        <f>'OddsRatio_working_3-way'!X217^(1/3)*SIN(('OddsRatio_working_3-way'!Y217+4*PI())/3)</f>
        <v>-0.52116321138854582</v>
      </c>
      <c r="AF217" s="11">
        <f>-'OddsRatio_working_3-way'!U217/(3*'OddsRatio_working_3-way'!X217^(1/3))*COS(('OddsRatio_working_3-way'!Y217)/3)</f>
        <v>0.52098251402896179</v>
      </c>
      <c r="AG217" s="11">
        <f>-'OddsRatio_working_3-way'!U217/(3*'OddsRatio_working_3-way'!X217^(1/3))*COS(('OddsRatio_working_3-way'!Y217+2*PI())/3)</f>
        <v>-0.3816986471317585</v>
      </c>
      <c r="AH217" s="11">
        <f>-'OddsRatio_working_3-way'!U217/(3*'OddsRatio_working_3-way'!X217^(1/3))*COS(('OddsRatio_working_3-way'!Y217+4*PI())/3)</f>
        <v>-0.1392838668972034</v>
      </c>
      <c r="AI217" s="11">
        <f>'OddsRatio_working_3-way'!U217/(3*'OddsRatio_working_3-way'!X217^(1/3))*SIN(('OddsRatio_working_3-way'!Y217)/3)</f>
        <v>-0.13995823862396436</v>
      </c>
      <c r="AJ217" s="11">
        <f>'OddsRatio_working_3-way'!U217/(3*'OddsRatio_working_3-way'!X217^(1/3))*SIN(('OddsRatio_working_3-way'!Y217+2*PI())/3)</f>
        <v>-0.38120497276458137</v>
      </c>
      <c r="AK217" s="11">
        <f>'OddsRatio_working_3-way'!U217/(3*'OddsRatio_working_3-way'!X217^(1/3))*SIN(('OddsRatio_working_3-way'!Y217+4*PI())/3)</f>
        <v>0.52116321138854582</v>
      </c>
      <c r="AL217" s="11">
        <f>'OddsRatio_working_3-way'!Z217+'OddsRatio_working_3-way'!AF217</f>
        <v>1.0419650280579236</v>
      </c>
      <c r="AM217" s="11">
        <f>'OddsRatio_working_3-way'!AA217+'OddsRatio_working_3-way'!AG217</f>
        <v>-0.76339729426351699</v>
      </c>
      <c r="AN217" s="11">
        <f>'OddsRatio_working_3-way'!AB217+'OddsRatio_working_3-way'!AH217</f>
        <v>-0.2785677337944068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1.0419650280579236</v>
      </c>
      <c r="AS217" s="11">
        <f>IF(('OddsRatio_working_3-way'!X217=0),IF(Q217&gt;0,-Q217^(1/3),(-Q217)^(1/3)),'OddsRatio_working_3-way'!AM217-'OddsRatio_working_3-way'!R217/3)</f>
        <v>-0.76339729426351699</v>
      </c>
      <c r="AT217" s="11">
        <f>IF(('OddsRatio_working_3-way'!X217=0),IF(Q217&gt;0,-Q217^(1/3),(-Q217)^(1/3)),'OddsRatio_working_3-way'!AN217-'OddsRatio_working_3-way'!R217/3)</f>
        <v>-0.2785677337944068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9.52</v>
      </c>
      <c r="B218" s="4">
        <f>IF('True_Odds_Calculator_3-way'!B219="","",'True_Odds_Calculator_3-way'!B219)</f>
        <v>5.49</v>
      </c>
      <c r="C218" s="4">
        <f>IF('True_Odds_Calculator_3-way'!C219="","",'True_Odds_Calculator_3-way'!C219)</f>
        <v>1.35</v>
      </c>
      <c r="D218" s="9">
        <f t="shared" si="52"/>
        <v>9.9124671043844592E-2</v>
      </c>
      <c r="E218" s="9">
        <f t="shared" si="53"/>
        <v>0.17272665105853591</v>
      </c>
      <c r="F218" s="9">
        <f t="shared" si="54"/>
        <v>0.7281486778976195</v>
      </c>
      <c r="G218" s="9">
        <f t="shared" si="55"/>
        <v>1.0667025660092844</v>
      </c>
      <c r="H218" s="9">
        <f t="shared" si="56"/>
        <v>10.088305862399103</v>
      </c>
      <c r="I218" s="9">
        <f t="shared" si="57"/>
        <v>5.7894945213816866</v>
      </c>
      <c r="J218" s="9">
        <f t="shared" si="58"/>
        <v>1.3733458981032496</v>
      </c>
      <c r="K218" s="11">
        <f t="shared" si="59"/>
        <v>0.10504201680672269</v>
      </c>
      <c r="L218" s="11">
        <f t="shared" si="60"/>
        <v>0.18214936247723132</v>
      </c>
      <c r="M218" s="11">
        <f t="shared" si="61"/>
        <v>0.7407407407407407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-0.18976272962129592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0.18934916609833569</v>
      </c>
      <c r="Q218" s="11">
        <f>2*'OddsRatio_working_3-way'!K218*'OddsRatio_working_3-way'!L218*'OddsRatio_working_3-way'!M218</f>
        <v>2.8345683547655043E-2</v>
      </c>
      <c r="R218" s="11">
        <f t="shared" si="62"/>
        <v>0</v>
      </c>
      <c r="S218" s="11">
        <f t="shared" si="63"/>
        <v>-0.99782062829837248</v>
      </c>
      <c r="T218" s="11">
        <f t="shared" si="64"/>
        <v>-0.14937434555364859</v>
      </c>
      <c r="U218" s="11">
        <f>'OddsRatio_working_3-way'!S218-'OddsRatio_working_3-way'!R218^2/3</f>
        <v>-0.99782062829837248</v>
      </c>
      <c r="V218" s="11">
        <f>'OddsRatio_working_3-way'!S218*'OddsRatio_working_3-way'!R218/3-2*'OddsRatio_working_3-way'!R218^3/27-'OddsRatio_working_3-way'!T218</f>
        <v>0.14937434555364859</v>
      </c>
      <c r="W218" s="11">
        <f>'OddsRatio_working_3-way'!V218^2+4*'OddsRatio_working_3-way'!U218^3/27</f>
        <v>-0.12486895282032767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0.19182130221244229</v>
      </c>
      <c r="Y218" s="11">
        <f>IF('OddsRatio_working_3-way'!W218&gt;=0,IF('OddsRatio_working_3-way'!V218+SQRT('OddsRatio_working_3-way'!W218)&gt;0,0,PI()),ACOS('OddsRatio_working_3-way'!V218/(2*'OddsRatio_working_3-way'!X218)))</f>
        <v>1.1708617594865331</v>
      </c>
      <c r="Z218" s="11">
        <f>'OddsRatio_working_3-way'!X218^(1/3)*COS('OddsRatio_working_3-way'!Y218/3)</f>
        <v>0.53335128300464218</v>
      </c>
      <c r="AA218" s="11">
        <f>'OddsRatio_working_3-way'!X218^(1/3)*COS(('OddsRatio_working_3-way'!Y218+2*PI())/3)</f>
        <v>-0.45669528196764142</v>
      </c>
      <c r="AB218" s="11">
        <f>'OddsRatio_working_3-way'!X218^(1/3)*COS(('OddsRatio_working_3-way'!Y218+4*PI())/3)</f>
        <v>-7.6656001037000737E-2</v>
      </c>
      <c r="AC218" s="11">
        <f>'OddsRatio_working_3-way'!X218^(1/3)*SIN('OddsRatio_working_3-way'!Y218/3)</f>
        <v>0.21941578114793728</v>
      </c>
      <c r="AD218" s="11">
        <f>'OddsRatio_working_3-way'!X218^(1/3)*SIN(('OddsRatio_working_3-way'!Y218+2*PI())/3)</f>
        <v>0.35218786964907517</v>
      </c>
      <c r="AE218" s="11">
        <f>'OddsRatio_working_3-way'!X218^(1/3)*SIN(('OddsRatio_working_3-way'!Y218+4*PI())/3)</f>
        <v>-0.57160365079701236</v>
      </c>
      <c r="AF218" s="11">
        <f>-'OddsRatio_working_3-way'!U218/(3*'OddsRatio_working_3-way'!X218^(1/3))*COS(('OddsRatio_working_3-way'!Y218)/3)</f>
        <v>0.53335128300464218</v>
      </c>
      <c r="AG218" s="11">
        <f>-'OddsRatio_working_3-way'!U218/(3*'OddsRatio_working_3-way'!X218^(1/3))*COS(('OddsRatio_working_3-way'!Y218+2*PI())/3)</f>
        <v>-0.45669528196764142</v>
      </c>
      <c r="AH218" s="11">
        <f>-'OddsRatio_working_3-way'!U218/(3*'OddsRatio_working_3-way'!X218^(1/3))*COS(('OddsRatio_working_3-way'!Y218+4*PI())/3)</f>
        <v>-7.6656001037000737E-2</v>
      </c>
      <c r="AI218" s="11">
        <f>'OddsRatio_working_3-way'!U218/(3*'OddsRatio_working_3-way'!X218^(1/3))*SIN(('OddsRatio_working_3-way'!Y218)/3)</f>
        <v>-0.21941578114793728</v>
      </c>
      <c r="AJ218" s="11">
        <f>'OddsRatio_working_3-way'!U218/(3*'OddsRatio_working_3-way'!X218^(1/3))*SIN(('OddsRatio_working_3-way'!Y218+2*PI())/3)</f>
        <v>-0.35218786964907517</v>
      </c>
      <c r="AK218" s="11">
        <f>'OddsRatio_working_3-way'!U218/(3*'OddsRatio_working_3-way'!X218^(1/3))*SIN(('OddsRatio_working_3-way'!Y218+4*PI())/3)</f>
        <v>0.57160365079701236</v>
      </c>
      <c r="AL218" s="11">
        <f>'OddsRatio_working_3-way'!Z218+'OddsRatio_working_3-way'!AF218</f>
        <v>1.0667025660092844</v>
      </c>
      <c r="AM218" s="11">
        <f>'OddsRatio_working_3-way'!AA218+'OddsRatio_working_3-way'!AG218</f>
        <v>-0.91339056393528284</v>
      </c>
      <c r="AN218" s="11">
        <f>'OddsRatio_working_3-way'!AB218+'OddsRatio_working_3-way'!AH218</f>
        <v>-0.15331200207400147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1.0667025660092844</v>
      </c>
      <c r="AS218" s="11">
        <f>IF(('OddsRatio_working_3-way'!X218=0),IF(Q218&gt;0,-Q218^(1/3),(-Q218)^(1/3)),'OddsRatio_working_3-way'!AM218-'OddsRatio_working_3-way'!R218/3)</f>
        <v>-0.91339056393528284</v>
      </c>
      <c r="AT218" s="11">
        <f>IF(('OddsRatio_working_3-way'!X218=0),IF(Q218&gt;0,-Q218^(1/3),(-Q218)^(1/3)),'OddsRatio_working_3-way'!AN218-'OddsRatio_working_3-way'!R218/3)</f>
        <v>-0.15331200207400147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1.69</v>
      </c>
      <c r="B219" s="4">
        <f>IF('True_Odds_Calculator_3-way'!B220="","",'True_Odds_Calculator_3-way'!B220)</f>
        <v>4.1900000000000004</v>
      </c>
      <c r="C219" s="4">
        <f>IF('True_Odds_Calculator_3-way'!C220="","",'True_Odds_Calculator_3-way'!C220)</f>
        <v>5.15</v>
      </c>
      <c r="D219" s="9">
        <f t="shared" si="52"/>
        <v>0.58138950077574214</v>
      </c>
      <c r="E219" s="9">
        <f t="shared" si="53"/>
        <v>0.23101220380819273</v>
      </c>
      <c r="F219" s="9">
        <f t="shared" si="54"/>
        <v>0.18759829541606543</v>
      </c>
      <c r="G219" s="9">
        <f t="shared" si="55"/>
        <v>1.0435033348972036</v>
      </c>
      <c r="H219" s="9">
        <f t="shared" si="56"/>
        <v>1.7200173010790702</v>
      </c>
      <c r="I219" s="9">
        <f t="shared" si="57"/>
        <v>4.3287756383220799</v>
      </c>
      <c r="J219" s="9">
        <f t="shared" si="58"/>
        <v>5.3305388398233955</v>
      </c>
      <c r="K219" s="11">
        <f t="shared" si="59"/>
        <v>0.59171597633136097</v>
      </c>
      <c r="L219" s="11">
        <f t="shared" si="60"/>
        <v>0.2386634844868735</v>
      </c>
      <c r="M219" s="11">
        <f t="shared" si="61"/>
        <v>0.1941747572815534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-0.25048395612935481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0.22019506869990169</v>
      </c>
      <c r="Q219" s="11">
        <f>2*'OddsRatio_working_3-way'!K219*'OddsRatio_working_3-way'!L219*'OddsRatio_working_3-way'!M219</f>
        <v>5.4843105529240765E-2</v>
      </c>
      <c r="R219" s="11">
        <f t="shared" si="62"/>
        <v>0</v>
      </c>
      <c r="S219" s="11">
        <f t="shared" si="63"/>
        <v>-0.8790785330226446</v>
      </c>
      <c r="T219" s="11">
        <f t="shared" si="64"/>
        <v>-0.21894857609530374</v>
      </c>
      <c r="U219" s="11">
        <f>'OddsRatio_working_3-way'!S219-'OddsRatio_working_3-way'!R219^2/3</f>
        <v>-0.8790785330226446</v>
      </c>
      <c r="V219" s="11">
        <f>'OddsRatio_working_3-way'!S219*'OddsRatio_working_3-way'!R219/3-2*'OddsRatio_working_3-way'!R219^3/27-'OddsRatio_working_3-way'!T219</f>
        <v>0.21894857609530374</v>
      </c>
      <c r="W219" s="11">
        <f>'OddsRatio_working_3-way'!V219^2+4*'OddsRatio_working_3-way'!U219^3/27</f>
        <v>-5.2703519361166344E-2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0.15862061525486479</v>
      </c>
      <c r="Y219" s="11">
        <f>IF('OddsRatio_working_3-way'!W219&gt;=0,IF('OddsRatio_working_3-way'!V219+SQRT('OddsRatio_working_3-way'!W219)&gt;0,0,PI()),ACOS('OddsRatio_working_3-way'!V219/(2*'OddsRatio_working_3-way'!X219)))</f>
        <v>0.80908023723871036</v>
      </c>
      <c r="Z219" s="11">
        <f>'OddsRatio_working_3-way'!X219^(1/3)*COS('OddsRatio_working_3-way'!Y219/3)</f>
        <v>0.52175166744860191</v>
      </c>
      <c r="AA219" s="11">
        <f>'OddsRatio_working_3-way'!X219^(1/3)*COS(('OddsRatio_working_3-way'!Y219+2*PI())/3)</f>
        <v>-0.38577992249490062</v>
      </c>
      <c r="AB219" s="11">
        <f>'OddsRatio_working_3-way'!X219^(1/3)*COS(('OddsRatio_working_3-way'!Y219+4*PI())/3)</f>
        <v>-0.13597174495370123</v>
      </c>
      <c r="AC219" s="11">
        <f>'OddsRatio_working_3-way'!X219^(1/3)*SIN('OddsRatio_working_3-way'!Y219/3)</f>
        <v>0.14422681854918129</v>
      </c>
      <c r="AD219" s="11">
        <f>'OddsRatio_working_3-way'!X219^(1/3)*SIN(('OddsRatio_working_3-way'!Y219+2*PI())/3)</f>
        <v>0.37973678920278903</v>
      </c>
      <c r="AE219" s="11">
        <f>'OddsRatio_working_3-way'!X219^(1/3)*SIN(('OddsRatio_working_3-way'!Y219+4*PI())/3)</f>
        <v>-0.52396360775197026</v>
      </c>
      <c r="AF219" s="11">
        <f>-'OddsRatio_working_3-way'!U219/(3*'OddsRatio_working_3-way'!X219^(1/3))*COS(('OddsRatio_working_3-way'!Y219)/3)</f>
        <v>0.5217516674486018</v>
      </c>
      <c r="AG219" s="11">
        <f>-'OddsRatio_working_3-way'!U219/(3*'OddsRatio_working_3-way'!X219^(1/3))*COS(('OddsRatio_working_3-way'!Y219+2*PI())/3)</f>
        <v>-0.38577992249490051</v>
      </c>
      <c r="AH219" s="11">
        <f>-'OddsRatio_working_3-way'!U219/(3*'OddsRatio_working_3-way'!X219^(1/3))*COS(('OddsRatio_working_3-way'!Y219+4*PI())/3)</f>
        <v>-0.13597174495370121</v>
      </c>
      <c r="AI219" s="11">
        <f>'OddsRatio_working_3-way'!U219/(3*'OddsRatio_working_3-way'!X219^(1/3))*SIN(('OddsRatio_working_3-way'!Y219)/3)</f>
        <v>-0.14422681854918126</v>
      </c>
      <c r="AJ219" s="11">
        <f>'OddsRatio_working_3-way'!U219/(3*'OddsRatio_working_3-way'!X219^(1/3))*SIN(('OddsRatio_working_3-way'!Y219+2*PI())/3)</f>
        <v>-0.37973678920278897</v>
      </c>
      <c r="AK219" s="11">
        <f>'OddsRatio_working_3-way'!U219/(3*'OddsRatio_working_3-way'!X219^(1/3))*SIN(('OddsRatio_working_3-way'!Y219+4*PI())/3)</f>
        <v>0.52396360775197015</v>
      </c>
      <c r="AL219" s="11">
        <f>'OddsRatio_working_3-way'!Z219+'OddsRatio_working_3-way'!AF219</f>
        <v>1.0435033348972036</v>
      </c>
      <c r="AM219" s="11">
        <f>'OddsRatio_working_3-way'!AA219+'OddsRatio_working_3-way'!AG219</f>
        <v>-0.77155984498980112</v>
      </c>
      <c r="AN219" s="11">
        <f>'OddsRatio_working_3-way'!AB219+'OddsRatio_working_3-way'!AH219</f>
        <v>-0.27194348990740247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1.0435033348972036</v>
      </c>
      <c r="AS219" s="11">
        <f>IF(('OddsRatio_working_3-way'!X219=0),IF(Q219&gt;0,-Q219^(1/3),(-Q219)^(1/3)),'OddsRatio_working_3-way'!AM219-'OddsRatio_working_3-way'!R219/3)</f>
        <v>-0.77155984498980112</v>
      </c>
      <c r="AT219" s="11">
        <f>IF(('OddsRatio_working_3-way'!X219=0),IF(Q219&gt;0,-Q219^(1/3),(-Q219)^(1/3)),'OddsRatio_working_3-way'!AN219-'OddsRatio_working_3-way'!R219/3)</f>
        <v>-0.27194348990740247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2.73</v>
      </c>
      <c r="B220" s="4">
        <f>IF('True_Odds_Calculator_3-way'!B221="","",'True_Odds_Calculator_3-way'!B221)</f>
        <v>3.14</v>
      </c>
      <c r="C220" s="4">
        <f>IF('True_Odds_Calculator_3-way'!C221="","",'True_Odds_Calculator_3-way'!C221)</f>
        <v>2.91</v>
      </c>
      <c r="D220" s="9">
        <f t="shared" si="52"/>
        <v>0.35651557417387275</v>
      </c>
      <c r="E220" s="9">
        <f t="shared" si="53"/>
        <v>0.30934050138909652</v>
      </c>
      <c r="F220" s="9">
        <f t="shared" si="54"/>
        <v>0.33414392443703045</v>
      </c>
      <c r="G220" s="9">
        <f t="shared" si="55"/>
        <v>1.043310145337518</v>
      </c>
      <c r="H220" s="9">
        <f t="shared" si="56"/>
        <v>2.8049265514339066</v>
      </c>
      <c r="I220" s="9">
        <f t="shared" si="57"/>
        <v>3.2326837110222888</v>
      </c>
      <c r="J220" s="9">
        <f t="shared" si="58"/>
        <v>2.9927223775946596</v>
      </c>
      <c r="K220" s="11">
        <f t="shared" si="59"/>
        <v>0.36630036630036628</v>
      </c>
      <c r="L220" s="11">
        <f t="shared" si="60"/>
        <v>0.31847133757961782</v>
      </c>
      <c r="M220" s="11">
        <f t="shared" si="61"/>
        <v>0.3436426116838488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-0.28347055866919268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0.23170881401888033</v>
      </c>
      <c r="Q220" s="11">
        <f>2*'OddsRatio_working_3-way'!K220*'OddsRatio_working_3-way'!L220*'OddsRatio_working_3-way'!M220</f>
        <v>8.0176060214145431E-2</v>
      </c>
      <c r="R220" s="11">
        <f t="shared" si="62"/>
        <v>0</v>
      </c>
      <c r="S220" s="11">
        <f t="shared" si="63"/>
        <v>-0.81739992719766785</v>
      </c>
      <c r="T220" s="11">
        <f t="shared" si="64"/>
        <v>-0.28283734505109609</v>
      </c>
      <c r="U220" s="11">
        <f>'OddsRatio_working_3-way'!S220-'OddsRatio_working_3-way'!R220^2/3</f>
        <v>-0.81739992719766785</v>
      </c>
      <c r="V220" s="11">
        <f>'OddsRatio_working_3-way'!S220*'OddsRatio_working_3-way'!R220/3-2*'OddsRatio_working_3-way'!R220^3/27-'OddsRatio_working_3-way'!T220</f>
        <v>0.28283734505109609</v>
      </c>
      <c r="W220" s="11">
        <f>'OddsRatio_working_3-way'!V220^2+4*'OddsRatio_working_3-way'!U220^3/27</f>
        <v>-9.1262825881159582E-4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0.14222305721503492</v>
      </c>
      <c r="Y220" s="11">
        <f>IF('OddsRatio_working_3-way'!W220&gt;=0,IF('OddsRatio_working_3-way'!V220+SQRT('OddsRatio_working_3-way'!W220)&gt;0,0,PI()),ACOS('OddsRatio_working_3-way'!V220/(2*'OddsRatio_working_3-way'!X220)))</f>
        <v>0.10640616558493554</v>
      </c>
      <c r="Z220" s="11">
        <f>'OddsRatio_working_3-way'!X220^(1/3)*COS('OddsRatio_working_3-way'!Y220/3)</f>
        <v>0.52165507266875899</v>
      </c>
      <c r="AA220" s="11">
        <f>'OddsRatio_working_3-way'!X220^(1/3)*COS(('OddsRatio_working_3-way'!Y220+2*PI())/3)</f>
        <v>-0.27685784102988731</v>
      </c>
      <c r="AB220" s="11">
        <f>'OddsRatio_working_3-way'!X220^(1/3)*COS(('OddsRatio_working_3-way'!Y220+4*PI())/3)</f>
        <v>-0.24479723163887163</v>
      </c>
      <c r="AC220" s="11">
        <f>'OddsRatio_working_3-way'!X220^(1/3)*SIN('OddsRatio_working_3-way'!Y220/3)</f>
        <v>1.8510201462286283E-2</v>
      </c>
      <c r="AD220" s="11">
        <f>'OddsRatio_working_3-way'!X220^(1/3)*SIN(('OddsRatio_working_3-way'!Y220+2*PI())/3)</f>
        <v>0.44251144421301958</v>
      </c>
      <c r="AE220" s="11">
        <f>'OddsRatio_working_3-way'!X220^(1/3)*SIN(('OddsRatio_working_3-way'!Y220+4*PI())/3)</f>
        <v>-0.4610216456753059</v>
      </c>
      <c r="AF220" s="11">
        <f>-'OddsRatio_working_3-way'!U220/(3*'OddsRatio_working_3-way'!X220^(1/3))*COS(('OddsRatio_working_3-way'!Y220)/3)</f>
        <v>0.52165507266875899</v>
      </c>
      <c r="AG220" s="11">
        <f>-'OddsRatio_working_3-way'!U220/(3*'OddsRatio_working_3-way'!X220^(1/3))*COS(('OddsRatio_working_3-way'!Y220+2*PI())/3)</f>
        <v>-0.27685784102988731</v>
      </c>
      <c r="AH220" s="11">
        <f>-'OddsRatio_working_3-way'!U220/(3*'OddsRatio_working_3-way'!X220^(1/3))*COS(('OddsRatio_working_3-way'!Y220+4*PI())/3)</f>
        <v>-0.24479723163887163</v>
      </c>
      <c r="AI220" s="11">
        <f>'OddsRatio_working_3-way'!U220/(3*'OddsRatio_working_3-way'!X220^(1/3))*SIN(('OddsRatio_working_3-way'!Y220)/3)</f>
        <v>-1.8510201462286283E-2</v>
      </c>
      <c r="AJ220" s="11">
        <f>'OddsRatio_working_3-way'!U220/(3*'OddsRatio_working_3-way'!X220^(1/3))*SIN(('OddsRatio_working_3-way'!Y220+2*PI())/3)</f>
        <v>-0.44251144421301958</v>
      </c>
      <c r="AK220" s="11">
        <f>'OddsRatio_working_3-way'!U220/(3*'OddsRatio_working_3-way'!X220^(1/3))*SIN(('OddsRatio_working_3-way'!Y220+4*PI())/3)</f>
        <v>0.4610216456753059</v>
      </c>
      <c r="AL220" s="11">
        <f>'OddsRatio_working_3-way'!Z220+'OddsRatio_working_3-way'!AF220</f>
        <v>1.043310145337518</v>
      </c>
      <c r="AM220" s="11">
        <f>'OddsRatio_working_3-way'!AA220+'OddsRatio_working_3-way'!AG220</f>
        <v>-0.55371568205977462</v>
      </c>
      <c r="AN220" s="11">
        <f>'OddsRatio_working_3-way'!AB220+'OddsRatio_working_3-way'!AH220</f>
        <v>-0.48959446327774325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1.043310145337518</v>
      </c>
      <c r="AS220" s="11">
        <f>IF(('OddsRatio_working_3-way'!X220=0),IF(Q220&gt;0,-Q220^(1/3),(-Q220)^(1/3)),'OddsRatio_working_3-way'!AM220-'OddsRatio_working_3-way'!R220/3)</f>
        <v>-0.55371568205977462</v>
      </c>
      <c r="AT220" s="11">
        <f>IF(('OddsRatio_working_3-way'!X220=0),IF(Q220&gt;0,-Q220^(1/3),(-Q220)^(1/3)),'OddsRatio_working_3-way'!AN220-'OddsRatio_working_3-way'!R220/3)</f>
        <v>-0.48959446327774325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2.44</v>
      </c>
      <c r="B221" s="4">
        <f>IF('True_Odds_Calculator_3-way'!B222="","",'True_Odds_Calculator_3-way'!B222)</f>
        <v>3.06</v>
      </c>
      <c r="C221" s="4">
        <f>IF('True_Odds_Calculator_3-way'!C222="","",'True_Odds_Calculator_3-way'!C222)</f>
        <v>3.43</v>
      </c>
      <c r="D221" s="9">
        <f t="shared" si="52"/>
        <v>0.39961198978058876</v>
      </c>
      <c r="E221" s="9">
        <f t="shared" si="53"/>
        <v>0.31753028597492866</v>
      </c>
      <c r="F221" s="9">
        <f t="shared" si="54"/>
        <v>0.28285772424448269</v>
      </c>
      <c r="G221" s="9">
        <f t="shared" si="55"/>
        <v>1.0433523739786881</v>
      </c>
      <c r="H221" s="9">
        <f t="shared" si="56"/>
        <v>2.5024274185293107</v>
      </c>
      <c r="I221" s="9">
        <f t="shared" si="57"/>
        <v>3.1493058903960969</v>
      </c>
      <c r="J221" s="9">
        <f t="shared" si="58"/>
        <v>3.5353462687682131</v>
      </c>
      <c r="K221" s="11">
        <f t="shared" si="59"/>
        <v>0.4098360655737705</v>
      </c>
      <c r="L221" s="11">
        <f t="shared" si="60"/>
        <v>0.32679738562091504</v>
      </c>
      <c r="M221" s="11">
        <f t="shared" si="61"/>
        <v>0.29154518950437314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-0.28146902789218731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0.23155241800076781</v>
      </c>
      <c r="Q221" s="11">
        <f>2*'OddsRatio_working_3-way'!K221*'OddsRatio_working_3-way'!L221*'OddsRatio_working_3-way'!M221</f>
        <v>7.8095250590478185E-2</v>
      </c>
      <c r="R221" s="11">
        <f t="shared" si="62"/>
        <v>0</v>
      </c>
      <c r="S221" s="11">
        <f t="shared" si="63"/>
        <v>-0.82265682918925154</v>
      </c>
      <c r="T221" s="11">
        <f t="shared" si="64"/>
        <v>-0.2774559289002535</v>
      </c>
      <c r="U221" s="11">
        <f>'OddsRatio_working_3-way'!S221-'OddsRatio_working_3-way'!R221^2/3</f>
        <v>-0.82265682918925154</v>
      </c>
      <c r="V221" s="11">
        <f>'OddsRatio_working_3-way'!S221*'OddsRatio_working_3-way'!R221/3-2*'OddsRatio_working_3-way'!R221^3/27-'OddsRatio_working_3-way'!T221</f>
        <v>0.2774559289002535</v>
      </c>
      <c r="W221" s="11">
        <f>'OddsRatio_working_3-way'!V221^2+4*'OddsRatio_working_3-way'!U221^3/27</f>
        <v>-5.4989096067088461E-3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0.14359726850519422</v>
      </c>
      <c r="Y221" s="11">
        <f>IF('OddsRatio_working_3-way'!W221&gt;=0,IF('OddsRatio_working_3-way'!V221+SQRT('OddsRatio_working_3-way'!W221)&gt;0,0,PI()),ACOS('OddsRatio_working_3-way'!V221/(2*'OddsRatio_working_3-way'!X221)))</f>
        <v>0.26116217734690772</v>
      </c>
      <c r="Z221" s="11">
        <f>'OddsRatio_working_3-way'!X221^(1/3)*COS('OddsRatio_working_3-way'!Y221/3)</f>
        <v>0.52167618698934404</v>
      </c>
      <c r="AA221" s="11">
        <f>'OddsRatio_working_3-way'!X221^(1/3)*COS(('OddsRatio_working_3-way'!Y221+2*PI())/3)</f>
        <v>-0.30026745112965048</v>
      </c>
      <c r="AB221" s="11">
        <f>'OddsRatio_working_3-way'!X221^(1/3)*COS(('OddsRatio_working_3-way'!Y221+4*PI())/3)</f>
        <v>-0.22140873585969373</v>
      </c>
      <c r="AC221" s="11">
        <f>'OddsRatio_working_3-way'!X221^(1/3)*SIN('OddsRatio_working_3-way'!Y221/3)</f>
        <v>4.5529100489057631E-2</v>
      </c>
      <c r="AD221" s="11">
        <f>'OddsRatio_working_3-way'!X221^(1/3)*SIN(('OddsRatio_working_3-way'!Y221+2*PI())/3)</f>
        <v>0.42902028023764416</v>
      </c>
      <c r="AE221" s="11">
        <f>'OddsRatio_working_3-way'!X221^(1/3)*SIN(('OddsRatio_working_3-way'!Y221+4*PI())/3)</f>
        <v>-0.47454938072670177</v>
      </c>
      <c r="AF221" s="11">
        <f>-'OddsRatio_working_3-way'!U221/(3*'OddsRatio_working_3-way'!X221^(1/3))*COS(('OddsRatio_working_3-way'!Y221)/3)</f>
        <v>0.52167618698934415</v>
      </c>
      <c r="AG221" s="11">
        <f>-'OddsRatio_working_3-way'!U221/(3*'OddsRatio_working_3-way'!X221^(1/3))*COS(('OddsRatio_working_3-way'!Y221+2*PI())/3)</f>
        <v>-0.30026745112965053</v>
      </c>
      <c r="AH221" s="11">
        <f>-'OddsRatio_working_3-way'!U221/(3*'OddsRatio_working_3-way'!X221^(1/3))*COS(('OddsRatio_working_3-way'!Y221+4*PI())/3)</f>
        <v>-0.22140873585969376</v>
      </c>
      <c r="AI221" s="11">
        <f>'OddsRatio_working_3-way'!U221/(3*'OddsRatio_working_3-way'!X221^(1/3))*SIN(('OddsRatio_working_3-way'!Y221)/3)</f>
        <v>-4.5529100489057638E-2</v>
      </c>
      <c r="AJ221" s="11">
        <f>'OddsRatio_working_3-way'!U221/(3*'OddsRatio_working_3-way'!X221^(1/3))*SIN(('OddsRatio_working_3-way'!Y221+2*PI())/3)</f>
        <v>-0.42902028023764427</v>
      </c>
      <c r="AK221" s="11">
        <f>'OddsRatio_working_3-way'!U221/(3*'OddsRatio_working_3-way'!X221^(1/3))*SIN(('OddsRatio_working_3-way'!Y221+4*PI())/3)</f>
        <v>0.47454938072670189</v>
      </c>
      <c r="AL221" s="11">
        <f>'OddsRatio_working_3-way'!Z221+'OddsRatio_working_3-way'!AF221</f>
        <v>1.0433523739786881</v>
      </c>
      <c r="AM221" s="11">
        <f>'OddsRatio_working_3-way'!AA221+'OddsRatio_working_3-way'!AG221</f>
        <v>-0.60053490225930095</v>
      </c>
      <c r="AN221" s="11">
        <f>'OddsRatio_working_3-way'!AB221+'OddsRatio_working_3-way'!AH221</f>
        <v>-0.44281747171938746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1.0433523739786881</v>
      </c>
      <c r="AS221" s="11">
        <f>IF(('OddsRatio_working_3-way'!X221=0),IF(Q221&gt;0,-Q221^(1/3),(-Q221)^(1/3)),'OddsRatio_working_3-way'!AM221-'OddsRatio_working_3-way'!R221/3)</f>
        <v>-0.60053490225930095</v>
      </c>
      <c r="AT221" s="11">
        <f>IF(('OddsRatio_working_3-way'!X221=0),IF(Q221&gt;0,-Q221^(1/3),(-Q221)^(1/3)),'OddsRatio_working_3-way'!AN221-'OddsRatio_working_3-way'!R221/3)</f>
        <v>-0.44281747171938746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1.65</v>
      </c>
      <c r="B222" s="4">
        <f>IF('True_Odds_Calculator_3-way'!B223="","",'True_Odds_Calculator_3-way'!B223)</f>
        <v>3.75</v>
      </c>
      <c r="C222" s="4">
        <f>IF('True_Odds_Calculator_3-way'!C223="","",'True_Odds_Calculator_3-way'!C223)</f>
        <v>6.39</v>
      </c>
      <c r="D222" s="9">
        <f t="shared" si="52"/>
        <v>0.59359948922073957</v>
      </c>
      <c r="E222" s="9">
        <f t="shared" si="53"/>
        <v>0.25663770600391345</v>
      </c>
      <c r="F222" s="9">
        <f t="shared" si="54"/>
        <v>0.14976280477534701</v>
      </c>
      <c r="G222" s="9">
        <f t="shared" si="55"/>
        <v>1.0532885664470537</v>
      </c>
      <c r="H222" s="9">
        <f t="shared" si="56"/>
        <v>1.6846375681905847</v>
      </c>
      <c r="I222" s="9">
        <f t="shared" si="57"/>
        <v>3.8965435577293972</v>
      </c>
      <c r="J222" s="9">
        <f t="shared" si="58"/>
        <v>6.6772253731496196</v>
      </c>
      <c r="K222" s="11">
        <f t="shared" si="59"/>
        <v>0.60606060606060608</v>
      </c>
      <c r="L222" s="11">
        <f t="shared" si="60"/>
        <v>0.26666666666666666</v>
      </c>
      <c r="M222" s="11">
        <f t="shared" si="61"/>
        <v>0.1564945226917058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-0.24367936011128499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0.22231706738748996</v>
      </c>
      <c r="Q222" s="11">
        <f>2*'OddsRatio_working_3-way'!K222*'OddsRatio_working_3-way'!L222*'OddsRatio_working_3-way'!M222</f>
        <v>5.0584088142773598E-2</v>
      </c>
      <c r="R222" s="11">
        <f t="shared" si="62"/>
        <v>0</v>
      </c>
      <c r="S222" s="11">
        <f t="shared" si="63"/>
        <v>-0.91233441882792554</v>
      </c>
      <c r="T222" s="11">
        <f t="shared" si="64"/>
        <v>-0.20758462316903878</v>
      </c>
      <c r="U222" s="11">
        <f>'OddsRatio_working_3-way'!S222-'OddsRatio_working_3-way'!R222^2/3</f>
        <v>-0.91233441882792554</v>
      </c>
      <c r="V222" s="11">
        <f>'OddsRatio_working_3-way'!S222*'OddsRatio_working_3-way'!R222/3-2*'OddsRatio_working_3-way'!R222^3/27-'OddsRatio_working_3-way'!T222</f>
        <v>0.20758462316903878</v>
      </c>
      <c r="W222" s="11">
        <f>'OddsRatio_working_3-way'!V222^2+4*'OddsRatio_working_3-way'!U222^3/27</f>
        <v>-6.9410148161754573E-2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0.16770623418494793</v>
      </c>
      <c r="Y222" s="11">
        <f>IF('OddsRatio_working_3-way'!W222&gt;=0,IF('OddsRatio_working_3-way'!V222+SQRT('OddsRatio_working_3-way'!W222)&gt;0,0,PI()),ACOS('OddsRatio_working_3-way'!V222/(2*'OddsRatio_working_3-way'!X222)))</f>
        <v>0.90346300736926144</v>
      </c>
      <c r="Z222" s="11">
        <f>'OddsRatio_working_3-way'!X222^(1/3)*COS('OddsRatio_working_3-way'!Y222/3)</f>
        <v>0.52664428322352685</v>
      </c>
      <c r="AA222" s="11">
        <f>'OddsRatio_working_3-way'!X222^(1/3)*COS(('OddsRatio_working_3-way'!Y222+2*PI())/3)</f>
        <v>-0.40498354749905702</v>
      </c>
      <c r="AB222" s="11">
        <f>'OddsRatio_working_3-way'!X222^(1/3)*COS(('OddsRatio_working_3-way'!Y222+4*PI())/3)</f>
        <v>-0.12166073572447002</v>
      </c>
      <c r="AC222" s="11">
        <f>'OddsRatio_working_3-way'!X222^(1/3)*SIN('OddsRatio_working_3-way'!Y222/3)</f>
        <v>0.16357650164561974</v>
      </c>
      <c r="AD222" s="11">
        <f>'OddsRatio_working_3-way'!X222^(1/3)*SIN(('OddsRatio_working_3-way'!Y222+2*PI())/3)</f>
        <v>0.37429907720661143</v>
      </c>
      <c r="AE222" s="11">
        <f>'OddsRatio_working_3-way'!X222^(1/3)*SIN(('OddsRatio_working_3-way'!Y222+4*PI())/3)</f>
        <v>-0.53787557885223092</v>
      </c>
      <c r="AF222" s="11">
        <f>-'OddsRatio_working_3-way'!U222/(3*'OddsRatio_working_3-way'!X222^(1/3))*COS(('OddsRatio_working_3-way'!Y222)/3)</f>
        <v>0.52664428322352685</v>
      </c>
      <c r="AG222" s="11">
        <f>-'OddsRatio_working_3-way'!U222/(3*'OddsRatio_working_3-way'!X222^(1/3))*COS(('OddsRatio_working_3-way'!Y222+2*PI())/3)</f>
        <v>-0.40498354749905702</v>
      </c>
      <c r="AH222" s="11">
        <f>-'OddsRatio_working_3-way'!U222/(3*'OddsRatio_working_3-way'!X222^(1/3))*COS(('OddsRatio_working_3-way'!Y222+4*PI())/3)</f>
        <v>-0.12166073572447002</v>
      </c>
      <c r="AI222" s="11">
        <f>'OddsRatio_working_3-way'!U222/(3*'OddsRatio_working_3-way'!X222^(1/3))*SIN(('OddsRatio_working_3-way'!Y222)/3)</f>
        <v>-0.16357650164561974</v>
      </c>
      <c r="AJ222" s="11">
        <f>'OddsRatio_working_3-way'!U222/(3*'OddsRatio_working_3-way'!X222^(1/3))*SIN(('OddsRatio_working_3-way'!Y222+2*PI())/3)</f>
        <v>-0.37429907720661143</v>
      </c>
      <c r="AK222" s="11">
        <f>'OddsRatio_working_3-way'!U222/(3*'OddsRatio_working_3-way'!X222^(1/3))*SIN(('OddsRatio_working_3-way'!Y222+4*PI())/3)</f>
        <v>0.53787557885223092</v>
      </c>
      <c r="AL222" s="11">
        <f>'OddsRatio_working_3-way'!Z222+'OddsRatio_working_3-way'!AF222</f>
        <v>1.0532885664470537</v>
      </c>
      <c r="AM222" s="11">
        <f>'OddsRatio_working_3-way'!AA222+'OddsRatio_working_3-way'!AG222</f>
        <v>-0.80996709499811403</v>
      </c>
      <c r="AN222" s="11">
        <f>'OddsRatio_working_3-way'!AB222+'OddsRatio_working_3-way'!AH222</f>
        <v>-0.24332147144894004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1.0532885664470537</v>
      </c>
      <c r="AS222" s="11">
        <f>IF(('OddsRatio_working_3-way'!X222=0),IF(Q222&gt;0,-Q222^(1/3),(-Q222)^(1/3)),'OddsRatio_working_3-way'!AM222-'OddsRatio_working_3-way'!R222/3)</f>
        <v>-0.80996709499811403</v>
      </c>
      <c r="AT222" s="11">
        <f>IF(('OddsRatio_working_3-way'!X222=0),IF(Q222&gt;0,-Q222^(1/3),(-Q222)^(1/3)),'OddsRatio_working_3-way'!AN222-'OddsRatio_working_3-way'!R222/3)</f>
        <v>-0.24332147144894004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2.5</v>
      </c>
      <c r="B223" s="4">
        <f>IF('True_Odds_Calculator_3-way'!B224="","",'True_Odds_Calculator_3-way'!B224)</f>
        <v>3.14</v>
      </c>
      <c r="C223" s="4">
        <f>IF('True_Odds_Calculator_3-way'!C224="","",'True_Odds_Calculator_3-way'!C224)</f>
        <v>3.24</v>
      </c>
      <c r="D223" s="9">
        <f t="shared" si="52"/>
        <v>0.39027219436286437</v>
      </c>
      <c r="E223" s="9">
        <f t="shared" si="53"/>
        <v>0.30970283703914286</v>
      </c>
      <c r="F223" s="9">
        <f t="shared" si="54"/>
        <v>0.30002496859799266</v>
      </c>
      <c r="G223" s="9">
        <f t="shared" si="55"/>
        <v>1.0415428248012764</v>
      </c>
      <c r="H223" s="9">
        <f t="shared" si="56"/>
        <v>2.5623142372019143</v>
      </c>
      <c r="I223" s="9">
        <f t="shared" si="57"/>
        <v>3.2289016450747319</v>
      </c>
      <c r="J223" s="9">
        <f t="shared" si="58"/>
        <v>3.3330559275548595</v>
      </c>
      <c r="K223" s="11">
        <f t="shared" si="59"/>
        <v>0.4</v>
      </c>
      <c r="L223" s="11">
        <f t="shared" si="60"/>
        <v>0.31847133757961782</v>
      </c>
      <c r="M223" s="11">
        <f t="shared" si="61"/>
        <v>0.30864197530864196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-0.28270818589289914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0.23118660061335219</v>
      </c>
      <c r="Q223" s="11">
        <f>2*'OddsRatio_working_3-way'!K223*'OddsRatio_working_3-way'!L223*'OddsRatio_working_3-way'!M223</f>
        <v>7.8634898167806874E-2</v>
      </c>
      <c r="R223" s="11">
        <f t="shared" si="62"/>
        <v>0</v>
      </c>
      <c r="S223" s="11">
        <f t="shared" si="63"/>
        <v>-0.81775700934579476</v>
      </c>
      <c r="T223" s="11">
        <f t="shared" si="64"/>
        <v>-0.27814864263462408</v>
      </c>
      <c r="U223" s="11">
        <f>'OddsRatio_working_3-way'!S223-'OddsRatio_working_3-way'!R223^2/3</f>
        <v>-0.81775700934579476</v>
      </c>
      <c r="V223" s="11">
        <f>'OddsRatio_working_3-way'!S223*'OddsRatio_working_3-way'!R223/3-2*'OddsRatio_working_3-way'!R223^3/27-'OddsRatio_working_3-way'!T223</f>
        <v>0.27814864263462408</v>
      </c>
      <c r="W223" s="11">
        <f>'OddsRatio_working_3-way'!V223^2+4*'OddsRatio_working_3-way'!U223^3/27</f>
        <v>-3.6490073035146259E-3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0.14231626286461296</v>
      </c>
      <c r="Y223" s="11">
        <f>IF('OddsRatio_working_3-way'!W223&gt;=0,IF('OddsRatio_working_3-way'!V223+SQRT('OddsRatio_working_3-way'!W223)&gt;0,0,PI()),ACOS('OddsRatio_working_3-way'!V223/(2*'OddsRatio_working_3-way'!X223)))</f>
        <v>0.21385441329075316</v>
      </c>
      <c r="Z223" s="11">
        <f>'OddsRatio_working_3-way'!X223^(1/3)*COS('OddsRatio_working_3-way'!Y223/3)</f>
        <v>0.52077141240063818</v>
      </c>
      <c r="AA223" s="11">
        <f>'OddsRatio_working_3-way'!X223^(1/3)*COS(('OddsRatio_working_3-way'!Y223+2*PI())/3)</f>
        <v>-0.29258981084758401</v>
      </c>
      <c r="AB223" s="11">
        <f>'OddsRatio_working_3-way'!X223^(1/3)*COS(('OddsRatio_working_3-way'!Y223+4*PI())/3)</f>
        <v>-0.22818160155305414</v>
      </c>
      <c r="AC223" s="11">
        <f>'OddsRatio_working_3-way'!X223^(1/3)*SIN('OddsRatio_working_3-way'!Y223/3)</f>
        <v>3.7186096974218541E-2</v>
      </c>
      <c r="AD223" s="11">
        <f>'OddsRatio_working_3-way'!X223^(1/3)*SIN(('OddsRatio_working_3-way'!Y223+2*PI())/3)</f>
        <v>0.43240822421654596</v>
      </c>
      <c r="AE223" s="11">
        <f>'OddsRatio_working_3-way'!X223^(1/3)*SIN(('OddsRatio_working_3-way'!Y223+4*PI())/3)</f>
        <v>-0.4695943211907645</v>
      </c>
      <c r="AF223" s="11">
        <f>-'OddsRatio_working_3-way'!U223/(3*'OddsRatio_working_3-way'!X223^(1/3))*COS(('OddsRatio_working_3-way'!Y223)/3)</f>
        <v>0.52077141240063818</v>
      </c>
      <c r="AG223" s="11">
        <f>-'OddsRatio_working_3-way'!U223/(3*'OddsRatio_working_3-way'!X223^(1/3))*COS(('OddsRatio_working_3-way'!Y223+2*PI())/3)</f>
        <v>-0.29258981084758401</v>
      </c>
      <c r="AH223" s="11">
        <f>-'OddsRatio_working_3-way'!U223/(3*'OddsRatio_working_3-way'!X223^(1/3))*COS(('OddsRatio_working_3-way'!Y223+4*PI())/3)</f>
        <v>-0.22818160155305414</v>
      </c>
      <c r="AI223" s="11">
        <f>'OddsRatio_working_3-way'!U223/(3*'OddsRatio_working_3-way'!X223^(1/3))*SIN(('OddsRatio_working_3-way'!Y223)/3)</f>
        <v>-3.7186096974218541E-2</v>
      </c>
      <c r="AJ223" s="11">
        <f>'OddsRatio_working_3-way'!U223/(3*'OddsRatio_working_3-way'!X223^(1/3))*SIN(('OddsRatio_working_3-way'!Y223+2*PI())/3)</f>
        <v>-0.43240822421654596</v>
      </c>
      <c r="AK223" s="11">
        <f>'OddsRatio_working_3-way'!U223/(3*'OddsRatio_working_3-way'!X223^(1/3))*SIN(('OddsRatio_working_3-way'!Y223+4*PI())/3)</f>
        <v>0.4695943211907645</v>
      </c>
      <c r="AL223" s="11">
        <f>'OddsRatio_working_3-way'!Z223+'OddsRatio_working_3-way'!AF223</f>
        <v>1.0415428248012764</v>
      </c>
      <c r="AM223" s="11">
        <f>'OddsRatio_working_3-way'!AA223+'OddsRatio_working_3-way'!AG223</f>
        <v>-0.58517962169516802</v>
      </c>
      <c r="AN223" s="11">
        <f>'OddsRatio_working_3-way'!AB223+'OddsRatio_working_3-way'!AH223</f>
        <v>-0.45636320310610828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1.0415428248012764</v>
      </c>
      <c r="AS223" s="11">
        <f>IF(('OddsRatio_working_3-way'!X223=0),IF(Q223&gt;0,-Q223^(1/3),(-Q223)^(1/3)),'OddsRatio_working_3-way'!AM223-'OddsRatio_working_3-way'!R223/3)</f>
        <v>-0.58517962169516802</v>
      </c>
      <c r="AT223" s="11">
        <f>IF(('OddsRatio_working_3-way'!X223=0),IF(Q223&gt;0,-Q223^(1/3),(-Q223)^(1/3)),'OddsRatio_working_3-way'!AN223-'OddsRatio_working_3-way'!R223/3)</f>
        <v>-0.45636320310610828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2.2599999999999998</v>
      </c>
      <c r="B224" s="4">
        <f>IF('True_Odds_Calculator_3-way'!B225="","",'True_Odds_Calculator_3-way'!B225)</f>
        <v>3.29</v>
      </c>
      <c r="C224" s="4">
        <f>IF('True_Odds_Calculator_3-way'!C225="","",'True_Odds_Calculator_3-way'!C225)</f>
        <v>3.55</v>
      </c>
      <c r="D224" s="9">
        <f t="shared" si="52"/>
        <v>0.43193515353849149</v>
      </c>
      <c r="E224" s="9">
        <f t="shared" si="53"/>
        <v>0.29496303187483175</v>
      </c>
      <c r="F224" s="9">
        <f t="shared" si="54"/>
        <v>0.27310181458667682</v>
      </c>
      <c r="G224" s="9">
        <f t="shared" si="55"/>
        <v>1.0437796334609191</v>
      </c>
      <c r="H224" s="9">
        <f t="shared" si="56"/>
        <v>2.315162338160758</v>
      </c>
      <c r="I224" s="9">
        <f t="shared" si="57"/>
        <v>3.3902553606255048</v>
      </c>
      <c r="J224" s="9">
        <f t="shared" si="58"/>
        <v>3.6616380653253437</v>
      </c>
      <c r="K224" s="11">
        <f t="shared" si="59"/>
        <v>0.44247787610619471</v>
      </c>
      <c r="L224" s="11">
        <f t="shared" si="60"/>
        <v>0.303951367781155</v>
      </c>
      <c r="M224" s="11">
        <f t="shared" si="61"/>
        <v>0.28169014084507044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-0.27874912817140085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0.23109850971769233</v>
      </c>
      <c r="Q224" s="11">
        <f>2*'OddsRatio_working_3-way'!K224*'OddsRatio_working_3-way'!L224*'OddsRatio_working_3-way'!M224</f>
        <v>7.5770003186128643E-2</v>
      </c>
      <c r="R224" s="11">
        <f t="shared" si="62"/>
        <v>0</v>
      </c>
      <c r="S224" s="11">
        <f t="shared" si="63"/>
        <v>-0.8290555426440348</v>
      </c>
      <c r="T224" s="11">
        <f t="shared" si="64"/>
        <v>-0.27182148939148687</v>
      </c>
      <c r="U224" s="11">
        <f>'OddsRatio_working_3-way'!S224-'OddsRatio_working_3-way'!R224^2/3</f>
        <v>-0.8290555426440348</v>
      </c>
      <c r="V224" s="11">
        <f>'OddsRatio_working_3-way'!S224*'OddsRatio_working_3-way'!R224/3-2*'OddsRatio_working_3-way'!R224^3/27-'OddsRatio_working_3-way'!T224</f>
        <v>0.27182148939148687</v>
      </c>
      <c r="W224" s="11">
        <f>'OddsRatio_working_3-way'!V224^2+4*'OddsRatio_working_3-way'!U224^3/27</f>
        <v>-1.053342015969265E-2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0.14527589464076521</v>
      </c>
      <c r="Y224" s="11">
        <f>IF('OddsRatio_working_3-way'!W224&gt;=0,IF('OddsRatio_working_3-way'!V224+SQRT('OddsRatio_working_3-way'!W224)&gt;0,0,PI()),ACOS('OddsRatio_working_3-way'!V224/(2*'OddsRatio_working_3-way'!X224)))</f>
        <v>0.36102452964728582</v>
      </c>
      <c r="Z224" s="11">
        <f>'OddsRatio_working_3-way'!X224^(1/3)*COS('OddsRatio_working_3-way'!Y224/3)</f>
        <v>0.52188981673045964</v>
      </c>
      <c r="AA224" s="11">
        <f>'OddsRatio_working_3-way'!X224^(1/3)*COS(('OddsRatio_working_3-way'!Y224+2*PI())/3)</f>
        <v>-0.31559973482908527</v>
      </c>
      <c r="AB224" s="11">
        <f>'OddsRatio_working_3-way'!X224^(1/3)*COS(('OddsRatio_working_3-way'!Y224+4*PI())/3)</f>
        <v>-0.20629008190137416</v>
      </c>
      <c r="AC224" s="11">
        <f>'OddsRatio_working_3-way'!X224^(1/3)*SIN('OddsRatio_working_3-way'!Y224/3)</f>
        <v>6.3109957542838532E-2</v>
      </c>
      <c r="AD224" s="11">
        <f>'OddsRatio_working_3-way'!X224^(1/3)*SIN(('OddsRatio_working_3-way'!Y224+2*PI())/3)</f>
        <v>0.42041486049356386</v>
      </c>
      <c r="AE224" s="11">
        <f>'OddsRatio_working_3-way'!X224^(1/3)*SIN(('OddsRatio_working_3-way'!Y224+4*PI())/3)</f>
        <v>-0.48352481803640235</v>
      </c>
      <c r="AF224" s="11">
        <f>-'OddsRatio_working_3-way'!U224/(3*'OddsRatio_working_3-way'!X224^(1/3))*COS(('OddsRatio_working_3-way'!Y224)/3)</f>
        <v>0.52188981673045953</v>
      </c>
      <c r="AG224" s="11">
        <f>-'OddsRatio_working_3-way'!U224/(3*'OddsRatio_working_3-way'!X224^(1/3))*COS(('OddsRatio_working_3-way'!Y224+2*PI())/3)</f>
        <v>-0.31559973482908515</v>
      </c>
      <c r="AH224" s="11">
        <f>-'OddsRatio_working_3-way'!U224/(3*'OddsRatio_working_3-way'!X224^(1/3))*COS(('OddsRatio_working_3-way'!Y224+4*PI())/3)</f>
        <v>-0.2062900819013741</v>
      </c>
      <c r="AI224" s="11">
        <f>'OddsRatio_working_3-way'!U224/(3*'OddsRatio_working_3-way'!X224^(1/3))*SIN(('OddsRatio_working_3-way'!Y224)/3)</f>
        <v>-6.3109957542838518E-2</v>
      </c>
      <c r="AJ224" s="11">
        <f>'OddsRatio_working_3-way'!U224/(3*'OddsRatio_working_3-way'!X224^(1/3))*SIN(('OddsRatio_working_3-way'!Y224+2*PI())/3)</f>
        <v>-0.42041486049356375</v>
      </c>
      <c r="AK224" s="11">
        <f>'OddsRatio_working_3-way'!U224/(3*'OddsRatio_working_3-way'!X224^(1/3))*SIN(('OddsRatio_working_3-way'!Y224+4*PI())/3)</f>
        <v>0.48352481803640224</v>
      </c>
      <c r="AL224" s="11">
        <f>'OddsRatio_working_3-way'!Z224+'OddsRatio_working_3-way'!AF224</f>
        <v>1.0437796334609191</v>
      </c>
      <c r="AM224" s="11">
        <f>'OddsRatio_working_3-way'!AA224+'OddsRatio_working_3-way'!AG224</f>
        <v>-0.63119946965817042</v>
      </c>
      <c r="AN224" s="11">
        <f>'OddsRatio_working_3-way'!AB224+'OddsRatio_working_3-way'!AH224</f>
        <v>-0.41258016380274826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1.0437796334609191</v>
      </c>
      <c r="AS224" s="11">
        <f>IF(('OddsRatio_working_3-way'!X224=0),IF(Q224&gt;0,-Q224^(1/3),(-Q224)^(1/3)),'OddsRatio_working_3-way'!AM224-'OddsRatio_working_3-way'!R224/3)</f>
        <v>-0.63119946965817042</v>
      </c>
      <c r="AT224" s="11">
        <f>IF(('OddsRatio_working_3-way'!X224=0),IF(Q224&gt;0,-Q224^(1/3),(-Q224)^(1/3)),'OddsRatio_working_3-way'!AN224-'OddsRatio_working_3-way'!R224/3)</f>
        <v>-0.41258016380274826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3.61</v>
      </c>
      <c r="B225" s="4">
        <f>IF('True_Odds_Calculator_3-way'!B226="","",'True_Odds_Calculator_3-way'!B226)</f>
        <v>3.4</v>
      </c>
      <c r="C225" s="4">
        <f>IF('True_Odds_Calculator_3-way'!C226="","",'True_Odds_Calculator_3-way'!C226)</f>
        <v>2.19</v>
      </c>
      <c r="D225" s="9">
        <f t="shared" si="52"/>
        <v>0.26856362508299031</v>
      </c>
      <c r="E225" s="9">
        <f t="shared" si="53"/>
        <v>0.28535724193568301</v>
      </c>
      <c r="F225" s="9">
        <f t="shared" si="54"/>
        <v>0.44607913298132662</v>
      </c>
      <c r="G225" s="9">
        <f t="shared" si="55"/>
        <v>1.0434913578511749</v>
      </c>
      <c r="H225" s="9">
        <f t="shared" si="56"/>
        <v>3.7235124439915666</v>
      </c>
      <c r="I225" s="9">
        <f t="shared" si="57"/>
        <v>3.5043792588428198</v>
      </c>
      <c r="J225" s="9">
        <f t="shared" si="58"/>
        <v>2.2417547158428976</v>
      </c>
      <c r="K225" s="11">
        <f t="shared" si="59"/>
        <v>0.2770083102493075</v>
      </c>
      <c r="L225" s="11">
        <f t="shared" si="60"/>
        <v>0.29411764705882354</v>
      </c>
      <c r="M225" s="11">
        <f t="shared" si="61"/>
        <v>0.45662100456621008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-0.2773118810002656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0.2306542470515319</v>
      </c>
      <c r="Q225" s="11">
        <f>2*'OddsRatio_working_3-way'!K225*'OddsRatio_working_3-way'!L225*'OddsRatio_working_3-way'!M225</f>
        <v>7.4404595823074807E-2</v>
      </c>
      <c r="R225" s="11">
        <f t="shared" si="62"/>
        <v>0</v>
      </c>
      <c r="S225" s="11">
        <f t="shared" si="63"/>
        <v>-0.83175032465093335</v>
      </c>
      <c r="T225" s="11">
        <f t="shared" si="64"/>
        <v>-0.26830655633901074</v>
      </c>
      <c r="U225" s="11">
        <f>'OddsRatio_working_3-way'!S225-'OddsRatio_working_3-way'!R225^2/3</f>
        <v>-0.83175032465093335</v>
      </c>
      <c r="V225" s="11">
        <f>'OddsRatio_working_3-way'!S225*'OddsRatio_working_3-way'!R225/3-2*'OddsRatio_working_3-way'!R225^3/27-'OddsRatio_working_3-way'!T225</f>
        <v>0.26830655633901074</v>
      </c>
      <c r="W225" s="11">
        <f>'OddsRatio_working_3-way'!V225^2+4*'OddsRatio_working_3-way'!U225^3/27</f>
        <v>-1.325781845854386E-2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0.14598478228315664</v>
      </c>
      <c r="Y225" s="11">
        <f>IF('OddsRatio_working_3-way'!W225&gt;=0,IF('OddsRatio_working_3-way'!V225+SQRT('OddsRatio_working_3-way'!W225)&gt;0,0,PI()),ACOS('OddsRatio_working_3-way'!V225/(2*'OddsRatio_working_3-way'!X225)))</f>
        <v>0.40537683189567009</v>
      </c>
      <c r="Z225" s="11">
        <f>'OddsRatio_working_3-way'!X225^(1/3)*COS('OddsRatio_working_3-way'!Y225/3)</f>
        <v>0.52174567892558743</v>
      </c>
      <c r="AA225" s="11">
        <f>'OddsRatio_working_3-way'!X225^(1/3)*COS(('OddsRatio_working_3-way'!Y225+2*PI())/3)</f>
        <v>-0.32230301164708569</v>
      </c>
      <c r="AB225" s="11">
        <f>'OddsRatio_working_3-way'!X225^(1/3)*COS(('OddsRatio_working_3-way'!Y225+4*PI())/3)</f>
        <v>-0.1994426672785018</v>
      </c>
      <c r="AC225" s="11">
        <f>'OddsRatio_working_3-way'!X225^(1/3)*SIN('OddsRatio_working_3-way'!Y225/3)</f>
        <v>7.0933452893932075E-2</v>
      </c>
      <c r="AD225" s="11">
        <f>'OddsRatio_working_3-way'!X225^(1/3)*SIN(('OddsRatio_working_3-way'!Y225+2*PI())/3)</f>
        <v>0.41637828581735187</v>
      </c>
      <c r="AE225" s="11">
        <f>'OddsRatio_working_3-way'!X225^(1/3)*SIN(('OddsRatio_working_3-way'!Y225+4*PI())/3)</f>
        <v>-0.48731173871128391</v>
      </c>
      <c r="AF225" s="11">
        <f>-'OddsRatio_working_3-way'!U225/(3*'OddsRatio_working_3-way'!X225^(1/3))*COS(('OddsRatio_working_3-way'!Y225)/3)</f>
        <v>0.52174567892558743</v>
      </c>
      <c r="AG225" s="11">
        <f>-'OddsRatio_working_3-way'!U225/(3*'OddsRatio_working_3-way'!X225^(1/3))*COS(('OddsRatio_working_3-way'!Y225+2*PI())/3)</f>
        <v>-0.32230301164708569</v>
      </c>
      <c r="AH225" s="11">
        <f>-'OddsRatio_working_3-way'!U225/(3*'OddsRatio_working_3-way'!X225^(1/3))*COS(('OddsRatio_working_3-way'!Y225+4*PI())/3)</f>
        <v>-0.1994426672785018</v>
      </c>
      <c r="AI225" s="11">
        <f>'OddsRatio_working_3-way'!U225/(3*'OddsRatio_working_3-way'!X225^(1/3))*SIN(('OddsRatio_working_3-way'!Y225)/3)</f>
        <v>-7.0933452893932075E-2</v>
      </c>
      <c r="AJ225" s="11">
        <f>'OddsRatio_working_3-way'!U225/(3*'OddsRatio_working_3-way'!X225^(1/3))*SIN(('OddsRatio_working_3-way'!Y225+2*PI())/3)</f>
        <v>-0.41637828581735187</v>
      </c>
      <c r="AK225" s="11">
        <f>'OddsRatio_working_3-way'!U225/(3*'OddsRatio_working_3-way'!X225^(1/3))*SIN(('OddsRatio_working_3-way'!Y225+4*PI())/3)</f>
        <v>0.48731173871128391</v>
      </c>
      <c r="AL225" s="11">
        <f>'OddsRatio_working_3-way'!Z225+'OddsRatio_working_3-way'!AF225</f>
        <v>1.0434913578511749</v>
      </c>
      <c r="AM225" s="11">
        <f>'OddsRatio_working_3-way'!AA225+'OddsRatio_working_3-way'!AG225</f>
        <v>-0.64460602329417138</v>
      </c>
      <c r="AN225" s="11">
        <f>'OddsRatio_working_3-way'!AB225+'OddsRatio_working_3-way'!AH225</f>
        <v>-0.39888533455700359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1.0434913578511749</v>
      </c>
      <c r="AS225" s="11">
        <f>IF(('OddsRatio_working_3-way'!X225=0),IF(Q225&gt;0,-Q225^(1/3),(-Q225)^(1/3)),'OddsRatio_working_3-way'!AM225-'OddsRatio_working_3-way'!R225/3)</f>
        <v>-0.64460602329417138</v>
      </c>
      <c r="AT225" s="11">
        <f>IF(('OddsRatio_working_3-way'!X225=0),IF(Q225&gt;0,-Q225^(1/3),(-Q225)^(1/3)),'OddsRatio_working_3-way'!AN225-'OddsRatio_working_3-way'!R225/3)</f>
        <v>-0.39888533455700359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3.32</v>
      </c>
      <c r="B226" s="4">
        <f>IF('True_Odds_Calculator_3-way'!B227="","",'True_Odds_Calculator_3-way'!B227)</f>
        <v>3.19</v>
      </c>
      <c r="C226" s="4">
        <f>IF('True_Odds_Calculator_3-way'!C227="","",'True_Odds_Calculator_3-way'!C227)</f>
        <v>2.42</v>
      </c>
      <c r="D226" s="9">
        <f t="shared" si="52"/>
        <v>0.29242990272982489</v>
      </c>
      <c r="E226" s="9">
        <f t="shared" si="53"/>
        <v>0.3045029338361861</v>
      </c>
      <c r="F226" s="9">
        <f t="shared" si="54"/>
        <v>0.40306716343398918</v>
      </c>
      <c r="G226" s="9">
        <f t="shared" si="55"/>
        <v>1.0429409169352069</v>
      </c>
      <c r="H226" s="9">
        <f t="shared" si="56"/>
        <v>3.4196229272896796</v>
      </c>
      <c r="I226" s="9">
        <f t="shared" si="57"/>
        <v>3.2840406080881031</v>
      </c>
      <c r="J226" s="9">
        <f t="shared" si="58"/>
        <v>2.4809761020479932</v>
      </c>
      <c r="K226" s="11">
        <f t="shared" si="59"/>
        <v>0.30120481927710846</v>
      </c>
      <c r="L226" s="11">
        <f t="shared" si="60"/>
        <v>0.31347962382445144</v>
      </c>
      <c r="M226" s="11">
        <f t="shared" si="61"/>
        <v>0.41322314049586778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-0.28149864672815983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0.23137187210980242</v>
      </c>
      <c r="Q226" s="11">
        <f>2*'OddsRatio_working_3-way'!K226*'OddsRatio_working_3-way'!L226*'OddsRatio_working_3-way'!M226</f>
        <v>7.8034358215784985E-2</v>
      </c>
      <c r="R226" s="11">
        <f t="shared" si="62"/>
        <v>0</v>
      </c>
      <c r="S226" s="11">
        <f t="shared" si="63"/>
        <v>-0.821928896635996</v>
      </c>
      <c r="T226" s="11">
        <f t="shared" si="64"/>
        <v>-0.27721042045058891</v>
      </c>
      <c r="U226" s="11">
        <f>'OddsRatio_working_3-way'!S226-'OddsRatio_working_3-way'!R226^2/3</f>
        <v>-0.821928896635996</v>
      </c>
      <c r="V226" s="11">
        <f>'OddsRatio_working_3-way'!S226*'OddsRatio_working_3-way'!R226/3-2*'OddsRatio_working_3-way'!R226^3/27-'OddsRatio_working_3-way'!T226</f>
        <v>0.27721042045058891</v>
      </c>
      <c r="W226" s="11">
        <f>'OddsRatio_working_3-way'!V226^2+4*'OddsRatio_working_3-way'!U226^3/27</f>
        <v>-5.4163280159420929E-3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0.14340671638937835</v>
      </c>
      <c r="Y226" s="11">
        <f>IF('OddsRatio_working_3-way'!W226&gt;=0,IF('OddsRatio_working_3-way'!V226+SQRT('OddsRatio_working_3-way'!W226)&gt;0,0,PI()),ACOS('OddsRatio_working_3-way'!V226/(2*'OddsRatio_working_3-way'!X226)))</f>
        <v>0.2595005300683273</v>
      </c>
      <c r="Z226" s="11">
        <f>'OddsRatio_working_3-way'!X226^(1/3)*COS('OddsRatio_working_3-way'!Y226/3)</f>
        <v>0.52147045846760354</v>
      </c>
      <c r="AA226" s="11">
        <f>'OddsRatio_working_3-way'!X226^(1/3)*COS(('OddsRatio_working_3-way'!Y226+2*PI())/3)</f>
        <v>-0.29989700738788444</v>
      </c>
      <c r="AB226" s="11">
        <f>'OddsRatio_working_3-way'!X226^(1/3)*COS(('OddsRatio_working_3-way'!Y226+4*PI())/3)</f>
        <v>-0.22157345107971921</v>
      </c>
      <c r="AC226" s="11">
        <f>'OddsRatio_working_3-way'!X226^(1/3)*SIN('OddsRatio_working_3-way'!Y226/3)</f>
        <v>4.5220126318408077E-2</v>
      </c>
      <c r="AD226" s="11">
        <f>'OddsRatio_working_3-way'!X226^(1/3)*SIN(('OddsRatio_working_3-way'!Y226+2*PI())/3)</f>
        <v>0.42899660119685867</v>
      </c>
      <c r="AE226" s="11">
        <f>'OddsRatio_working_3-way'!X226^(1/3)*SIN(('OddsRatio_working_3-way'!Y226+4*PI())/3)</f>
        <v>-0.47421672751526672</v>
      </c>
      <c r="AF226" s="11">
        <f>-'OddsRatio_working_3-way'!U226/(3*'OddsRatio_working_3-way'!X226^(1/3))*COS(('OddsRatio_working_3-way'!Y226)/3)</f>
        <v>0.52147045846760332</v>
      </c>
      <c r="AG226" s="11">
        <f>-'OddsRatio_working_3-way'!U226/(3*'OddsRatio_working_3-way'!X226^(1/3))*COS(('OddsRatio_working_3-way'!Y226+2*PI())/3)</f>
        <v>-0.29989700738788433</v>
      </c>
      <c r="AH226" s="11">
        <f>-'OddsRatio_working_3-way'!U226/(3*'OddsRatio_working_3-way'!X226^(1/3))*COS(('OddsRatio_working_3-way'!Y226+4*PI())/3)</f>
        <v>-0.22157345107971912</v>
      </c>
      <c r="AI226" s="11">
        <f>'OddsRatio_working_3-way'!U226/(3*'OddsRatio_working_3-way'!X226^(1/3))*SIN(('OddsRatio_working_3-way'!Y226)/3)</f>
        <v>-4.5220126318408056E-2</v>
      </c>
      <c r="AJ226" s="11">
        <f>'OddsRatio_working_3-way'!U226/(3*'OddsRatio_working_3-way'!X226^(1/3))*SIN(('OddsRatio_working_3-way'!Y226+2*PI())/3)</f>
        <v>-0.42899660119685851</v>
      </c>
      <c r="AK226" s="11">
        <f>'OddsRatio_working_3-way'!U226/(3*'OddsRatio_working_3-way'!X226^(1/3))*SIN(('OddsRatio_working_3-way'!Y226+4*PI())/3)</f>
        <v>0.4742167275152665</v>
      </c>
      <c r="AL226" s="11">
        <f>'OddsRatio_working_3-way'!Z226+'OddsRatio_working_3-way'!AF226</f>
        <v>1.0429409169352069</v>
      </c>
      <c r="AM226" s="11">
        <f>'OddsRatio_working_3-way'!AA226+'OddsRatio_working_3-way'!AG226</f>
        <v>-0.59979401477576877</v>
      </c>
      <c r="AN226" s="11">
        <f>'OddsRatio_working_3-way'!AB226+'OddsRatio_working_3-way'!AH226</f>
        <v>-0.44314690215943831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1.0429409169352069</v>
      </c>
      <c r="AS226" s="11">
        <f>IF(('OddsRatio_working_3-way'!X226=0),IF(Q226&gt;0,-Q226^(1/3),(-Q226)^(1/3)),'OddsRatio_working_3-way'!AM226-'OddsRatio_working_3-way'!R226/3)</f>
        <v>-0.59979401477576877</v>
      </c>
      <c r="AT226" s="11">
        <f>IF(('OddsRatio_working_3-way'!X226=0),IF(Q226&gt;0,-Q226^(1/3),(-Q226)^(1/3)),'OddsRatio_working_3-way'!AN226-'OddsRatio_working_3-way'!R226/3)</f>
        <v>-0.44314690215943831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1.51</v>
      </c>
      <c r="B227" s="4">
        <f>IF('True_Odds_Calculator_3-way'!B228="","",'True_Odds_Calculator_3-way'!B228)</f>
        <v>4.51</v>
      </c>
      <c r="C227" s="4">
        <f>IF('True_Odds_Calculator_3-way'!C228="","",'True_Odds_Calculator_3-way'!C228)</f>
        <v>6.83</v>
      </c>
      <c r="D227" s="9">
        <f t="shared" si="52"/>
        <v>0.64900263784544876</v>
      </c>
      <c r="E227" s="9">
        <f t="shared" si="53"/>
        <v>0.21176776783947965</v>
      </c>
      <c r="F227" s="9">
        <f t="shared" si="54"/>
        <v>0.13922959431507159</v>
      </c>
      <c r="G227" s="9">
        <f t="shared" si="55"/>
        <v>1.0604427189332344</v>
      </c>
      <c r="H227" s="9">
        <f t="shared" si="56"/>
        <v>1.5408257866559496</v>
      </c>
      <c r="I227" s="9">
        <f t="shared" si="57"/>
        <v>4.7221539434556528</v>
      </c>
      <c r="J227" s="9">
        <f t="shared" si="58"/>
        <v>7.182381051380756</v>
      </c>
      <c r="K227" s="11">
        <f t="shared" si="59"/>
        <v>0.66225165562913912</v>
      </c>
      <c r="L227" s="11">
        <f t="shared" si="60"/>
        <v>0.22172949002217296</v>
      </c>
      <c r="M227" s="11">
        <f t="shared" si="61"/>
        <v>0.14641288433382138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-0.22437354748888072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0.21176883022101595</v>
      </c>
      <c r="Q227" s="11">
        <f>2*'OddsRatio_working_3-way'!K227*'OddsRatio_working_3-way'!L227*'OddsRatio_working_3-way'!M227</f>
        <v>4.2998747252998161E-2</v>
      </c>
      <c r="R227" s="11">
        <f t="shared" si="62"/>
        <v>0</v>
      </c>
      <c r="S227" s="11">
        <f t="shared" si="63"/>
        <v>-0.94382262343786572</v>
      </c>
      <c r="T227" s="11">
        <f t="shared" si="64"/>
        <v>-0.19163911135794226</v>
      </c>
      <c r="U227" s="11">
        <f>'OddsRatio_working_3-way'!S227-'OddsRatio_working_3-way'!R227^2/3</f>
        <v>-0.94382262343786572</v>
      </c>
      <c r="V227" s="11">
        <f>'OddsRatio_working_3-way'!S227*'OddsRatio_working_3-way'!R227/3-2*'OddsRatio_working_3-way'!R227^3/27-'OddsRatio_working_3-way'!T227</f>
        <v>0.19163911135794226</v>
      </c>
      <c r="W227" s="11">
        <f>'OddsRatio_working_3-way'!V227^2+4*'OddsRatio_working_3-way'!U227^3/27</f>
        <v>-8.7831232209173868E-2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0.17646301397972583</v>
      </c>
      <c r="Y227" s="11">
        <f>IF('OddsRatio_working_3-way'!W227&gt;=0,IF('OddsRatio_working_3-way'!V227+SQRT('OddsRatio_working_3-way'!W227)&gt;0,0,PI()),ACOS('OddsRatio_working_3-way'!V227/(2*'OddsRatio_working_3-way'!X227)))</f>
        <v>0.99678982283572659</v>
      </c>
      <c r="Z227" s="11">
        <f>'OddsRatio_working_3-way'!X227^(1/3)*COS('OddsRatio_working_3-way'!Y227/3)</f>
        <v>0.53022135946661719</v>
      </c>
      <c r="AA227" s="11">
        <f>'OddsRatio_working_3-way'!X227^(1/3)*COS(('OddsRatio_working_3-way'!Y227+2*PI())/3)</f>
        <v>-0.42355511268535528</v>
      </c>
      <c r="AB227" s="11">
        <f>'OddsRatio_working_3-way'!X227^(1/3)*COS(('OddsRatio_working_3-way'!Y227+4*PI())/3)</f>
        <v>-0.10666624678126185</v>
      </c>
      <c r="AC227" s="11">
        <f>'OddsRatio_working_3-way'!X227^(1/3)*SIN('OddsRatio_working_3-way'!Y227/3)</f>
        <v>0.18295587203292357</v>
      </c>
      <c r="AD227" s="11">
        <f>'OddsRatio_working_3-way'!X227^(1/3)*SIN(('OddsRatio_working_3-way'!Y227+2*PI())/3)</f>
        <v>0.36770723091074942</v>
      </c>
      <c r="AE227" s="11">
        <f>'OddsRatio_working_3-way'!X227^(1/3)*SIN(('OddsRatio_working_3-way'!Y227+4*PI())/3)</f>
        <v>-0.55066310294367293</v>
      </c>
      <c r="AF227" s="11">
        <f>-'OddsRatio_working_3-way'!U227/(3*'OddsRatio_working_3-way'!X227^(1/3))*COS(('OddsRatio_working_3-way'!Y227)/3)</f>
        <v>0.5302213594666173</v>
      </c>
      <c r="AG227" s="11">
        <f>-'OddsRatio_working_3-way'!U227/(3*'OddsRatio_working_3-way'!X227^(1/3))*COS(('OddsRatio_working_3-way'!Y227+2*PI())/3)</f>
        <v>-0.42355511268535534</v>
      </c>
      <c r="AH227" s="11">
        <f>-'OddsRatio_working_3-way'!U227/(3*'OddsRatio_working_3-way'!X227^(1/3))*COS(('OddsRatio_working_3-way'!Y227+4*PI())/3)</f>
        <v>-0.10666624678126188</v>
      </c>
      <c r="AI227" s="11">
        <f>'OddsRatio_working_3-way'!U227/(3*'OddsRatio_working_3-way'!X227^(1/3))*SIN(('OddsRatio_working_3-way'!Y227)/3)</f>
        <v>-0.1829558720329236</v>
      </c>
      <c r="AJ227" s="11">
        <f>'OddsRatio_working_3-way'!U227/(3*'OddsRatio_working_3-way'!X227^(1/3))*SIN(('OddsRatio_working_3-way'!Y227+2*PI())/3)</f>
        <v>-0.36770723091074947</v>
      </c>
      <c r="AK227" s="11">
        <f>'OddsRatio_working_3-way'!U227/(3*'OddsRatio_working_3-way'!X227^(1/3))*SIN(('OddsRatio_working_3-way'!Y227+4*PI())/3)</f>
        <v>0.55066310294367304</v>
      </c>
      <c r="AL227" s="11">
        <f>'OddsRatio_working_3-way'!Z227+'OddsRatio_working_3-way'!AF227</f>
        <v>1.0604427189332344</v>
      </c>
      <c r="AM227" s="11">
        <f>'OddsRatio_working_3-way'!AA227+'OddsRatio_working_3-way'!AG227</f>
        <v>-0.84711022537071057</v>
      </c>
      <c r="AN227" s="11">
        <f>'OddsRatio_working_3-way'!AB227+'OddsRatio_working_3-way'!AH227</f>
        <v>-0.21333249356252373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1.0604427189332344</v>
      </c>
      <c r="AS227" s="11">
        <f>IF(('OddsRatio_working_3-way'!X227=0),IF(Q227&gt;0,-Q227^(1/3),(-Q227)^(1/3)),'OddsRatio_working_3-way'!AM227-'OddsRatio_working_3-way'!R227/3)</f>
        <v>-0.84711022537071057</v>
      </c>
      <c r="AT227" s="11">
        <f>IF(('OddsRatio_working_3-way'!X227=0),IF(Q227&gt;0,-Q227^(1/3),(-Q227)^(1/3)),'OddsRatio_working_3-way'!AN227-'OddsRatio_working_3-way'!R227/3)</f>
        <v>-0.21333249356252373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2.59</v>
      </c>
      <c r="B228" s="4">
        <f>IF('True_Odds_Calculator_3-way'!B229="","",'True_Odds_Calculator_3-way'!B229)</f>
        <v>3.1</v>
      </c>
      <c r="C228" s="4">
        <f>IF('True_Odds_Calculator_3-way'!C229="","",'True_Odds_Calculator_3-way'!C229)</f>
        <v>3.13</v>
      </c>
      <c r="D228" s="9">
        <f t="shared" si="52"/>
        <v>0.37616108635327938</v>
      </c>
      <c r="E228" s="9">
        <f t="shared" si="53"/>
        <v>0.31344164140722042</v>
      </c>
      <c r="F228" s="9">
        <f t="shared" si="54"/>
        <v>0.31039727223949998</v>
      </c>
      <c r="G228" s="9">
        <f t="shared" si="55"/>
        <v>1.0430412189109863</v>
      </c>
      <c r="H228" s="9">
        <f t="shared" si="56"/>
        <v>2.6584355380684688</v>
      </c>
      <c r="I228" s="9">
        <f t="shared" si="57"/>
        <v>3.1903865597130712</v>
      </c>
      <c r="J228" s="9">
        <f t="shared" si="58"/>
        <v>3.2216777962804013</v>
      </c>
      <c r="K228" s="11">
        <f t="shared" si="59"/>
        <v>0.38610038610038611</v>
      </c>
      <c r="L228" s="11">
        <f t="shared" si="60"/>
        <v>0.32258064516129031</v>
      </c>
      <c r="M228" s="11">
        <f t="shared" si="61"/>
        <v>0.31948881789137379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-0.28300247067638584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0.23158860631807149</v>
      </c>
      <c r="Q228" s="11">
        <f>2*'OddsRatio_working_3-way'!K228*'OddsRatio_working_3-way'!L228*'OddsRatio_working_3-way'!M228</f>
        <v>7.9583713511364756E-2</v>
      </c>
      <c r="R228" s="11">
        <f t="shared" si="62"/>
        <v>0</v>
      </c>
      <c r="S228" s="11">
        <f t="shared" si="63"/>
        <v>-0.81832715369786913</v>
      </c>
      <c r="T228" s="11">
        <f t="shared" si="64"/>
        <v>-0.281212080308546</v>
      </c>
      <c r="U228" s="11">
        <f>'OddsRatio_working_3-way'!S228-'OddsRatio_working_3-way'!R228^2/3</f>
        <v>-0.81832715369786913</v>
      </c>
      <c r="V228" s="11">
        <f>'OddsRatio_working_3-way'!S228*'OddsRatio_working_3-way'!R228/3-2*'OddsRatio_working_3-way'!R228^3/27-'OddsRatio_working_3-way'!T228</f>
        <v>0.281212080308546</v>
      </c>
      <c r="W228" s="11">
        <f>'OddsRatio_working_3-way'!V228^2+4*'OddsRatio_working_3-way'!U228^3/27</f>
        <v>-2.1050123860673203E-3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0.14246512423881805</v>
      </c>
      <c r="Y228" s="11">
        <f>IF('OddsRatio_working_3-way'!W228&gt;=0,IF('OddsRatio_working_3-way'!V228+SQRT('OddsRatio_working_3-way'!W228)&gt;0,0,PI()),ACOS('OddsRatio_working_3-way'!V228/(2*'OddsRatio_working_3-way'!X228)))</f>
        <v>0.16172741356257347</v>
      </c>
      <c r="Z228" s="11">
        <f>'OddsRatio_working_3-way'!X228^(1/3)*COS('OddsRatio_working_3-way'!Y228/3)</f>
        <v>0.52152060945549328</v>
      </c>
      <c r="AA228" s="11">
        <f>'OddsRatio_working_3-way'!X228^(1/3)*COS(('OddsRatio_working_3-way'!Y228+2*PI())/3)</f>
        <v>-0.28513198623201513</v>
      </c>
      <c r="AB228" s="11">
        <f>'OddsRatio_working_3-way'!X228^(1/3)*COS(('OddsRatio_working_3-way'!Y228+4*PI())/3)</f>
        <v>-0.23638862322347823</v>
      </c>
      <c r="AC228" s="11">
        <f>'OddsRatio_working_3-way'!X228^(1/3)*SIN('OddsRatio_working_3-way'!Y228/3)</f>
        <v>2.8141993754186585E-2</v>
      </c>
      <c r="AD228" s="11">
        <f>'OddsRatio_working_3-way'!X228^(1/3)*SIN(('OddsRatio_working_3-way'!Y228+2*PI())/3)</f>
        <v>0.43757909950850687</v>
      </c>
      <c r="AE228" s="11">
        <f>'OddsRatio_working_3-way'!X228^(1/3)*SIN(('OddsRatio_working_3-way'!Y228+4*PI())/3)</f>
        <v>-0.46572109326269323</v>
      </c>
      <c r="AF228" s="11">
        <f>-'OddsRatio_working_3-way'!U228/(3*'OddsRatio_working_3-way'!X228^(1/3))*COS(('OddsRatio_working_3-way'!Y228)/3)</f>
        <v>0.52152060945549317</v>
      </c>
      <c r="AG228" s="11">
        <f>-'OddsRatio_working_3-way'!U228/(3*'OddsRatio_working_3-way'!X228^(1/3))*COS(('OddsRatio_working_3-way'!Y228+2*PI())/3)</f>
        <v>-0.28513198623201508</v>
      </c>
      <c r="AH228" s="11">
        <f>-'OddsRatio_working_3-way'!U228/(3*'OddsRatio_working_3-way'!X228^(1/3))*COS(('OddsRatio_working_3-way'!Y228+4*PI())/3)</f>
        <v>-0.23638862322347817</v>
      </c>
      <c r="AI228" s="11">
        <f>'OddsRatio_working_3-way'!U228/(3*'OddsRatio_working_3-way'!X228^(1/3))*SIN(('OddsRatio_working_3-way'!Y228)/3)</f>
        <v>-2.8141993754186578E-2</v>
      </c>
      <c r="AJ228" s="11">
        <f>'OddsRatio_working_3-way'!U228/(3*'OddsRatio_working_3-way'!X228^(1/3))*SIN(('OddsRatio_working_3-way'!Y228+2*PI())/3)</f>
        <v>-0.43757909950850676</v>
      </c>
      <c r="AK228" s="11">
        <f>'OddsRatio_working_3-way'!U228/(3*'OddsRatio_working_3-way'!X228^(1/3))*SIN(('OddsRatio_working_3-way'!Y228+4*PI())/3)</f>
        <v>0.46572109326269318</v>
      </c>
      <c r="AL228" s="11">
        <f>'OddsRatio_working_3-way'!Z228+'OddsRatio_working_3-way'!AF228</f>
        <v>1.0430412189109863</v>
      </c>
      <c r="AM228" s="11">
        <f>'OddsRatio_working_3-way'!AA228+'OddsRatio_working_3-way'!AG228</f>
        <v>-0.57026397246403016</v>
      </c>
      <c r="AN228" s="11">
        <f>'OddsRatio_working_3-way'!AB228+'OddsRatio_working_3-way'!AH228</f>
        <v>-0.4727772464469564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1.0430412189109863</v>
      </c>
      <c r="AS228" s="11">
        <f>IF(('OddsRatio_working_3-way'!X228=0),IF(Q228&gt;0,-Q228^(1/3),(-Q228)^(1/3)),'OddsRatio_working_3-way'!AM228-'OddsRatio_working_3-way'!R228/3)</f>
        <v>-0.57026397246403016</v>
      </c>
      <c r="AT228" s="11">
        <f>IF(('OddsRatio_working_3-way'!X228=0),IF(Q228&gt;0,-Q228^(1/3),(-Q228)^(1/3)),'OddsRatio_working_3-way'!AN228-'OddsRatio_working_3-way'!R228/3)</f>
        <v>-0.4727772464469564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1.44</v>
      </c>
      <c r="B2" s="4">
        <f>IF('True_Odds_Calculator_2-way'!B3="","",'True_Odds_Calculator_2-way'!B3)</f>
        <v>2.87</v>
      </c>
      <c r="C2" s="4">
        <f t="shared" ref="C2:C65" si="0">IF(A2="","",((1/A2)+(1/B2))-1)</f>
        <v>4.2876500193573364E-2</v>
      </c>
      <c r="D2" s="4">
        <f>IF(A2="","",(2*A2)/(2-($C2*A2)))</f>
        <v>1.4858704249658445</v>
      </c>
      <c r="E2" s="4">
        <f>IF(B2="","",(2*B2)/(2-($C2*B2)))</f>
        <v>3.0581619061713776</v>
      </c>
      <c r="G2" s="4">
        <f t="shared" ref="G2:G65" si="1">IF(A2="","",C2+1)</f>
        <v>1.0428765001935734</v>
      </c>
    </row>
    <row r="3" spans="1:7" x14ac:dyDescent="0.2">
      <c r="A3" s="4">
        <f>IF('True_Odds_Calculator_2-way'!A4="","",'True_Odds_Calculator_2-way'!A4)</f>
        <v>2.09</v>
      </c>
      <c r="B3" s="4">
        <f>IF('True_Odds_Calculator_2-way'!B4="","",'True_Odds_Calculator_2-way'!B4)</f>
        <v>1.81</v>
      </c>
      <c r="C3" s="4">
        <f t="shared" si="0"/>
        <v>3.0955087366835166E-2</v>
      </c>
      <c r="D3" s="4">
        <f t="shared" ref="D3:D66" si="2">IF(A3="","",(2*A3)/(2-($C3*A3)))</f>
        <v>2.159867538325388</v>
      </c>
      <c r="E3" s="4">
        <f t="shared" ref="E3:E66" si="3">IF(B3="","",(2*B3)/(2-($C3*B3)))</f>
        <v>1.8621674173619833</v>
      </c>
      <c r="G3" s="4">
        <f t="shared" si="1"/>
        <v>1.0309550873668352</v>
      </c>
    </row>
    <row r="4" spans="1:7" x14ac:dyDescent="0.2">
      <c r="A4" s="4">
        <f>IF('True_Odds_Calculator_2-way'!A5="","",'True_Odds_Calculator_2-way'!A5)</f>
        <v>1.91</v>
      </c>
      <c r="B4" s="4">
        <f>IF('True_Odds_Calculator_2-way'!B5="","",'True_Odds_Calculator_2-way'!B5)</f>
        <v>1.98</v>
      </c>
      <c r="C4" s="4">
        <f t="shared" si="0"/>
        <v>2.861071447458885E-2</v>
      </c>
      <c r="D4" s="4">
        <f t="shared" si="2"/>
        <v>1.9636533568721115</v>
      </c>
      <c r="E4" s="4">
        <f t="shared" si="3"/>
        <v>2.0377175494369308</v>
      </c>
      <c r="G4" s="4">
        <f t="shared" si="1"/>
        <v>1.0286107144745888</v>
      </c>
    </row>
    <row r="5" spans="1:7" x14ac:dyDescent="0.2">
      <c r="A5" s="4">
        <f>IF('True_Odds_Calculator_2-way'!A6="","",'True_Odds_Calculator_2-way'!A6)</f>
        <v>1.94</v>
      </c>
      <c r="B5" s="4">
        <f>IF('True_Odds_Calculator_2-way'!B6="","",'True_Odds_Calculator_2-way'!B6)</f>
        <v>1.94</v>
      </c>
      <c r="C5" s="4">
        <f t="shared" si="0"/>
        <v>3.0927835051546504E-2</v>
      </c>
      <c r="D5" s="4">
        <f t="shared" si="2"/>
        <v>2.0000000000000004</v>
      </c>
      <c r="E5" s="4">
        <f t="shared" si="3"/>
        <v>2.0000000000000004</v>
      </c>
      <c r="G5" s="4">
        <f t="shared" si="1"/>
        <v>1.0309278350515465</v>
      </c>
    </row>
    <row r="6" spans="1:7" x14ac:dyDescent="0.2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3.3225814910969431E-2</v>
      </c>
      <c r="D6" s="4">
        <f t="shared" si="2"/>
        <v>2.315792669966295</v>
      </c>
      <c r="E6" s="4">
        <f t="shared" si="3"/>
        <v>1.7599981538319522</v>
      </c>
      <c r="G6" s="4">
        <f t="shared" si="1"/>
        <v>1.0332258149109694</v>
      </c>
    </row>
    <row r="7" spans="1:7" x14ac:dyDescent="0.2">
      <c r="A7" s="4">
        <f>IF('True_Odds_Calculator_2-way'!A8="","",'True_Odds_Calculator_2-way'!A8)</f>
        <v>2.23</v>
      </c>
      <c r="B7" s="4">
        <f>IF('True_Odds_Calculator_2-way'!B8="","",'True_Odds_Calculator_2-way'!B8)</f>
        <v>1.69</v>
      </c>
      <c r="C7" s="4">
        <f t="shared" si="0"/>
        <v>4.0146469604903645E-2</v>
      </c>
      <c r="D7" s="4">
        <f t="shared" si="2"/>
        <v>2.3344999535416733</v>
      </c>
      <c r="E7" s="4">
        <f t="shared" si="3"/>
        <v>1.7493443498038854</v>
      </c>
      <c r="G7" s="4">
        <f t="shared" si="1"/>
        <v>1.0401464696049036</v>
      </c>
    </row>
    <row r="8" spans="1:7" x14ac:dyDescent="0.2">
      <c r="A8" s="4">
        <f>IF('True_Odds_Calculator_2-way'!A9="","",'True_Odds_Calculator_2-way'!A9)</f>
        <v>2.16</v>
      </c>
      <c r="B8" s="4">
        <f>IF('True_Odds_Calculator_2-way'!B9="","",'True_Odds_Calculator_2-way'!B9)</f>
        <v>1.76</v>
      </c>
      <c r="C8" s="4">
        <f t="shared" si="0"/>
        <v>3.1144781144781142E-2</v>
      </c>
      <c r="D8" s="4">
        <f t="shared" si="2"/>
        <v>2.235183443085607</v>
      </c>
      <c r="E8" s="4">
        <f t="shared" si="3"/>
        <v>1.8095963442498098</v>
      </c>
      <c r="G8" s="4">
        <f t="shared" si="1"/>
        <v>1.0311447811447811</v>
      </c>
    </row>
    <row r="9" spans="1:7" x14ac:dyDescent="0.2">
      <c r="A9" s="4">
        <f>IF('True_Odds_Calculator_2-way'!A10="","",'True_Odds_Calculator_2-way'!A10)</f>
        <v>2.15</v>
      </c>
      <c r="B9" s="4">
        <f>IF('True_Odds_Calculator_2-way'!B10="","",'True_Odds_Calculator_2-way'!B10)</f>
        <v>1.78</v>
      </c>
      <c r="C9" s="4">
        <f t="shared" si="0"/>
        <v>2.6914031878756184E-2</v>
      </c>
      <c r="D9" s="4">
        <f t="shared" si="2"/>
        <v>2.2140584321666186</v>
      </c>
      <c r="E9" s="4">
        <f t="shared" si="3"/>
        <v>1.8236835835120324</v>
      </c>
      <c r="G9" s="4">
        <f t="shared" si="1"/>
        <v>1.0269140318787562</v>
      </c>
    </row>
    <row r="10" spans="1:7" x14ac:dyDescent="0.2">
      <c r="A10" s="4">
        <f>IF('True_Odds_Calculator_2-way'!A11="","",'True_Odds_Calculator_2-way'!A11)</f>
        <v>2.0299999999999998</v>
      </c>
      <c r="B10" s="4">
        <f>IF('True_Odds_Calculator_2-way'!B11="","",'True_Odds_Calculator_2-way'!B11)</f>
        <v>1.86</v>
      </c>
      <c r="C10" s="4">
        <f t="shared" si="0"/>
        <v>3.0245246040574214E-2</v>
      </c>
      <c r="D10" s="4">
        <f t="shared" si="2"/>
        <v>2.0942925287037548</v>
      </c>
      <c r="E10" s="4">
        <f t="shared" si="3"/>
        <v>1.9138324294186226</v>
      </c>
      <c r="G10" s="4">
        <f t="shared" si="1"/>
        <v>1.0302452460405742</v>
      </c>
    </row>
    <row r="11" spans="1:7" x14ac:dyDescent="0.2">
      <c r="A11" s="4">
        <f>IF('True_Odds_Calculator_2-way'!A12="","",'True_Odds_Calculator_2-way'!A12)</f>
        <v>1.75</v>
      </c>
      <c r="B11" s="4">
        <f>IF('True_Odds_Calculator_2-way'!B12="","",'True_Odds_Calculator_2-way'!B12)</f>
        <v>2.16</v>
      </c>
      <c r="C11" s="4">
        <f t="shared" si="0"/>
        <v>3.4391534391534417E-2</v>
      </c>
      <c r="D11" s="4">
        <f t="shared" si="2"/>
        <v>1.8042959427207637</v>
      </c>
      <c r="E11" s="4">
        <f t="shared" si="3"/>
        <v>2.2433234421364987</v>
      </c>
      <c r="G11" s="4">
        <f t="shared" si="1"/>
        <v>1.0343915343915344</v>
      </c>
    </row>
    <row r="12" spans="1:7" x14ac:dyDescent="0.2">
      <c r="A12" s="4">
        <f>IF('True_Odds_Calculator_2-way'!A13="","",'True_Odds_Calculator_2-way'!A13)</f>
        <v>1.85</v>
      </c>
      <c r="B12" s="4">
        <f>IF('True_Odds_Calculator_2-way'!B13="","",'True_Odds_Calculator_2-way'!B13)</f>
        <v>2.0499999999999998</v>
      </c>
      <c r="C12" s="4">
        <f t="shared" si="0"/>
        <v>2.8345418589321048E-2</v>
      </c>
      <c r="D12" s="4">
        <f t="shared" si="2"/>
        <v>1.8998121477770822</v>
      </c>
      <c r="E12" s="4">
        <f t="shared" si="3"/>
        <v>2.1113430758524703</v>
      </c>
      <c r="G12" s="4">
        <f t="shared" si="1"/>
        <v>1.028345418589321</v>
      </c>
    </row>
    <row r="13" spans="1:7" x14ac:dyDescent="0.2">
      <c r="A13" s="4">
        <f>IF('True_Odds_Calculator_2-way'!A14="","",'True_Odds_Calculator_2-way'!A14)</f>
        <v>2.2000000000000002</v>
      </c>
      <c r="B13" s="4">
        <f>IF('True_Odds_Calculator_2-way'!B14="","",'True_Odds_Calculator_2-way'!B14)</f>
        <v>1.73</v>
      </c>
      <c r="C13" s="4">
        <f t="shared" si="0"/>
        <v>3.2580136626379375E-2</v>
      </c>
      <c r="D13" s="4">
        <f t="shared" si="2"/>
        <v>2.2817745803357314</v>
      </c>
      <c r="E13" s="4">
        <f t="shared" si="3"/>
        <v>1.7801683816651075</v>
      </c>
      <c r="G13" s="4">
        <f t="shared" si="1"/>
        <v>1.0325801366263794</v>
      </c>
    </row>
    <row r="14" spans="1:7" x14ac:dyDescent="0.2">
      <c r="A14" s="4">
        <f>IF('True_Odds_Calculator_2-way'!A15="","",'True_Odds_Calculator_2-way'!A15)</f>
        <v>2.12</v>
      </c>
      <c r="B14" s="4">
        <f>IF('True_Odds_Calculator_2-way'!B15="","",'True_Odds_Calculator_2-way'!B15)</f>
        <v>1.79</v>
      </c>
      <c r="C14" s="4">
        <f t="shared" si="0"/>
        <v>3.0357331084642114E-2</v>
      </c>
      <c r="D14" s="4">
        <f t="shared" si="2"/>
        <v>2.1904871854075272</v>
      </c>
      <c r="E14" s="4">
        <f t="shared" si="3"/>
        <v>1.8399922420480992</v>
      </c>
      <c r="G14" s="4">
        <f t="shared" si="1"/>
        <v>1.0303573310846421</v>
      </c>
    </row>
    <row r="15" spans="1:7" x14ac:dyDescent="0.2">
      <c r="A15" s="4">
        <f>IF('True_Odds_Calculator_2-way'!A16="","",'True_Odds_Calculator_2-way'!A16)</f>
        <v>2.61</v>
      </c>
      <c r="B15" s="4">
        <f>IF('True_Odds_Calculator_2-way'!B16="","",'True_Odds_Calculator_2-way'!B16)</f>
        <v>1.54</v>
      </c>
      <c r="C15" s="4">
        <f t="shared" si="0"/>
        <v>3.2492411802756749E-2</v>
      </c>
      <c r="D15" s="4">
        <f t="shared" si="2"/>
        <v>2.725571302637825</v>
      </c>
      <c r="E15" s="4">
        <f t="shared" si="3"/>
        <v>1.5795182143278188</v>
      </c>
      <c r="G15" s="4">
        <f t="shared" si="1"/>
        <v>1.0324924118027567</v>
      </c>
    </row>
    <row r="16" spans="1:7" x14ac:dyDescent="0.2">
      <c r="A16" s="4">
        <f>IF('True_Odds_Calculator_2-way'!A17="","",'True_Odds_Calculator_2-way'!A17)</f>
        <v>2.41</v>
      </c>
      <c r="B16" s="4">
        <f>IF('True_Odds_Calculator_2-way'!B17="","",'True_Odds_Calculator_2-way'!B17)</f>
        <v>1.62</v>
      </c>
      <c r="C16" s="4">
        <f t="shared" si="0"/>
        <v>3.2221709953383471E-2</v>
      </c>
      <c r="D16" s="4">
        <f t="shared" si="2"/>
        <v>2.5073534133966988</v>
      </c>
      <c r="E16" s="4">
        <f t="shared" si="3"/>
        <v>1.6634144263133228</v>
      </c>
      <c r="G16" s="4">
        <f t="shared" si="1"/>
        <v>1.0322217099533835</v>
      </c>
    </row>
    <row r="17" spans="1:7" x14ac:dyDescent="0.2">
      <c r="A17" s="4">
        <f>IF('True_Odds_Calculator_2-way'!A18="","",'True_Odds_Calculator_2-way'!A18)</f>
        <v>1.87</v>
      </c>
      <c r="B17" s="4">
        <f>IF('True_Odds_Calculator_2-way'!B18="","",'True_Odds_Calculator_2-way'!B18)</f>
        <v>2.02</v>
      </c>
      <c r="C17" s="4">
        <f t="shared" si="0"/>
        <v>2.9808863239265015E-2</v>
      </c>
      <c r="D17" s="4">
        <f t="shared" si="2"/>
        <v>1.9236135865967305</v>
      </c>
      <c r="E17" s="4">
        <f t="shared" si="3"/>
        <v>2.082703865027292</v>
      </c>
      <c r="G17" s="4">
        <f t="shared" si="1"/>
        <v>1.029808863239265</v>
      </c>
    </row>
    <row r="18" spans="1:7" x14ac:dyDescent="0.2">
      <c r="A18" s="4">
        <f>IF('True_Odds_Calculator_2-way'!A19="","",'True_Odds_Calculator_2-way'!A19)</f>
        <v>1.81</v>
      </c>
      <c r="B18" s="4">
        <f>IF('True_Odds_Calculator_2-way'!B19="","",'True_Odds_Calculator_2-way'!B19)</f>
        <v>2.08</v>
      </c>
      <c r="C18" s="4">
        <f t="shared" si="0"/>
        <v>3.3255418614534626E-2</v>
      </c>
      <c r="D18" s="4">
        <f t="shared" si="2"/>
        <v>1.8661643699811639</v>
      </c>
      <c r="E18" s="4">
        <f t="shared" si="3"/>
        <v>2.1545152798443401</v>
      </c>
      <c r="G18" s="4">
        <f t="shared" si="1"/>
        <v>1.0332554186145346</v>
      </c>
    </row>
    <row r="19" spans="1:7" x14ac:dyDescent="0.2">
      <c r="A19" s="4">
        <f>IF('True_Odds_Calculator_2-way'!A20="","",'True_Odds_Calculator_2-way'!A20)</f>
        <v>1.91</v>
      </c>
      <c r="B19" s="4">
        <f>IF('True_Odds_Calculator_2-way'!B20="","",'True_Odds_Calculator_2-way'!B20)</f>
        <v>1.93</v>
      </c>
      <c r="C19" s="4">
        <f t="shared" si="0"/>
        <v>4.1694924449990456E-2</v>
      </c>
      <c r="D19" s="4">
        <f t="shared" si="2"/>
        <v>1.9892075654965866</v>
      </c>
      <c r="E19" s="4">
        <f t="shared" si="3"/>
        <v>2.0109101819272834</v>
      </c>
      <c r="G19" s="4">
        <f t="shared" si="1"/>
        <v>1.0416949244499905</v>
      </c>
    </row>
    <row r="20" spans="1:7" x14ac:dyDescent="0.2">
      <c r="A20" s="4">
        <f>IF('True_Odds_Calculator_2-way'!A21="","",'True_Odds_Calculator_2-way'!A21)</f>
        <v>1.67</v>
      </c>
      <c r="B20" s="4">
        <f>IF('True_Odds_Calculator_2-way'!B21="","",'True_Odds_Calculator_2-way'!B21)</f>
        <v>2.23</v>
      </c>
      <c r="C20" s="4">
        <f t="shared" si="0"/>
        <v>4.7232888483123459E-2</v>
      </c>
      <c r="D20" s="4">
        <f t="shared" si="2"/>
        <v>1.7385681940197473</v>
      </c>
      <c r="E20" s="4">
        <f t="shared" si="3"/>
        <v>2.3539711134287793</v>
      </c>
      <c r="G20" s="4">
        <f t="shared" si="1"/>
        <v>1.0472328884831235</v>
      </c>
    </row>
    <row r="21" spans="1:7" x14ac:dyDescent="0.2">
      <c r="A21" s="4">
        <f>IF('True_Odds_Calculator_2-way'!A22="","",'True_Odds_Calculator_2-way'!A22)</f>
        <v>1.76</v>
      </c>
      <c r="B21" s="4">
        <f>IF('True_Odds_Calculator_2-way'!B22="","",'True_Odds_Calculator_2-way'!B22)</f>
        <v>2.08</v>
      </c>
      <c r="C21" s="4">
        <f t="shared" si="0"/>
        <v>4.8951048951048959E-2</v>
      </c>
      <c r="D21" s="4">
        <f t="shared" si="2"/>
        <v>1.8392282958199357</v>
      </c>
      <c r="E21" s="4">
        <f t="shared" si="3"/>
        <v>2.1915708812260539</v>
      </c>
      <c r="G21" s="4">
        <f t="shared" si="1"/>
        <v>1.048951048951049</v>
      </c>
    </row>
    <row r="22" spans="1:7" x14ac:dyDescent="0.2">
      <c r="A22" s="4">
        <f>IF('True_Odds_Calculator_2-way'!A23="","",'True_Odds_Calculator_2-way'!A23)</f>
        <v>1.76</v>
      </c>
      <c r="B22" s="4">
        <f>IF('True_Odds_Calculator_2-way'!B23="","",'True_Odds_Calculator_2-way'!B23)</f>
        <v>2.09</v>
      </c>
      <c r="C22" s="4">
        <f t="shared" si="0"/>
        <v>4.6650717703349276E-2</v>
      </c>
      <c r="D22" s="4">
        <f t="shared" si="2"/>
        <v>1.8353457738748626</v>
      </c>
      <c r="E22" s="4">
        <f t="shared" si="3"/>
        <v>2.1971090670170828</v>
      </c>
      <c r="G22" s="4">
        <f t="shared" si="1"/>
        <v>1.0466507177033493</v>
      </c>
    </row>
    <row r="23" spans="1:7" x14ac:dyDescent="0.2">
      <c r="A23" s="4">
        <f>IF('True_Odds_Calculator_2-way'!A24="","",'True_Odds_Calculator_2-way'!A24)</f>
        <v>2.0499999999999998</v>
      </c>
      <c r="B23" s="4">
        <f>IF('True_Odds_Calculator_2-way'!B24="","",'True_Odds_Calculator_2-way'!B24)</f>
        <v>1.87</v>
      </c>
      <c r="C23" s="4">
        <f t="shared" si="0"/>
        <v>2.2564236337550447E-2</v>
      </c>
      <c r="D23" s="4">
        <f t="shared" si="2"/>
        <v>2.0985356507458599</v>
      </c>
      <c r="E23" s="4">
        <f t="shared" si="3"/>
        <v>1.9103027282920144</v>
      </c>
      <c r="G23" s="4">
        <f t="shared" si="1"/>
        <v>1.0225642363375504</v>
      </c>
    </row>
    <row r="24" spans="1:7" x14ac:dyDescent="0.2">
      <c r="A24" s="4">
        <f>IF('True_Odds_Calculator_2-way'!A25="","",'True_Odds_Calculator_2-way'!A25)</f>
        <v>1.65</v>
      </c>
      <c r="B24" s="4">
        <f>IF('True_Odds_Calculator_2-way'!B25="","",'True_Odds_Calculator_2-way'!B25)</f>
        <v>2.36</v>
      </c>
      <c r="C24" s="4">
        <f t="shared" si="0"/>
        <v>2.9789419619928204E-2</v>
      </c>
      <c r="D24" s="4">
        <f t="shared" si="2"/>
        <v>1.691572545612511</v>
      </c>
      <c r="E24" s="4">
        <f t="shared" si="3"/>
        <v>2.4459798994974875</v>
      </c>
      <c r="G24" s="4">
        <f t="shared" si="1"/>
        <v>1.0297894196199282</v>
      </c>
    </row>
    <row r="25" spans="1:7" x14ac:dyDescent="0.2">
      <c r="A25" s="4">
        <f>IF('True_Odds_Calculator_2-way'!A26="","",'True_Odds_Calculator_2-way'!A26)</f>
        <v>1.57</v>
      </c>
      <c r="B25" s="4">
        <f>IF('True_Odds_Calculator_2-way'!B26="","",'True_Odds_Calculator_2-way'!B26)</f>
        <v>2.54</v>
      </c>
      <c r="C25" s="4">
        <f t="shared" si="0"/>
        <v>3.0643462560810519E-2</v>
      </c>
      <c r="D25" s="4">
        <f t="shared" si="2"/>
        <v>1.6086974061075479</v>
      </c>
      <c r="E25" s="4">
        <f t="shared" si="3"/>
        <v>2.6428524090396981</v>
      </c>
      <c r="G25" s="4">
        <f t="shared" si="1"/>
        <v>1.0306434625608105</v>
      </c>
    </row>
    <row r="26" spans="1:7" x14ac:dyDescent="0.2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1.72</v>
      </c>
      <c r="C26" s="4">
        <f t="shared" si="0"/>
        <v>2.7823920265780622E-2</v>
      </c>
      <c r="D26" s="4">
        <f t="shared" si="2"/>
        <v>2.3120499279884781</v>
      </c>
      <c r="E26" s="4">
        <f t="shared" si="3"/>
        <v>1.762166117819246</v>
      </c>
      <c r="G26" s="4">
        <f t="shared" si="1"/>
        <v>1.0278239202657806</v>
      </c>
    </row>
    <row r="27" spans="1:7" x14ac:dyDescent="0.2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2.6964398567516312E-2</v>
      </c>
      <c r="D27" s="4">
        <f t="shared" si="2"/>
        <v>1.9288906948394962</v>
      </c>
      <c r="E27" s="4">
        <f t="shared" si="3"/>
        <v>2.0765529308836395</v>
      </c>
      <c r="G27" s="4">
        <f t="shared" si="1"/>
        <v>1.0269643985675163</v>
      </c>
    </row>
    <row r="28" spans="1:7" x14ac:dyDescent="0.2">
      <c r="A28" s="4">
        <f>IF('True_Odds_Calculator_2-way'!A29="","",'True_Odds_Calculator_2-way'!A29)</f>
        <v>1.21</v>
      </c>
      <c r="B28" s="4">
        <f>IF('True_Odds_Calculator_2-way'!B29="","",'True_Odds_Calculator_2-way'!B29)</f>
        <v>4.17</v>
      </c>
      <c r="C28" s="4">
        <f t="shared" si="0"/>
        <v>6.6254434468953738E-2</v>
      </c>
      <c r="D28" s="4">
        <f t="shared" si="2"/>
        <v>1.2605268746018461</v>
      </c>
      <c r="E28" s="4">
        <f t="shared" si="3"/>
        <v>4.8383756053123648</v>
      </c>
      <c r="G28" s="4">
        <f t="shared" si="1"/>
        <v>1.0662544344689537</v>
      </c>
    </row>
    <row r="29" spans="1:7" x14ac:dyDescent="0.2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3.4663865546218364E-2</v>
      </c>
      <c r="D29" s="4">
        <f t="shared" si="2"/>
        <v>1.7516099356025756</v>
      </c>
      <c r="E29" s="4">
        <f t="shared" si="3"/>
        <v>2.3304773561811505</v>
      </c>
      <c r="G29" s="4">
        <f t="shared" si="1"/>
        <v>1.0346638655462184</v>
      </c>
    </row>
    <row r="30" spans="1:7" x14ac:dyDescent="0.2">
      <c r="A30" s="4">
        <f>IF('True_Odds_Calculator_2-way'!A31="","",'True_Odds_Calculator_2-way'!A31)</f>
        <v>1.86</v>
      </c>
      <c r="B30" s="4">
        <f>IF('True_Odds_Calculator_2-way'!B31="","",'True_Odds_Calculator_2-way'!B31)</f>
        <v>2.0299999999999998</v>
      </c>
      <c r="C30" s="4">
        <f t="shared" si="0"/>
        <v>3.0245246040574214E-2</v>
      </c>
      <c r="D30" s="4">
        <f t="shared" si="2"/>
        <v>1.9138324294186226</v>
      </c>
      <c r="E30" s="4">
        <f t="shared" si="3"/>
        <v>2.0942925287037548</v>
      </c>
      <c r="G30" s="4">
        <f t="shared" si="1"/>
        <v>1.0302452460405742</v>
      </c>
    </row>
    <row r="31" spans="1:7" x14ac:dyDescent="0.2">
      <c r="A31" s="4">
        <f>IF('True_Odds_Calculator_2-way'!A32="","",'True_Odds_Calculator_2-way'!A32)</f>
        <v>1.68</v>
      </c>
      <c r="B31" s="4">
        <f>IF('True_Odds_Calculator_2-way'!B32="","",'True_Odds_Calculator_2-way'!B32)</f>
        <v>2.27</v>
      </c>
      <c r="C31" s="4">
        <f t="shared" si="0"/>
        <v>3.5766729599328695E-2</v>
      </c>
      <c r="D31" s="4">
        <f t="shared" si="2"/>
        <v>1.7320374239258789</v>
      </c>
      <c r="E31" s="4">
        <f t="shared" si="3"/>
        <v>2.3660503784588656</v>
      </c>
      <c r="G31" s="4">
        <f t="shared" si="1"/>
        <v>1.0357667295993287</v>
      </c>
    </row>
    <row r="32" spans="1:7" x14ac:dyDescent="0.2">
      <c r="A32" s="4">
        <f>IF('True_Odds_Calculator_2-way'!A33="","",'True_Odds_Calculator_2-way'!A33)</f>
        <v>1.88</v>
      </c>
      <c r="B32" s="4">
        <f>IF('True_Odds_Calculator_2-way'!B33="","",'True_Odds_Calculator_2-way'!B33)</f>
        <v>2.0099999999999998</v>
      </c>
      <c r="C32" s="4">
        <f t="shared" si="0"/>
        <v>2.9427331427966497E-2</v>
      </c>
      <c r="D32" s="4">
        <f t="shared" si="2"/>
        <v>1.9334834220221038</v>
      </c>
      <c r="E32" s="4">
        <f t="shared" si="3"/>
        <v>2.0712563034422273</v>
      </c>
      <c r="G32" s="4">
        <f t="shared" si="1"/>
        <v>1.0294273314279665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2.06</v>
      </c>
      <c r="B34" s="4">
        <f>IF('True_Odds_Calculator_2-way'!B35="","",'True_Odds_Calculator_2-way'!B35)</f>
        <v>1.85</v>
      </c>
      <c r="C34" s="4">
        <f t="shared" si="0"/>
        <v>2.5977433744424072E-2</v>
      </c>
      <c r="D34" s="4">
        <f t="shared" si="2"/>
        <v>2.1166342682588173</v>
      </c>
      <c r="E34" s="4">
        <f t="shared" si="3"/>
        <v>1.8955483710519774</v>
      </c>
      <c r="G34" s="4">
        <f t="shared" si="1"/>
        <v>1.0259774337444241</v>
      </c>
    </row>
    <row r="35" spans="1:7" x14ac:dyDescent="0.2">
      <c r="A35" s="4">
        <f>IF('True_Odds_Calculator_2-way'!A36="","",'True_Odds_Calculator_2-way'!A36)</f>
        <v>1.41</v>
      </c>
      <c r="B35" s="4">
        <f>IF('True_Odds_Calculator_2-way'!B36="","",'True_Odds_Calculator_2-way'!B36)</f>
        <v>3.02</v>
      </c>
      <c r="C35" s="4">
        <f t="shared" si="0"/>
        <v>4.0345685970597955E-2</v>
      </c>
      <c r="D35" s="4">
        <f t="shared" si="2"/>
        <v>1.4512797791486316</v>
      </c>
      <c r="E35" s="4">
        <f t="shared" si="3"/>
        <v>3.2159202477154296</v>
      </c>
      <c r="G35" s="4">
        <f t="shared" si="1"/>
        <v>1.040345685970598</v>
      </c>
    </row>
    <row r="36" spans="1:7" x14ac:dyDescent="0.2">
      <c r="A36" s="4">
        <f>IF('True_Odds_Calculator_2-way'!A37="","",'True_Odds_Calculator_2-way'!A37)</f>
        <v>2.37</v>
      </c>
      <c r="B36" s="4">
        <f>IF('True_Odds_Calculator_2-way'!B37="","",'True_Odds_Calculator_2-way'!B37)</f>
        <v>1.65</v>
      </c>
      <c r="C36" s="4">
        <f t="shared" si="0"/>
        <v>2.8001534330648337E-2</v>
      </c>
      <c r="D36" s="4">
        <f t="shared" si="2"/>
        <v>2.4513399153737665</v>
      </c>
      <c r="E36" s="4">
        <f t="shared" si="3"/>
        <v>1.6890184645286688</v>
      </c>
      <c r="G36" s="4">
        <f t="shared" si="1"/>
        <v>1.0280015343306483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1.93</v>
      </c>
      <c r="C37" s="4">
        <f t="shared" si="0"/>
        <v>2.5748928223876311E-2</v>
      </c>
      <c r="D37" s="4">
        <f t="shared" si="2"/>
        <v>2.0212647191728026</v>
      </c>
      <c r="E37" s="4">
        <f t="shared" si="3"/>
        <v>1.9791780536685666</v>
      </c>
      <c r="G37" s="4">
        <f t="shared" si="1"/>
        <v>1.0257489282238763</v>
      </c>
    </row>
    <row r="38" spans="1:7" x14ac:dyDescent="0.2">
      <c r="A38" s="4">
        <f>IF('True_Odds_Calculator_2-way'!A39="","",'True_Odds_Calculator_2-way'!A39)</f>
        <v>1.87</v>
      </c>
      <c r="B38" s="4">
        <f>IF('True_Odds_Calculator_2-way'!B39="","",'True_Odds_Calculator_2-way'!B39)</f>
        <v>2.02</v>
      </c>
      <c r="C38" s="4">
        <f t="shared" si="0"/>
        <v>2.9808863239265015E-2</v>
      </c>
      <c r="D38" s="4">
        <f t="shared" si="2"/>
        <v>1.9236135865967305</v>
      </c>
      <c r="E38" s="4">
        <f t="shared" si="3"/>
        <v>2.082703865027292</v>
      </c>
      <c r="G38" s="4">
        <f t="shared" si="1"/>
        <v>1.029808863239265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3.2580136626379375E-2</v>
      </c>
      <c r="D39" s="4">
        <f t="shared" si="2"/>
        <v>2.2817745803357314</v>
      </c>
      <c r="E39" s="4">
        <f t="shared" si="3"/>
        <v>1.7801683816651075</v>
      </c>
      <c r="G39" s="4">
        <f t="shared" si="1"/>
        <v>1.0325801366263794</v>
      </c>
    </row>
    <row r="40" spans="1:7" x14ac:dyDescent="0.2">
      <c r="A40" s="4">
        <f>IF('True_Odds_Calculator_2-way'!A41="","",'True_Odds_Calculator_2-way'!A41)</f>
        <v>2.06</v>
      </c>
      <c r="B40" s="4">
        <f>IF('True_Odds_Calculator_2-way'!B41="","",'True_Odds_Calculator_2-way'!B41)</f>
        <v>1.84</v>
      </c>
      <c r="C40" s="4">
        <f t="shared" si="0"/>
        <v>2.891515407344869E-2</v>
      </c>
      <c r="D40" s="4">
        <f t="shared" si="2"/>
        <v>2.1232354918216445</v>
      </c>
      <c r="E40" s="4">
        <f t="shared" si="3"/>
        <v>1.8902852583283463</v>
      </c>
      <c r="G40" s="4">
        <f t="shared" si="1"/>
        <v>1.0289151540734487</v>
      </c>
    </row>
    <row r="41" spans="1:7" x14ac:dyDescent="0.2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3.4193852437555794E-2</v>
      </c>
      <c r="D41" s="4">
        <f t="shared" si="2"/>
        <v>2.3508340001231001</v>
      </c>
      <c r="E41" s="4">
        <f t="shared" si="3"/>
        <v>1.740283410033262</v>
      </c>
      <c r="G41" s="4">
        <f t="shared" si="1"/>
        <v>1.0341938524375558</v>
      </c>
    </row>
    <row r="42" spans="1:7" x14ac:dyDescent="0.2">
      <c r="A42" s="4">
        <f>IF('True_Odds_Calculator_2-way'!A43="","",'True_Odds_Calculator_2-way'!A43)</f>
        <v>2.4700000000000002</v>
      </c>
      <c r="B42" s="4">
        <f>IF('True_Odds_Calculator_2-way'!B43="","",'True_Odds_Calculator_2-way'!B43)</f>
        <v>1.59</v>
      </c>
      <c r="C42" s="4">
        <f t="shared" si="0"/>
        <v>3.37891172052045E-2</v>
      </c>
      <c r="D42" s="4">
        <f t="shared" si="2"/>
        <v>2.5775604633610079</v>
      </c>
      <c r="E42" s="4">
        <f t="shared" si="3"/>
        <v>1.6338901254342355</v>
      </c>
      <c r="G42" s="4">
        <f t="shared" si="1"/>
        <v>1.0337891172052045</v>
      </c>
    </row>
    <row r="43" spans="1:7" x14ac:dyDescent="0.2">
      <c r="A43" s="4">
        <f>IF('True_Odds_Calculator_2-way'!A44="","",'True_Odds_Calculator_2-way'!A44)</f>
        <v>2.0699999999999998</v>
      </c>
      <c r="B43" s="4">
        <f>IF('True_Odds_Calculator_2-way'!B44="","",'True_Odds_Calculator_2-way'!B44)</f>
        <v>1.81</v>
      </c>
      <c r="C43" s="4">
        <f t="shared" si="0"/>
        <v>3.5577975284917462E-2</v>
      </c>
      <c r="D43" s="4">
        <f t="shared" si="2"/>
        <v>2.1491381535549374</v>
      </c>
      <c r="E43" s="4">
        <f t="shared" si="3"/>
        <v>1.8702173858786533</v>
      </c>
      <c r="G43" s="4">
        <f t="shared" si="1"/>
        <v>1.0355779752849175</v>
      </c>
    </row>
    <row r="44" spans="1:7" x14ac:dyDescent="0.2">
      <c r="A44" s="4">
        <f>IF('True_Odds_Calculator_2-way'!A45="","",'True_Odds_Calculator_2-way'!A45)</f>
        <v>2.06</v>
      </c>
      <c r="B44" s="4">
        <f>IF('True_Odds_Calculator_2-way'!B45="","",'True_Odds_Calculator_2-way'!B45)</f>
        <v>1.84</v>
      </c>
      <c r="C44" s="4">
        <f t="shared" si="0"/>
        <v>2.891515407344869E-2</v>
      </c>
      <c r="D44" s="4">
        <f t="shared" si="2"/>
        <v>2.1232354918216445</v>
      </c>
      <c r="E44" s="4">
        <f t="shared" si="3"/>
        <v>1.8902852583283463</v>
      </c>
      <c r="G44" s="4">
        <f t="shared" si="1"/>
        <v>1.0289151540734487</v>
      </c>
    </row>
    <row r="45" spans="1:7" x14ac:dyDescent="0.2">
      <c r="A45" s="4">
        <f>IF('True_Odds_Calculator_2-way'!A46="","",'True_Odds_Calculator_2-way'!A46)</f>
        <v>2.04</v>
      </c>
      <c r="B45" s="4">
        <f>IF('True_Odds_Calculator_2-way'!B46="","",'True_Odds_Calculator_2-way'!B46)</f>
        <v>1.85</v>
      </c>
      <c r="C45" s="4">
        <f t="shared" si="0"/>
        <v>3.0736618971912932E-2</v>
      </c>
      <c r="D45" s="4">
        <f t="shared" si="2"/>
        <v>2.1060267857142851</v>
      </c>
      <c r="E45" s="4">
        <f t="shared" si="3"/>
        <v>1.9041372351160444</v>
      </c>
      <c r="G45" s="4">
        <f t="shared" si="1"/>
        <v>1.0307366189719129</v>
      </c>
    </row>
    <row r="46" spans="1:7" x14ac:dyDescent="0.2">
      <c r="A46" s="4">
        <f>IF('True_Odds_Calculator_2-way'!A47="","",'True_Odds_Calculator_2-way'!A47)</f>
        <v>2.09</v>
      </c>
      <c r="B46" s="4">
        <f>IF('True_Odds_Calculator_2-way'!B47="","",'True_Odds_Calculator_2-way'!B47)</f>
        <v>1.8</v>
      </c>
      <c r="C46" s="4">
        <f t="shared" si="0"/>
        <v>3.4024455077086735E-2</v>
      </c>
      <c r="D46" s="4">
        <f t="shared" si="2"/>
        <v>2.1670506912442398</v>
      </c>
      <c r="E46" s="4">
        <f t="shared" si="3"/>
        <v>1.8568608094768018</v>
      </c>
      <c r="G46" s="4">
        <f t="shared" si="1"/>
        <v>1.0340244550770867</v>
      </c>
    </row>
    <row r="47" spans="1:7" x14ac:dyDescent="0.2">
      <c r="A47" s="4">
        <f>IF('True_Odds_Calculator_2-way'!A48="","",'True_Odds_Calculator_2-way'!A48)</f>
        <v>1.91</v>
      </c>
      <c r="B47" s="4">
        <f>IF('True_Odds_Calculator_2-way'!B48="","",'True_Odds_Calculator_2-way'!B48)</f>
        <v>1.93</v>
      </c>
      <c r="C47" s="4">
        <f t="shared" si="0"/>
        <v>4.1694924449990456E-2</v>
      </c>
      <c r="D47" s="4">
        <f t="shared" si="2"/>
        <v>1.9892075654965866</v>
      </c>
      <c r="E47" s="4">
        <f t="shared" si="3"/>
        <v>2.0109101819272834</v>
      </c>
      <c r="G47" s="4">
        <f t="shared" si="1"/>
        <v>1.0416949244499905</v>
      </c>
    </row>
    <row r="48" spans="1:7" x14ac:dyDescent="0.2">
      <c r="A48" s="4">
        <f>IF('True_Odds_Calculator_2-way'!A49="","",'True_Odds_Calculator_2-way'!A49)</f>
        <v>1.91</v>
      </c>
      <c r="B48" s="4">
        <f>IF('True_Odds_Calculator_2-way'!B49="","",'True_Odds_Calculator_2-way'!B49)</f>
        <v>1.93</v>
      </c>
      <c r="C48" s="4">
        <f t="shared" si="0"/>
        <v>4.1694924449990456E-2</v>
      </c>
      <c r="D48" s="4">
        <f t="shared" si="2"/>
        <v>1.9892075654965866</v>
      </c>
      <c r="E48" s="4">
        <f t="shared" si="3"/>
        <v>2.0109101819272834</v>
      </c>
      <c r="G48" s="4">
        <f t="shared" si="1"/>
        <v>1.0416949244499905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1.86</v>
      </c>
      <c r="C49" s="4">
        <f t="shared" si="0"/>
        <v>4.5248621800120015E-2</v>
      </c>
      <c r="D49" s="4">
        <f t="shared" si="2"/>
        <v>2.0618985988408078</v>
      </c>
      <c r="E49" s="4">
        <f t="shared" si="3"/>
        <v>1.9417095013512797</v>
      </c>
      <c r="G49" s="4">
        <f t="shared" si="1"/>
        <v>1.04524862180012</v>
      </c>
    </row>
    <row r="50" spans="1:7" x14ac:dyDescent="0.2">
      <c r="A50" s="4">
        <f>IF('True_Odds_Calculator_2-way'!A51="","",'True_Odds_Calculator_2-way'!A51)</f>
        <v>1.97</v>
      </c>
      <c r="B50" s="4">
        <f>IF('True_Odds_Calculator_2-way'!B51="","",'True_Odds_Calculator_2-way'!B51)</f>
        <v>1.87</v>
      </c>
      <c r="C50" s="4">
        <f t="shared" si="0"/>
        <v>4.2373571486739481E-2</v>
      </c>
      <c r="D50" s="4">
        <f t="shared" si="2"/>
        <v>2.0558051284913081</v>
      </c>
      <c r="E50" s="4">
        <f t="shared" si="3"/>
        <v>1.9471444805623825</v>
      </c>
      <c r="G50" s="4">
        <f t="shared" si="1"/>
        <v>1.0423735714867395</v>
      </c>
    </row>
    <row r="51" spans="1:7" x14ac:dyDescent="0.2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1.83</v>
      </c>
      <c r="C51" s="4">
        <f t="shared" si="0"/>
        <v>4.3960525242639381E-2</v>
      </c>
      <c r="D51" s="4">
        <f t="shared" si="2"/>
        <v>2.1029071263184975</v>
      </c>
      <c r="E51" s="4">
        <f t="shared" si="3"/>
        <v>1.9066946582691862</v>
      </c>
      <c r="G51" s="4">
        <f t="shared" si="1"/>
        <v>1.0439605252426394</v>
      </c>
    </row>
    <row r="52" spans="1:7" x14ac:dyDescent="0.2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4.7378811142794408E-2</v>
      </c>
      <c r="D52" s="4">
        <f t="shared" si="2"/>
        <v>2.033452274754683</v>
      </c>
      <c r="E52" s="4">
        <f t="shared" si="3"/>
        <v>1.9676305567544234</v>
      </c>
      <c r="G52" s="4">
        <f t="shared" si="1"/>
        <v>1.0473788111427944</v>
      </c>
    </row>
    <row r="53" spans="1:7" x14ac:dyDescent="0.2">
      <c r="A53" s="4">
        <f>IF('True_Odds_Calculator_2-way'!A54="","",'True_Odds_Calculator_2-way'!A54)</f>
        <v>1.86</v>
      </c>
      <c r="B53" s="4">
        <f>IF('True_Odds_Calculator_2-way'!B54="","",'True_Odds_Calculator_2-way'!B54)</f>
        <v>1.98</v>
      </c>
      <c r="C53" s="4">
        <f t="shared" si="0"/>
        <v>4.2684913652655698E-2</v>
      </c>
      <c r="D53" s="4">
        <f t="shared" si="2"/>
        <v>1.9368886083938153</v>
      </c>
      <c r="E53" s="4">
        <f t="shared" si="3"/>
        <v>2.0673627484001349</v>
      </c>
      <c r="G53" s="4">
        <f t="shared" si="1"/>
        <v>1.0426849136526557</v>
      </c>
    </row>
    <row r="54" spans="1:7" x14ac:dyDescent="0.2">
      <c r="A54" s="4">
        <f>IF('True_Odds_Calculator_2-way'!A55="","",'True_Odds_Calculator_2-way'!A55)</f>
        <v>1.84</v>
      </c>
      <c r="B54" s="4">
        <f>IF('True_Odds_Calculator_2-way'!B55="","",'True_Odds_Calculator_2-way'!B55)</f>
        <v>2</v>
      </c>
      <c r="C54" s="4">
        <f t="shared" si="0"/>
        <v>4.3478260869565188E-2</v>
      </c>
      <c r="D54" s="4">
        <f t="shared" si="2"/>
        <v>1.9166666666666665</v>
      </c>
      <c r="E54" s="4">
        <f t="shared" si="3"/>
        <v>2.0909090909090908</v>
      </c>
      <c r="G54" s="4">
        <f t="shared" si="1"/>
        <v>1.0434782608695652</v>
      </c>
    </row>
    <row r="55" spans="1:7" x14ac:dyDescent="0.2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4.4963439921422932E-2</v>
      </c>
      <c r="D55" s="4">
        <f t="shared" si="2"/>
        <v>1.9520664678312738</v>
      </c>
      <c r="E55" s="4">
        <f t="shared" si="3"/>
        <v>2.0503468337435664</v>
      </c>
      <c r="G55" s="4">
        <f t="shared" si="1"/>
        <v>1.0449634399214229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1.84</v>
      </c>
      <c r="C56" s="4">
        <f t="shared" si="0"/>
        <v>4.3478260869565188E-2</v>
      </c>
      <c r="D56" s="4">
        <f t="shared" si="2"/>
        <v>2.0909090909090908</v>
      </c>
      <c r="E56" s="4">
        <f t="shared" si="3"/>
        <v>1.9166666666666665</v>
      </c>
      <c r="G56" s="4">
        <f t="shared" si="1"/>
        <v>1.0434782608695652</v>
      </c>
    </row>
    <row r="57" spans="1:7" x14ac:dyDescent="0.2">
      <c r="A57" s="4">
        <f>IF('True_Odds_Calculator_2-way'!A58="","",'True_Odds_Calculator_2-way'!A58)</f>
        <v>2.08</v>
      </c>
      <c r="B57" s="4">
        <f>IF('True_Odds_Calculator_2-way'!B58="","",'True_Odds_Calculator_2-way'!B58)</f>
        <v>1.76</v>
      </c>
      <c r="C57" s="4">
        <f t="shared" si="0"/>
        <v>4.8951048951048959E-2</v>
      </c>
      <c r="D57" s="4">
        <f t="shared" si="2"/>
        <v>2.1915708812260539</v>
      </c>
      <c r="E57" s="4">
        <f t="shared" si="3"/>
        <v>1.8392282958199357</v>
      </c>
      <c r="G57" s="4">
        <f t="shared" si="1"/>
        <v>1.048951048951049</v>
      </c>
    </row>
    <row r="58" spans="1:7" x14ac:dyDescent="0.2">
      <c r="A58" s="4">
        <f>IF('True_Odds_Calculator_2-way'!A59="","",'True_Odds_Calculator_2-way'!A59)</f>
        <v>2.17</v>
      </c>
      <c r="B58" s="4">
        <f>IF('True_Odds_Calculator_2-way'!B59="","",'True_Odds_Calculator_2-way'!B59)</f>
        <v>1.7</v>
      </c>
      <c r="C58" s="4">
        <f t="shared" si="0"/>
        <v>4.9064787205204574E-2</v>
      </c>
      <c r="D58" s="4">
        <f t="shared" si="2"/>
        <v>2.2920161540851192</v>
      </c>
      <c r="E58" s="4">
        <f t="shared" si="3"/>
        <v>1.773984130800673</v>
      </c>
      <c r="G58" s="4">
        <f t="shared" si="1"/>
        <v>1.0490647872052046</v>
      </c>
    </row>
    <row r="59" spans="1:7" x14ac:dyDescent="0.2">
      <c r="A59" s="4">
        <f>IF('True_Odds_Calculator_2-way'!A60="","",'True_Odds_Calculator_2-way'!A60)</f>
        <v>1.98</v>
      </c>
      <c r="B59" s="4">
        <f>IF('True_Odds_Calculator_2-way'!B60="","",'True_Odds_Calculator_2-way'!B60)</f>
        <v>1.86</v>
      </c>
      <c r="C59" s="4">
        <f t="shared" si="0"/>
        <v>4.2684913652655698E-2</v>
      </c>
      <c r="D59" s="4">
        <f t="shared" si="2"/>
        <v>2.0673627484001349</v>
      </c>
      <c r="E59" s="4">
        <f t="shared" si="3"/>
        <v>1.9368886083938153</v>
      </c>
      <c r="G59" s="4">
        <f t="shared" si="1"/>
        <v>1.0426849136526557</v>
      </c>
    </row>
    <row r="60" spans="1:7" x14ac:dyDescent="0.2">
      <c r="A60" s="4">
        <f>IF('True_Odds_Calculator_2-way'!A61="","",'True_Odds_Calculator_2-way'!A61)</f>
        <v>1.86</v>
      </c>
      <c r="B60" s="4">
        <f>IF('True_Odds_Calculator_2-way'!B61="","",'True_Odds_Calculator_2-way'!B61)</f>
        <v>1.98</v>
      </c>
      <c r="C60" s="4">
        <f t="shared" si="0"/>
        <v>4.2684913652655698E-2</v>
      </c>
      <c r="D60" s="4">
        <f t="shared" si="2"/>
        <v>1.9368886083938153</v>
      </c>
      <c r="E60" s="4">
        <f t="shared" si="3"/>
        <v>2.0673627484001349</v>
      </c>
      <c r="G60" s="4">
        <f t="shared" si="1"/>
        <v>1.0426849136526557</v>
      </c>
    </row>
    <row r="61" spans="1:7" x14ac:dyDescent="0.2">
      <c r="A61" s="4">
        <f>IF('True_Odds_Calculator_2-way'!A62="","",'True_Odds_Calculator_2-way'!A62)</f>
        <v>2.29</v>
      </c>
      <c r="B61" s="4">
        <f>IF('True_Odds_Calculator_2-way'!B62="","",'True_Odds_Calculator_2-way'!B62)</f>
        <v>1.64</v>
      </c>
      <c r="C61" s="4">
        <f t="shared" si="0"/>
        <v>4.6437320268399196E-2</v>
      </c>
      <c r="D61" s="4">
        <f t="shared" si="2"/>
        <v>2.4185986604842866</v>
      </c>
      <c r="E61" s="4">
        <f t="shared" si="3"/>
        <v>1.7049210096241147</v>
      </c>
      <c r="G61" s="4">
        <f t="shared" si="1"/>
        <v>1.0464373202683992</v>
      </c>
    </row>
    <row r="62" spans="1:7" x14ac:dyDescent="0.2">
      <c r="A62" s="4">
        <f>IF('True_Odds_Calculator_2-way'!A63="","",'True_Odds_Calculator_2-way'!A63)</f>
        <v>2.0499999999999998</v>
      </c>
      <c r="B62" s="4">
        <f>IF('True_Odds_Calculator_2-way'!B63="","",'True_Odds_Calculator_2-way'!B63)</f>
        <v>1.8</v>
      </c>
      <c r="C62" s="4">
        <f t="shared" si="0"/>
        <v>4.3360433604336057E-2</v>
      </c>
      <c r="D62" s="4">
        <f t="shared" si="2"/>
        <v>2.1453488372093021</v>
      </c>
      <c r="E62" s="4">
        <f t="shared" si="3"/>
        <v>1.8730964467005078</v>
      </c>
      <c r="G62" s="4">
        <f t="shared" si="1"/>
        <v>1.0433604336043361</v>
      </c>
    </row>
    <row r="63" spans="1:7" x14ac:dyDescent="0.2">
      <c r="A63" s="4">
        <f>IF('True_Odds_Calculator_2-way'!A64="","",'True_Odds_Calculator_2-way'!A64)</f>
        <v>1.93</v>
      </c>
      <c r="B63" s="4">
        <f>IF('True_Odds_Calculator_2-way'!B64="","",'True_Odds_Calculator_2-way'!B64)</f>
        <v>1.91</v>
      </c>
      <c r="C63" s="4">
        <f t="shared" si="0"/>
        <v>4.1694924449990456E-2</v>
      </c>
      <c r="D63" s="4">
        <f t="shared" si="2"/>
        <v>2.0109101819272834</v>
      </c>
      <c r="E63" s="4">
        <f t="shared" si="3"/>
        <v>1.9892075654965866</v>
      </c>
      <c r="G63" s="4">
        <f t="shared" si="1"/>
        <v>1.0416949244499905</v>
      </c>
    </row>
    <row r="64" spans="1:7" x14ac:dyDescent="0.2">
      <c r="A64" s="4">
        <f>IF('True_Odds_Calculator_2-way'!A65="","",'True_Odds_Calculator_2-way'!A65)</f>
        <v>1.91</v>
      </c>
      <c r="B64" s="4">
        <f>IF('True_Odds_Calculator_2-way'!B65="","",'True_Odds_Calculator_2-way'!B65)</f>
        <v>1.93</v>
      </c>
      <c r="C64" s="4">
        <f t="shared" si="0"/>
        <v>4.1694924449990456E-2</v>
      </c>
      <c r="D64" s="4">
        <f t="shared" si="2"/>
        <v>1.9892075654965866</v>
      </c>
      <c r="E64" s="4">
        <f t="shared" si="3"/>
        <v>2.0109101819272834</v>
      </c>
      <c r="G64" s="4">
        <f t="shared" si="1"/>
        <v>1.0416949244499905</v>
      </c>
    </row>
    <row r="65" spans="1:7" x14ac:dyDescent="0.2">
      <c r="A65" s="4">
        <f>IF('True_Odds_Calculator_2-way'!A66="","",'True_Odds_Calculator_2-way'!A66)</f>
        <v>2.0299999999999998</v>
      </c>
      <c r="B65" s="4">
        <f>IF('True_Odds_Calculator_2-way'!B66="","",'True_Odds_Calculator_2-way'!B66)</f>
        <v>1.81</v>
      </c>
      <c r="C65" s="4">
        <f t="shared" si="0"/>
        <v>4.5097025283727721E-2</v>
      </c>
      <c r="D65" s="4">
        <f t="shared" si="2"/>
        <v>2.1273774715571898</v>
      </c>
      <c r="E65" s="4">
        <f t="shared" si="3"/>
        <v>1.8870143543127138</v>
      </c>
      <c r="G65" s="4">
        <f t="shared" si="1"/>
        <v>1.0450970252837277</v>
      </c>
    </row>
    <row r="66" spans="1:7" x14ac:dyDescent="0.2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ref="C66:C129" si="4">IF(A66="","",((1/A66)+(1/B66))-1)</f>
        <v>4.6650717703349276E-2</v>
      </c>
      <c r="D66" s="4">
        <f t="shared" si="2"/>
        <v>2.1971090670170828</v>
      </c>
      <c r="E66" s="4">
        <f t="shared" si="3"/>
        <v>1.8353457738748626</v>
      </c>
      <c r="G66" s="4">
        <f t="shared" ref="G66:G129" si="5">IF(A66="","",C66+1)</f>
        <v>1.0466507177033493</v>
      </c>
    </row>
    <row r="67" spans="1:7" x14ac:dyDescent="0.2">
      <c r="A67" s="4">
        <f>IF('True_Odds_Calculator_2-way'!A68="","",'True_Odds_Calculator_2-way'!A68)</f>
        <v>1.81</v>
      </c>
      <c r="B67" s="4">
        <f>IF('True_Odds_Calculator_2-way'!B68="","",'True_Odds_Calculator_2-way'!B68)</f>
        <v>2.04</v>
      </c>
      <c r="C67" s="4">
        <f t="shared" si="4"/>
        <v>4.2682266276676373E-2</v>
      </c>
      <c r="D67" s="4">
        <f t="shared" ref="D67:D130" si="6">IF(A67="","",(2*A67)/(2-($C67*A67)))</f>
        <v>1.8827248623291861</v>
      </c>
      <c r="E67" s="4">
        <f t="shared" ref="E67:E130" si="7">IF(B67="","",(2*B67)/(2-($C67*B67)))</f>
        <v>2.1328558225508316</v>
      </c>
      <c r="G67" s="4">
        <f t="shared" si="5"/>
        <v>1.0426822662766764</v>
      </c>
    </row>
    <row r="68" spans="1:7" x14ac:dyDescent="0.2">
      <c r="A68" s="4">
        <f>IF('True_Odds_Calculator_2-way'!A69="","",'True_Odds_Calculator_2-way'!A69)</f>
        <v>2.4</v>
      </c>
      <c r="B68" s="4">
        <f>IF('True_Odds_Calculator_2-way'!B69="","",'True_Odds_Calculator_2-way'!B69)</f>
        <v>1.58</v>
      </c>
      <c r="C68" s="4">
        <f t="shared" si="4"/>
        <v>4.9578059071729852E-2</v>
      </c>
      <c r="D68" s="4">
        <f t="shared" si="6"/>
        <v>2.5518169582772541</v>
      </c>
      <c r="E68" s="4">
        <f t="shared" si="7"/>
        <v>1.6444058976582827</v>
      </c>
      <c r="G68" s="4">
        <f t="shared" si="5"/>
        <v>1.0495780590717299</v>
      </c>
    </row>
    <row r="69" spans="1:7" x14ac:dyDescent="0.2">
      <c r="A69" s="4">
        <f>IF('True_Odds_Calculator_2-way'!A70="","",'True_Odds_Calculator_2-way'!A70)</f>
        <v>2.04</v>
      </c>
      <c r="B69" s="4">
        <f>IF('True_Odds_Calculator_2-way'!B70="","",'True_Odds_Calculator_2-way'!B70)</f>
        <v>1.76</v>
      </c>
      <c r="C69" s="4">
        <f t="shared" si="4"/>
        <v>5.8377896613190705E-2</v>
      </c>
      <c r="D69" s="4">
        <f t="shared" si="6"/>
        <v>2.1691638472692123</v>
      </c>
      <c r="E69" s="4">
        <f t="shared" si="7"/>
        <v>1.8553121124431584</v>
      </c>
      <c r="G69" s="4">
        <f t="shared" si="5"/>
        <v>1.0583778966131907</v>
      </c>
    </row>
    <row r="70" spans="1:7" x14ac:dyDescent="0.2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1.81</v>
      </c>
      <c r="C70" s="4">
        <f t="shared" si="4"/>
        <v>4.999862565624924E-2</v>
      </c>
      <c r="D70" s="4">
        <f t="shared" si="6"/>
        <v>2.1163433291643639</v>
      </c>
      <c r="E70" s="4">
        <f t="shared" si="7"/>
        <v>1.8957817670201405</v>
      </c>
      <c r="G70" s="4">
        <f t="shared" si="5"/>
        <v>1.0499986256562492</v>
      </c>
    </row>
    <row r="71" spans="1:7" x14ac:dyDescent="0.2">
      <c r="A71" s="4">
        <f>IF('True_Odds_Calculator_2-way'!A72="","",'True_Odds_Calculator_2-way'!A72)</f>
        <v>2.08</v>
      </c>
      <c r="B71" s="4">
        <f>IF('True_Odds_Calculator_2-way'!B72="","",'True_Odds_Calculator_2-way'!B72)</f>
        <v>1.74</v>
      </c>
      <c r="C71" s="4">
        <f t="shared" si="4"/>
        <v>5.5481874447391721E-2</v>
      </c>
      <c r="D71" s="4">
        <f t="shared" si="6"/>
        <v>2.2073676506464994</v>
      </c>
      <c r="E71" s="4">
        <f t="shared" si="7"/>
        <v>1.8282481309355427</v>
      </c>
      <c r="G71" s="4">
        <f t="shared" si="5"/>
        <v>1.0554818744473917</v>
      </c>
    </row>
    <row r="72" spans="1:7" x14ac:dyDescent="0.2">
      <c r="A72" s="4">
        <f>IF('True_Odds_Calculator_2-way'!A73="","",'True_Odds_Calculator_2-way'!A73)</f>
        <v>1.7</v>
      </c>
      <c r="B72" s="4">
        <f>IF('True_Odds_Calculator_2-way'!B73="","",'True_Odds_Calculator_2-way'!B73)</f>
        <v>2.13</v>
      </c>
      <c r="C72" s="4">
        <f t="shared" si="4"/>
        <v>5.7718862192764453E-2</v>
      </c>
      <c r="D72" s="4">
        <f t="shared" si="6"/>
        <v>1.7877067390767711</v>
      </c>
      <c r="E72" s="4">
        <f t="shared" si="7"/>
        <v>2.2695079912253213</v>
      </c>
      <c r="G72" s="4">
        <f t="shared" si="5"/>
        <v>1.0577188621927645</v>
      </c>
    </row>
    <row r="73" spans="1:7" x14ac:dyDescent="0.2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4"/>
        <v>5.1092474067534699E-2</v>
      </c>
      <c r="D73" s="4">
        <f t="shared" si="6"/>
        <v>1.9307552998828166</v>
      </c>
      <c r="E73" s="4">
        <f t="shared" si="7"/>
        <v>2.0743962458509784</v>
      </c>
      <c r="G73" s="4">
        <f t="shared" si="5"/>
        <v>1.0510924740675347</v>
      </c>
    </row>
    <row r="74" spans="1:7" x14ac:dyDescent="0.2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4"/>
        <v>5.1092474067534699E-2</v>
      </c>
      <c r="D74" s="4">
        <f t="shared" si="6"/>
        <v>1.9307552998828166</v>
      </c>
      <c r="E74" s="4">
        <f t="shared" si="7"/>
        <v>2.0743962458509784</v>
      </c>
      <c r="G74" s="4">
        <f t="shared" si="5"/>
        <v>1.0510924740675347</v>
      </c>
    </row>
    <row r="75" spans="1:7" x14ac:dyDescent="0.2">
      <c r="A75" s="4">
        <f>IF('True_Odds_Calculator_2-way'!A76="","",'True_Odds_Calculator_2-way'!A76)</f>
        <v>1.88</v>
      </c>
      <c r="B75" s="4">
        <f>IF('True_Odds_Calculator_2-way'!B76="","",'True_Odds_Calculator_2-way'!B76)</f>
        <v>1.92</v>
      </c>
      <c r="C75" s="4">
        <f t="shared" si="4"/>
        <v>5.2748226950354749E-2</v>
      </c>
      <c r="D75" s="4">
        <f t="shared" si="6"/>
        <v>1.9780797895659799</v>
      </c>
      <c r="E75" s="4">
        <f t="shared" si="7"/>
        <v>2.0224114746750339</v>
      </c>
      <c r="G75" s="4">
        <f t="shared" si="5"/>
        <v>1.0527482269503547</v>
      </c>
    </row>
    <row r="76" spans="1:7" x14ac:dyDescent="0.2">
      <c r="A76" s="4">
        <f>IF('True_Odds_Calculator_2-way'!A77="","",'True_Odds_Calculator_2-way'!A77)</f>
        <v>1.83</v>
      </c>
      <c r="B76" s="4">
        <f>IF('True_Odds_Calculator_2-way'!B77="","",'True_Odds_Calculator_2-way'!B77)</f>
        <v>1.97</v>
      </c>
      <c r="C76" s="4">
        <f t="shared" si="4"/>
        <v>5.406230062966344E-2</v>
      </c>
      <c r="D76" s="4">
        <f t="shared" si="6"/>
        <v>1.9252356412378842</v>
      </c>
      <c r="E76" s="4">
        <f t="shared" si="7"/>
        <v>2.0808057487518394</v>
      </c>
      <c r="G76" s="4">
        <f t="shared" si="5"/>
        <v>1.0540623006296634</v>
      </c>
    </row>
    <row r="77" spans="1:7" x14ac:dyDescent="0.2">
      <c r="A77" s="4">
        <f>IF('True_Odds_Calculator_2-way'!A78="","",'True_Odds_Calculator_2-way'!A78)</f>
        <v>1.71</v>
      </c>
      <c r="B77" s="4">
        <f>IF('True_Odds_Calculator_2-way'!B78="","",'True_Odds_Calculator_2-way'!B78)</f>
        <v>2.12</v>
      </c>
      <c r="C77" s="4">
        <f t="shared" si="4"/>
        <v>5.6493434844973933E-2</v>
      </c>
      <c r="D77" s="4">
        <f t="shared" si="6"/>
        <v>1.7967882632831085</v>
      </c>
      <c r="E77" s="4">
        <f t="shared" si="7"/>
        <v>2.2550385668076633</v>
      </c>
      <c r="G77" s="4">
        <f t="shared" si="5"/>
        <v>1.0564934348449739</v>
      </c>
    </row>
    <row r="78" spans="1:7" x14ac:dyDescent="0.2">
      <c r="A78" s="4">
        <f>IF('True_Odds_Calculator_2-way'!A79="","",'True_Odds_Calculator_2-way'!A79)</f>
        <v>1.83</v>
      </c>
      <c r="B78" s="4">
        <f>IF('True_Odds_Calculator_2-way'!B79="","",'True_Odds_Calculator_2-way'!B79)</f>
        <v>1.97</v>
      </c>
      <c r="C78" s="4">
        <f t="shared" si="4"/>
        <v>5.406230062966344E-2</v>
      </c>
      <c r="D78" s="4">
        <f t="shared" si="6"/>
        <v>1.9252356412378842</v>
      </c>
      <c r="E78" s="4">
        <f t="shared" si="7"/>
        <v>2.0808057487518394</v>
      </c>
      <c r="G78" s="4">
        <f t="shared" si="5"/>
        <v>1.0540623006296634</v>
      </c>
    </row>
    <row r="79" spans="1:7" x14ac:dyDescent="0.2">
      <c r="A79" s="4">
        <f>IF('True_Odds_Calculator_2-way'!A80="","",'True_Odds_Calculator_2-way'!A80)</f>
        <v>2.02</v>
      </c>
      <c r="B79" s="4">
        <f>IF('True_Odds_Calculator_2-way'!B80="","",'True_Odds_Calculator_2-way'!B80)</f>
        <v>1.88</v>
      </c>
      <c r="C79" s="4">
        <f t="shared" si="4"/>
        <v>2.6964398567516312E-2</v>
      </c>
      <c r="D79" s="4">
        <f t="shared" si="6"/>
        <v>2.0765529308836395</v>
      </c>
      <c r="E79" s="4">
        <f t="shared" si="7"/>
        <v>1.9288906948394962</v>
      </c>
      <c r="G79" s="4">
        <f t="shared" si="5"/>
        <v>1.0269643985675163</v>
      </c>
    </row>
    <row r="80" spans="1:7" x14ac:dyDescent="0.2">
      <c r="A80" s="4">
        <f>IF('True_Odds_Calculator_2-way'!A81="","",'True_Odds_Calculator_2-way'!A81)</f>
        <v>1.76</v>
      </c>
      <c r="B80" s="4">
        <f>IF('True_Odds_Calculator_2-way'!B81="","",'True_Odds_Calculator_2-way'!B81)</f>
        <v>2.17</v>
      </c>
      <c r="C80" s="4">
        <f t="shared" si="4"/>
        <v>2.9011311269375728E-2</v>
      </c>
      <c r="D80" s="4">
        <f t="shared" si="6"/>
        <v>1.8061099025820484</v>
      </c>
      <c r="E80" s="4">
        <f t="shared" si="7"/>
        <v>2.2405256365129644</v>
      </c>
      <c r="G80" s="4">
        <f t="shared" si="5"/>
        <v>1.0290113112693757</v>
      </c>
    </row>
    <row r="81" spans="1:7" x14ac:dyDescent="0.2">
      <c r="A81" s="4">
        <f>IF('True_Odds_Calculator_2-way'!A82="","",'True_Odds_Calculator_2-way'!A82)</f>
        <v>2.1800000000000002</v>
      </c>
      <c r="B81" s="4">
        <f>IF('True_Odds_Calculator_2-way'!B82="","",'True_Odds_Calculator_2-way'!B82)</f>
        <v>1.68</v>
      </c>
      <c r="C81" s="4">
        <f t="shared" si="4"/>
        <v>5.3953691568370488E-2</v>
      </c>
      <c r="D81" s="4">
        <f t="shared" si="6"/>
        <v>2.3162155325069569</v>
      </c>
      <c r="E81" s="4">
        <f t="shared" si="7"/>
        <v>1.7597539880837978</v>
      </c>
      <c r="G81" s="4">
        <f t="shared" si="5"/>
        <v>1.0539536915683705</v>
      </c>
    </row>
    <row r="82" spans="1:7" x14ac:dyDescent="0.2">
      <c r="A82" s="4">
        <f>IF('True_Odds_Calculator_2-way'!A83="","",'True_Odds_Calculator_2-way'!A83)</f>
        <v>2.27</v>
      </c>
      <c r="B82" s="4">
        <f>IF('True_Odds_Calculator_2-way'!B83="","",'True_Odds_Calculator_2-way'!B83)</f>
        <v>1.62</v>
      </c>
      <c r="C82" s="4">
        <f t="shared" si="4"/>
        <v>5.7812584978517378E-2</v>
      </c>
      <c r="D82" s="4">
        <f t="shared" si="6"/>
        <v>2.4294113760983023</v>
      </c>
      <c r="E82" s="4">
        <f t="shared" si="7"/>
        <v>1.6995886675601979</v>
      </c>
      <c r="G82" s="4">
        <f t="shared" si="5"/>
        <v>1.0578125849785174</v>
      </c>
    </row>
    <row r="83" spans="1:7" x14ac:dyDescent="0.2">
      <c r="A83" s="4">
        <f>IF('True_Odds_Calculator_2-way'!A84="","",'True_Odds_Calculator_2-way'!A84)</f>
        <v>2.14</v>
      </c>
      <c r="B83" s="4">
        <f>IF('True_Odds_Calculator_2-way'!B84="","",'True_Odds_Calculator_2-way'!B84)</f>
        <v>1.7</v>
      </c>
      <c r="C83" s="4">
        <f t="shared" si="4"/>
        <v>5.5525013743815244E-2</v>
      </c>
      <c r="D83" s="4">
        <f t="shared" si="6"/>
        <v>2.2751719824890557</v>
      </c>
      <c r="E83" s="4">
        <f t="shared" si="7"/>
        <v>1.7842079450711132</v>
      </c>
      <c r="G83" s="4">
        <f t="shared" si="5"/>
        <v>1.0555250137438152</v>
      </c>
    </row>
    <row r="84" spans="1:7" x14ac:dyDescent="0.2">
      <c r="A84" s="4">
        <f>IF('True_Odds_Calculator_2-way'!A85="","",'True_Odds_Calculator_2-way'!A85)</f>
        <v>1.76</v>
      </c>
      <c r="B84" s="4">
        <f>IF('True_Odds_Calculator_2-way'!B85="","",'True_Odds_Calculator_2-way'!B85)</f>
        <v>2.17</v>
      </c>
      <c r="C84" s="4">
        <f t="shared" si="4"/>
        <v>2.9011311269375728E-2</v>
      </c>
      <c r="D84" s="4">
        <f t="shared" si="6"/>
        <v>1.8061099025820484</v>
      </c>
      <c r="E84" s="4">
        <f t="shared" si="7"/>
        <v>2.2405256365129644</v>
      </c>
      <c r="G84" s="4">
        <f t="shared" si="5"/>
        <v>1.0290113112693757</v>
      </c>
    </row>
    <row r="85" spans="1:7" x14ac:dyDescent="0.2">
      <c r="A85" s="4">
        <f>IF('True_Odds_Calculator_2-way'!A86="","",'True_Odds_Calculator_2-way'!A86)</f>
        <v>1.9</v>
      </c>
      <c r="B85" s="4">
        <f>IF('True_Odds_Calculator_2-way'!B86="","",'True_Odds_Calculator_2-way'!B86)</f>
        <v>2</v>
      </c>
      <c r="C85" s="4">
        <f t="shared" si="4"/>
        <v>2.631578947368407E-2</v>
      </c>
      <c r="D85" s="4">
        <f t="shared" si="6"/>
        <v>1.9487179487179485</v>
      </c>
      <c r="E85" s="4">
        <f t="shared" si="7"/>
        <v>2.0540540540540539</v>
      </c>
      <c r="G85" s="4">
        <f t="shared" si="5"/>
        <v>1.0263157894736841</v>
      </c>
    </row>
    <row r="86" spans="1:7" x14ac:dyDescent="0.2">
      <c r="A86" s="4">
        <f>IF('True_Odds_Calculator_2-way'!A87="","",'True_Odds_Calculator_2-way'!A87)</f>
        <v>1.78</v>
      </c>
      <c r="B86" s="4">
        <f>IF('True_Odds_Calculator_2-way'!B87="","",'True_Odds_Calculator_2-way'!B87)</f>
        <v>2.15</v>
      </c>
      <c r="C86" s="4">
        <f t="shared" si="4"/>
        <v>2.6914031878756184E-2</v>
      </c>
      <c r="D86" s="4">
        <f t="shared" si="6"/>
        <v>1.8236835835120324</v>
      </c>
      <c r="E86" s="4">
        <f t="shared" si="7"/>
        <v>2.2140584321666186</v>
      </c>
      <c r="G86" s="4">
        <f t="shared" si="5"/>
        <v>1.0269140318787562</v>
      </c>
    </row>
    <row r="87" spans="1:7" x14ac:dyDescent="0.2">
      <c r="A87" s="4">
        <f>IF('True_Odds_Calculator_2-way'!A88="","",'True_Odds_Calculator_2-way'!A88)</f>
        <v>1.68</v>
      </c>
      <c r="B87" s="4">
        <f>IF('True_Odds_Calculator_2-way'!B88="","",'True_Odds_Calculator_2-way'!B88)</f>
        <v>2.2999999999999998</v>
      </c>
      <c r="C87" s="4">
        <f t="shared" si="4"/>
        <v>3.002070393374745E-2</v>
      </c>
      <c r="D87" s="4">
        <f t="shared" si="6"/>
        <v>1.7234611953612846</v>
      </c>
      <c r="E87" s="4">
        <f t="shared" si="7"/>
        <v>2.3822441430332923</v>
      </c>
      <c r="G87" s="4">
        <f t="shared" si="5"/>
        <v>1.0300207039337475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1.7</v>
      </c>
      <c r="C88" s="4">
        <f t="shared" si="4"/>
        <v>3.2679738562091387E-2</v>
      </c>
      <c r="D88" s="4">
        <f t="shared" si="6"/>
        <v>2.3358778625954195</v>
      </c>
      <c r="E88" s="4">
        <f t="shared" si="7"/>
        <v>1.7485714285714284</v>
      </c>
      <c r="G88" s="4">
        <f t="shared" si="5"/>
        <v>1.0326797385620914</v>
      </c>
    </row>
    <row r="89" spans="1:7" x14ac:dyDescent="0.2">
      <c r="A89" s="4">
        <f>IF('True_Odds_Calculator_2-way'!A90="","",'True_Odds_Calculator_2-way'!A90)</f>
        <v>2.19</v>
      </c>
      <c r="B89" s="4">
        <f>IF('True_Odds_Calculator_2-way'!B90="","",'True_Odds_Calculator_2-way'!B90)</f>
        <v>1.73</v>
      </c>
      <c r="C89" s="4">
        <f t="shared" si="4"/>
        <v>3.4655686647135031E-2</v>
      </c>
      <c r="D89" s="4">
        <f t="shared" si="6"/>
        <v>2.2763841740018629</v>
      </c>
      <c r="E89" s="4">
        <f t="shared" si="7"/>
        <v>1.7834631769717797</v>
      </c>
      <c r="G89" s="4">
        <f t="shared" si="5"/>
        <v>1.034655686647135</v>
      </c>
    </row>
    <row r="90" spans="1:7" x14ac:dyDescent="0.2">
      <c r="A90" s="4">
        <f>IF('True_Odds_Calculator_2-way'!A91="","",'True_Odds_Calculator_2-way'!A91)</f>
        <v>2.25</v>
      </c>
      <c r="B90" s="4">
        <f>IF('True_Odds_Calculator_2-way'!B91="","",'True_Odds_Calculator_2-way'!B91)</f>
        <v>1.7</v>
      </c>
      <c r="C90" s="4">
        <f t="shared" si="4"/>
        <v>3.2679738562091387E-2</v>
      </c>
      <c r="D90" s="4">
        <f t="shared" si="6"/>
        <v>2.3358778625954195</v>
      </c>
      <c r="E90" s="4">
        <f t="shared" si="7"/>
        <v>1.7485714285714284</v>
      </c>
      <c r="G90" s="4">
        <f t="shared" si="5"/>
        <v>1.0326797385620914</v>
      </c>
    </row>
    <row r="91" spans="1:7" x14ac:dyDescent="0.2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4"/>
        <v>3.4849694067571102E-2</v>
      </c>
      <c r="D91" s="4">
        <f t="shared" si="6"/>
        <v>2.1797622499275153</v>
      </c>
      <c r="E91" s="4">
        <f t="shared" si="7"/>
        <v>1.8476284099287292</v>
      </c>
      <c r="G91" s="4">
        <f t="shared" si="5"/>
        <v>1.0348496940675711</v>
      </c>
    </row>
    <row r="92" spans="1:7" x14ac:dyDescent="0.2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1.71</v>
      </c>
      <c r="C92" s="4">
        <f t="shared" si="4"/>
        <v>3.5245772087877381E-2</v>
      </c>
      <c r="D92" s="4">
        <f t="shared" si="6"/>
        <v>2.3103888990323171</v>
      </c>
      <c r="E92" s="4">
        <f t="shared" si="7"/>
        <v>1.7631322279503969</v>
      </c>
      <c r="G92" s="4">
        <f t="shared" si="5"/>
        <v>1.0352457720878774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2.29</v>
      </c>
      <c r="B94" s="4">
        <f>IF('True_Odds_Calculator_2-way'!B95="","",'True_Odds_Calculator_2-way'!B95)</f>
        <v>1.68</v>
      </c>
      <c r="C94" s="4">
        <f t="shared" si="4"/>
        <v>3.1919317945518833E-2</v>
      </c>
      <c r="D94" s="4">
        <f t="shared" si="6"/>
        <v>2.3768688990485605</v>
      </c>
      <c r="E94" s="4">
        <f t="shared" si="7"/>
        <v>1.7262855604415328</v>
      </c>
      <c r="G94" s="4">
        <f t="shared" si="5"/>
        <v>1.0319193179455188</v>
      </c>
    </row>
    <row r="95" spans="1:7" x14ac:dyDescent="0.2">
      <c r="A95" s="4">
        <f>IF('True_Odds_Calculator_2-way'!A96="","",'True_Odds_Calculator_2-way'!A96)</f>
        <v>1.93</v>
      </c>
      <c r="B95" s="4">
        <f>IF('True_Odds_Calculator_2-way'!B96="","",'True_Odds_Calculator_2-way'!B96)</f>
        <v>1.95</v>
      </c>
      <c r="C95" s="4">
        <f t="shared" si="4"/>
        <v>3.0955227846419575E-2</v>
      </c>
      <c r="D95" s="4">
        <f t="shared" si="6"/>
        <v>1.9894277785119598</v>
      </c>
      <c r="E95" s="4">
        <f t="shared" si="7"/>
        <v>2.0106851876586083</v>
      </c>
      <c r="G95" s="4">
        <f t="shared" si="5"/>
        <v>1.0309552278464196</v>
      </c>
    </row>
    <row r="96" spans="1:7" x14ac:dyDescent="0.2">
      <c r="A96" s="4">
        <f>IF('True_Odds_Calculator_2-way'!A97="","",'True_Odds_Calculator_2-way'!A97)</f>
        <v>1.92</v>
      </c>
      <c r="B96" s="4">
        <f>IF('True_Odds_Calculator_2-way'!B97="","",'True_Odds_Calculator_2-way'!B97)</f>
        <v>1.97</v>
      </c>
      <c r="C96" s="4">
        <f t="shared" si="4"/>
        <v>2.844754653130277E-2</v>
      </c>
      <c r="D96" s="4">
        <f t="shared" si="6"/>
        <v>1.9739066903246005</v>
      </c>
      <c r="E96" s="4">
        <f t="shared" si="7"/>
        <v>2.0267924123888115</v>
      </c>
      <c r="G96" s="4">
        <f t="shared" si="5"/>
        <v>1.0284475465313028</v>
      </c>
    </row>
    <row r="97" spans="1:7" x14ac:dyDescent="0.2">
      <c r="A97" s="4">
        <f>IF('True_Odds_Calculator_2-way'!A98="","",'True_Odds_Calculator_2-way'!A98)</f>
        <v>1.89</v>
      </c>
      <c r="B97" s="4">
        <f>IF('True_Odds_Calculator_2-way'!B98="","",'True_Odds_Calculator_2-way'!B98)</f>
        <v>1.99</v>
      </c>
      <c r="C97" s="4">
        <f t="shared" si="4"/>
        <v>3.16130919145996E-2</v>
      </c>
      <c r="D97" s="4">
        <f t="shared" si="6"/>
        <v>1.9482012897878844</v>
      </c>
      <c r="E97" s="4">
        <f t="shared" si="7"/>
        <v>2.0546283903744778</v>
      </c>
      <c r="G97" s="4">
        <f t="shared" si="5"/>
        <v>1.0316130919145996</v>
      </c>
    </row>
    <row r="98" spans="1:7" x14ac:dyDescent="0.2">
      <c r="A98" s="4">
        <f>IF('True_Odds_Calculator_2-way'!A99="","",'True_Odds_Calculator_2-way'!A99)</f>
        <v>2.36</v>
      </c>
      <c r="B98" s="4">
        <f>IF('True_Odds_Calculator_2-way'!B99="","",'True_Odds_Calculator_2-way'!B99)</f>
        <v>1.64</v>
      </c>
      <c r="C98" s="4">
        <f t="shared" si="4"/>
        <v>3.3484911120297722E-2</v>
      </c>
      <c r="D98" s="4">
        <f t="shared" si="6"/>
        <v>2.4570848146267141</v>
      </c>
      <c r="E98" s="4">
        <f t="shared" si="7"/>
        <v>1.6863018473335656</v>
      </c>
      <c r="G98" s="4">
        <f t="shared" si="5"/>
        <v>1.0334849111202977</v>
      </c>
    </row>
    <row r="99" spans="1:7" x14ac:dyDescent="0.2">
      <c r="A99" s="4">
        <f>IF('True_Odds_Calculator_2-way'!A100="","",'True_Odds_Calculator_2-way'!A100)</f>
        <v>2.1800000000000002</v>
      </c>
      <c r="B99" s="4">
        <f>IF('True_Odds_Calculator_2-way'!B100="","",'True_Odds_Calculator_2-way'!B100)</f>
        <v>1.74</v>
      </c>
      <c r="C99" s="4">
        <f t="shared" si="4"/>
        <v>3.3428240008436028E-2</v>
      </c>
      <c r="D99" s="4">
        <f t="shared" si="6"/>
        <v>2.2624358821424311</v>
      </c>
      <c r="E99" s="4">
        <f t="shared" si="7"/>
        <v>1.7921194368326561</v>
      </c>
      <c r="G99" s="4">
        <f t="shared" si="5"/>
        <v>1.033428240008436</v>
      </c>
    </row>
    <row r="100" spans="1:7" x14ac:dyDescent="0.2">
      <c r="A100" s="4">
        <f>IF('True_Odds_Calculator_2-way'!A101="","",'True_Odds_Calculator_2-way'!A101)</f>
        <v>1.68</v>
      </c>
      <c r="B100" s="4">
        <f>IF('True_Odds_Calculator_2-way'!B101="","",'True_Odds_Calculator_2-way'!B101)</f>
        <v>2.2400000000000002</v>
      </c>
      <c r="C100" s="4">
        <f t="shared" si="4"/>
        <v>4.1666666666666519E-2</v>
      </c>
      <c r="D100" s="4">
        <f t="shared" si="6"/>
        <v>1.7409326424870464</v>
      </c>
      <c r="E100" s="4">
        <f t="shared" si="7"/>
        <v>2.3496503496503496</v>
      </c>
      <c r="G100" s="4">
        <f t="shared" si="5"/>
        <v>1.0416666666666665</v>
      </c>
    </row>
    <row r="101" spans="1:7" x14ac:dyDescent="0.2">
      <c r="A101" s="4">
        <f>IF('True_Odds_Calculator_2-way'!A102="","",'True_Odds_Calculator_2-way'!A102)</f>
        <v>2.0699999999999998</v>
      </c>
      <c r="B101" s="4">
        <f>IF('True_Odds_Calculator_2-way'!B102="","",'True_Odds_Calculator_2-way'!B102)</f>
        <v>1.81</v>
      </c>
      <c r="C101" s="4">
        <f t="shared" si="4"/>
        <v>3.5577975284917462E-2</v>
      </c>
      <c r="D101" s="4">
        <f t="shared" si="6"/>
        <v>2.1491381535549374</v>
      </c>
      <c r="E101" s="4">
        <f t="shared" si="7"/>
        <v>1.8702173858786533</v>
      </c>
      <c r="G101" s="4">
        <f t="shared" si="5"/>
        <v>1.0355779752849175</v>
      </c>
    </row>
    <row r="102" spans="1:7" x14ac:dyDescent="0.2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4"/>
        <v>3.0245246040574214E-2</v>
      </c>
      <c r="D102" s="4">
        <f t="shared" si="6"/>
        <v>2.0942925287037548</v>
      </c>
      <c r="E102" s="4">
        <f t="shared" si="7"/>
        <v>1.9138324294186226</v>
      </c>
      <c r="G102" s="4">
        <f t="shared" si="5"/>
        <v>1.0302452460405742</v>
      </c>
    </row>
    <row r="103" spans="1:7" x14ac:dyDescent="0.2">
      <c r="A103" s="4">
        <f>IF('True_Odds_Calculator_2-way'!A104="","",'True_Odds_Calculator_2-way'!A104)</f>
        <v>2.21</v>
      </c>
      <c r="B103" s="4">
        <f>IF('True_Odds_Calculator_2-way'!B104="","",'True_Odds_Calculator_2-way'!B104)</f>
        <v>1.72</v>
      </c>
      <c r="C103" s="4">
        <f t="shared" si="4"/>
        <v>3.3884036620014824E-2</v>
      </c>
      <c r="D103" s="4">
        <f t="shared" si="6"/>
        <v>2.2959652089876781</v>
      </c>
      <c r="E103" s="4">
        <f t="shared" si="7"/>
        <v>1.7716256524981358</v>
      </c>
      <c r="G103" s="4">
        <f t="shared" si="5"/>
        <v>1.0338840366200148</v>
      </c>
    </row>
    <row r="104" spans="1:7" x14ac:dyDescent="0.2">
      <c r="A104" s="4">
        <f>IF('True_Odds_Calculator_2-way'!A105="","",'True_Odds_Calculator_2-way'!A105)</f>
        <v>2.42</v>
      </c>
      <c r="B104" s="4">
        <f>IF('True_Odds_Calculator_2-way'!B105="","",'True_Odds_Calculator_2-way'!B105)</f>
        <v>1.61</v>
      </c>
      <c r="C104" s="4">
        <f t="shared" si="4"/>
        <v>3.4341152918228035E-2</v>
      </c>
      <c r="D104" s="4">
        <f t="shared" si="6"/>
        <v>2.5249173741170372</v>
      </c>
      <c r="E104" s="4">
        <f t="shared" si="7"/>
        <v>1.655773235306617</v>
      </c>
      <c r="G104" s="4">
        <f t="shared" si="5"/>
        <v>1.034341152918228</v>
      </c>
    </row>
    <row r="105" spans="1:7" x14ac:dyDescent="0.2">
      <c r="A105" s="4">
        <f>IF('True_Odds_Calculator_2-way'!A106="","",'True_Odds_Calculator_2-way'!A106)</f>
        <v>2.4300000000000002</v>
      </c>
      <c r="B105" s="4">
        <f>IF('True_Odds_Calculator_2-way'!B106="","",'True_Odds_Calculator_2-way'!B106)</f>
        <v>1.62</v>
      </c>
      <c r="C105" s="4">
        <f t="shared" si="4"/>
        <v>2.8806584362139898E-2</v>
      </c>
      <c r="D105" s="4">
        <f t="shared" si="6"/>
        <v>2.5181347150259068</v>
      </c>
      <c r="E105" s="4">
        <f t="shared" si="7"/>
        <v>1.658703071672355</v>
      </c>
      <c r="G105" s="4">
        <f t="shared" si="5"/>
        <v>1.0288065843621399</v>
      </c>
    </row>
    <row r="106" spans="1:7" x14ac:dyDescent="0.2">
      <c r="A106" s="4">
        <f>IF('True_Odds_Calculator_2-way'!A107="","",'True_Odds_Calculator_2-way'!A107)</f>
        <v>2.2599999999999998</v>
      </c>
      <c r="B106" s="4">
        <f>IF('True_Odds_Calculator_2-way'!B107="","",'True_Odds_Calculator_2-way'!B107)</f>
        <v>1.7</v>
      </c>
      <c r="C106" s="4">
        <f t="shared" si="4"/>
        <v>3.0713170223841679E-2</v>
      </c>
      <c r="D106" s="4">
        <f t="shared" si="6"/>
        <v>2.3412553321145642</v>
      </c>
      <c r="E106" s="4">
        <f t="shared" si="7"/>
        <v>1.7455701953657428</v>
      </c>
      <c r="G106" s="4">
        <f t="shared" si="5"/>
        <v>1.0307131702238417</v>
      </c>
    </row>
    <row r="107" spans="1:7" x14ac:dyDescent="0.2">
      <c r="A107" s="4">
        <f>IF('True_Odds_Calculator_2-way'!A108="","",'True_Odds_Calculator_2-way'!A108)</f>
        <v>2.88</v>
      </c>
      <c r="B107" s="4">
        <f>IF('True_Odds_Calculator_2-way'!B108="","",'True_Odds_Calculator_2-way'!B108)</f>
        <v>1.46</v>
      </c>
      <c r="C107" s="4">
        <f t="shared" si="4"/>
        <v>3.215372907153724E-2</v>
      </c>
      <c r="D107" s="4">
        <f t="shared" si="6"/>
        <v>3.0198218902614187</v>
      </c>
      <c r="E107" s="4">
        <f t="shared" si="7"/>
        <v>1.4950931588678709</v>
      </c>
      <c r="G107" s="4">
        <f t="shared" si="5"/>
        <v>1.0321537290715372</v>
      </c>
    </row>
    <row r="108" spans="1:7" x14ac:dyDescent="0.2">
      <c r="A108" s="4">
        <f>IF('True_Odds_Calculator_2-way'!A109="","",'True_Odds_Calculator_2-way'!A109)</f>
        <v>1.82</v>
      </c>
      <c r="B108" s="4">
        <f>IF('True_Odds_Calculator_2-way'!B109="","",'True_Odds_Calculator_2-way'!B109)</f>
        <v>2.09</v>
      </c>
      <c r="C108" s="4">
        <f t="shared" si="4"/>
        <v>2.7919448972080652E-2</v>
      </c>
      <c r="D108" s="4">
        <f t="shared" si="6"/>
        <v>1.8674456281604401</v>
      </c>
      <c r="E108" s="4">
        <f t="shared" si="7"/>
        <v>2.152810006225593</v>
      </c>
      <c r="G108" s="4">
        <f t="shared" si="5"/>
        <v>1.0279194489720807</v>
      </c>
    </row>
    <row r="109" spans="1:7" x14ac:dyDescent="0.2">
      <c r="A109" s="4">
        <f>IF('True_Odds_Calculator_2-way'!A110="","",'True_Odds_Calculator_2-way'!A110)</f>
        <v>2.75</v>
      </c>
      <c r="B109" s="4">
        <f>IF('True_Odds_Calculator_2-way'!B110="","",'True_Odds_Calculator_2-way'!B110)</f>
        <v>1.47</v>
      </c>
      <c r="C109" s="4">
        <f t="shared" si="4"/>
        <v>4.390847247990104E-2</v>
      </c>
      <c r="D109" s="4">
        <f t="shared" si="6"/>
        <v>2.9266968325791858</v>
      </c>
      <c r="E109" s="4">
        <f t="shared" si="7"/>
        <v>1.5190230155002347</v>
      </c>
      <c r="G109" s="4">
        <f t="shared" si="5"/>
        <v>1.043908472479901</v>
      </c>
    </row>
    <row r="110" spans="1:7" x14ac:dyDescent="0.2">
      <c r="A110" s="4">
        <f>IF('True_Odds_Calculator_2-way'!A111="","",'True_Odds_Calculator_2-way'!A111)</f>
        <v>2.1800000000000002</v>
      </c>
      <c r="B110" s="4">
        <f>IF('True_Odds_Calculator_2-way'!B111="","",'True_Odds_Calculator_2-way'!B111)</f>
        <v>1.71</v>
      </c>
      <c r="C110" s="4">
        <f t="shared" si="4"/>
        <v>4.3510917967702012E-2</v>
      </c>
      <c r="D110" s="4">
        <f t="shared" si="6"/>
        <v>2.2885382773650926</v>
      </c>
      <c r="E110" s="4">
        <f t="shared" si="7"/>
        <v>1.7760731811901471</v>
      </c>
      <c r="G110" s="4">
        <f t="shared" si="5"/>
        <v>1.043510917967702</v>
      </c>
    </row>
    <row r="111" spans="1:7" x14ac:dyDescent="0.2">
      <c r="A111" s="4">
        <f>IF('True_Odds_Calculator_2-way'!A112="","",'True_Odds_Calculator_2-way'!A112)</f>
        <v>2.42</v>
      </c>
      <c r="B111" s="4">
        <f>IF('True_Odds_Calculator_2-way'!B112="","",'True_Odds_Calculator_2-way'!B112)</f>
        <v>1.59</v>
      </c>
      <c r="C111" s="4">
        <f t="shared" si="4"/>
        <v>4.21539581059307E-2</v>
      </c>
      <c r="D111" s="4">
        <f t="shared" si="6"/>
        <v>2.5500695871164427</v>
      </c>
      <c r="E111" s="4">
        <f t="shared" si="7"/>
        <v>1.6451323271623415</v>
      </c>
      <c r="G111" s="4">
        <f t="shared" si="5"/>
        <v>1.0421539581059307</v>
      </c>
    </row>
    <row r="112" spans="1:7" x14ac:dyDescent="0.2">
      <c r="A112" s="4">
        <f>IF('True_Odds_Calculator_2-way'!A113="","",'True_Odds_Calculator_2-way'!A113)</f>
        <v>2.08</v>
      </c>
      <c r="B112" s="4">
        <f>IF('True_Odds_Calculator_2-way'!B113="","",'True_Odds_Calculator_2-way'!B113)</f>
        <v>1.78</v>
      </c>
      <c r="C112" s="4">
        <f t="shared" si="4"/>
        <v>4.2566983578219642E-2</v>
      </c>
      <c r="D112" s="4">
        <f t="shared" si="6"/>
        <v>2.1763461086292031</v>
      </c>
      <c r="E112" s="4">
        <f t="shared" si="7"/>
        <v>1.8500899460323807</v>
      </c>
      <c r="G112" s="4">
        <f t="shared" si="5"/>
        <v>1.0425669835782196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1.91</v>
      </c>
      <c r="B114" s="4">
        <f>IF('True_Odds_Calculator_2-way'!B115="","",'True_Odds_Calculator_2-way'!B115)</f>
        <v>1.98</v>
      </c>
      <c r="C114" s="4">
        <f t="shared" si="4"/>
        <v>2.861071447458885E-2</v>
      </c>
      <c r="D114" s="4">
        <f t="shared" si="6"/>
        <v>1.9636533568721115</v>
      </c>
      <c r="E114" s="4">
        <f t="shared" si="7"/>
        <v>2.0377175494369308</v>
      </c>
      <c r="G114" s="4">
        <f t="shared" si="5"/>
        <v>1.0286107144745888</v>
      </c>
    </row>
    <row r="115" spans="1:7" x14ac:dyDescent="0.2">
      <c r="A115" s="4">
        <f>IF('True_Odds_Calculator_2-way'!A116="","",'True_Odds_Calculator_2-way'!A116)</f>
        <v>1.89</v>
      </c>
      <c r="B115" s="4">
        <f>IF('True_Odds_Calculator_2-way'!B116="","",'True_Odds_Calculator_2-way'!B116)</f>
        <v>1.99</v>
      </c>
      <c r="C115" s="4">
        <f t="shared" si="4"/>
        <v>3.16130919145996E-2</v>
      </c>
      <c r="D115" s="4">
        <f t="shared" si="6"/>
        <v>1.9482012897878844</v>
      </c>
      <c r="E115" s="4">
        <f t="shared" si="7"/>
        <v>2.0546283903744778</v>
      </c>
      <c r="G115" s="4">
        <f t="shared" si="5"/>
        <v>1.0316130919145996</v>
      </c>
    </row>
    <row r="116" spans="1:7" x14ac:dyDescent="0.2">
      <c r="A116" s="4">
        <f>IF('True_Odds_Calculator_2-way'!A117="","",'True_Odds_Calculator_2-way'!A117)</f>
        <v>1.56</v>
      </c>
      <c r="B116" s="4">
        <f>IF('True_Odds_Calculator_2-way'!B117="","",'True_Odds_Calculator_2-way'!B117)</f>
        <v>2.39</v>
      </c>
      <c r="C116" s="4">
        <f t="shared" si="4"/>
        <v>5.9435682866645134E-2</v>
      </c>
      <c r="D116" s="4">
        <f t="shared" si="6"/>
        <v>1.6358371358371357</v>
      </c>
      <c r="E116" s="4">
        <f t="shared" si="7"/>
        <v>2.5727297819486612</v>
      </c>
      <c r="G116" s="4">
        <f t="shared" si="5"/>
        <v>1.0594356828666451</v>
      </c>
    </row>
    <row r="117" spans="1:7" x14ac:dyDescent="0.2">
      <c r="A117" s="4">
        <f>IF('True_Odds_Calculator_2-way'!A118="","",'True_Odds_Calculator_2-way'!A118)</f>
        <v>1.62</v>
      </c>
      <c r="B117" s="4">
        <f>IF('True_Odds_Calculator_2-way'!B118="","",'True_Odds_Calculator_2-way'!B118)</f>
        <v>2.33</v>
      </c>
      <c r="C117" s="4">
        <f t="shared" si="4"/>
        <v>4.6468499973506994E-2</v>
      </c>
      <c r="D117" s="4">
        <f t="shared" si="6"/>
        <v>1.6833608348570663</v>
      </c>
      <c r="E117" s="4">
        <f t="shared" si="7"/>
        <v>2.4633557397376489</v>
      </c>
      <c r="G117" s="4">
        <f t="shared" si="5"/>
        <v>1.046468499973507</v>
      </c>
    </row>
    <row r="118" spans="1:7" x14ac:dyDescent="0.2">
      <c r="A118" s="4">
        <f>IF('True_Odds_Calculator_2-way'!A119="","",'True_Odds_Calculator_2-way'!A119)</f>
        <v>1.7</v>
      </c>
      <c r="B118" s="4">
        <f>IF('True_Odds_Calculator_2-way'!B119="","",'True_Odds_Calculator_2-way'!B119)</f>
        <v>2.1800000000000002</v>
      </c>
      <c r="C118" s="4">
        <f t="shared" si="4"/>
        <v>4.6950890447922333E-2</v>
      </c>
      <c r="D118" s="4">
        <f t="shared" si="6"/>
        <v>1.7706641184902054</v>
      </c>
      <c r="E118" s="4">
        <f t="shared" si="7"/>
        <v>2.2975821450712961</v>
      </c>
      <c r="G118" s="4">
        <f t="shared" si="5"/>
        <v>1.0469508904479223</v>
      </c>
    </row>
    <row r="119" spans="1:7" x14ac:dyDescent="0.2">
      <c r="A119" s="4">
        <f>IF('True_Odds_Calculator_2-way'!A120="","",'True_Odds_Calculator_2-way'!A120)</f>
        <v>1.77</v>
      </c>
      <c r="B119" s="4">
        <f>IF('True_Odds_Calculator_2-way'!B120="","",'True_Odds_Calculator_2-way'!B120)</f>
        <v>2.0699999999999998</v>
      </c>
      <c r="C119" s="4">
        <f t="shared" si="4"/>
        <v>4.8063538852042953E-2</v>
      </c>
      <c r="D119" s="4">
        <f t="shared" si="6"/>
        <v>1.848633921138273</v>
      </c>
      <c r="E119" s="4">
        <f t="shared" si="7"/>
        <v>2.1783643984660661</v>
      </c>
      <c r="G119" s="4">
        <f t="shared" si="5"/>
        <v>1.048063538852043</v>
      </c>
    </row>
    <row r="120" spans="1:7" x14ac:dyDescent="0.2">
      <c r="A120" s="4">
        <f>IF('True_Odds_Calculator_2-way'!A121="","",'True_Odds_Calculator_2-way'!A121)</f>
        <v>1.94</v>
      </c>
      <c r="B120" s="4">
        <f>IF('True_Odds_Calculator_2-way'!B121="","",'True_Odds_Calculator_2-way'!B121)</f>
        <v>1.96</v>
      </c>
      <c r="C120" s="4">
        <f t="shared" si="4"/>
        <v>2.5667999158426325E-2</v>
      </c>
      <c r="D120" s="4">
        <f t="shared" si="6"/>
        <v>1.9895353704478862</v>
      </c>
      <c r="E120" s="4">
        <f t="shared" si="7"/>
        <v>2.0105752961082914</v>
      </c>
      <c r="G120" s="4">
        <f t="shared" si="5"/>
        <v>1.0256679991584263</v>
      </c>
    </row>
    <row r="121" spans="1:7" x14ac:dyDescent="0.2">
      <c r="A121" s="4">
        <f>IF('True_Odds_Calculator_2-way'!A122="","",'True_Odds_Calculator_2-way'!A122)</f>
        <v>1.55</v>
      </c>
      <c r="B121" s="4">
        <f>IF('True_Odds_Calculator_2-way'!B122="","",'True_Odds_Calculator_2-way'!B122)</f>
        <v>2.6</v>
      </c>
      <c r="C121" s="4">
        <f t="shared" si="4"/>
        <v>2.9776674937965097E-2</v>
      </c>
      <c r="D121" s="4">
        <f t="shared" si="6"/>
        <v>1.5866141732283463</v>
      </c>
      <c r="E121" s="4">
        <f t="shared" si="7"/>
        <v>2.7046979865771807</v>
      </c>
      <c r="G121" s="4">
        <f t="shared" si="5"/>
        <v>1.0297766749379651</v>
      </c>
    </row>
    <row r="122" spans="1:7" x14ac:dyDescent="0.2">
      <c r="A122" s="4">
        <f>IF('True_Odds_Calculator_2-way'!A123="","",'True_Odds_Calculator_2-way'!A123)</f>
        <v>1.59</v>
      </c>
      <c r="B122" s="4">
        <f>IF('True_Odds_Calculator_2-way'!B123="","",'True_Odds_Calculator_2-way'!B123)</f>
        <v>2.48</v>
      </c>
      <c r="C122" s="4">
        <f t="shared" si="4"/>
        <v>3.2156624061675743E-2</v>
      </c>
      <c r="D122" s="4">
        <f t="shared" si="6"/>
        <v>1.6317139783166432</v>
      </c>
      <c r="E122" s="4">
        <f t="shared" si="7"/>
        <v>2.5829948906065767</v>
      </c>
      <c r="G122" s="4">
        <f t="shared" si="5"/>
        <v>1.0321566240616757</v>
      </c>
    </row>
    <row r="123" spans="1:7" x14ac:dyDescent="0.2">
      <c r="A123" s="4">
        <f>IF('True_Odds_Calculator_2-way'!A124="","",'True_Odds_Calculator_2-way'!A124)</f>
        <v>1.73</v>
      </c>
      <c r="B123" s="4">
        <f>IF('True_Odds_Calculator_2-way'!B124="","",'True_Odds_Calculator_2-way'!B124)</f>
        <v>2.2000000000000002</v>
      </c>
      <c r="C123" s="4">
        <f t="shared" si="4"/>
        <v>3.2580136626379375E-2</v>
      </c>
      <c r="D123" s="4">
        <f t="shared" si="6"/>
        <v>1.7801683816651075</v>
      </c>
      <c r="E123" s="4">
        <f t="shared" si="7"/>
        <v>2.2817745803357314</v>
      </c>
      <c r="G123" s="4">
        <f t="shared" si="5"/>
        <v>1.0325801366263794</v>
      </c>
    </row>
    <row r="124" spans="1:7" x14ac:dyDescent="0.2">
      <c r="A124" s="4">
        <f>IF('True_Odds_Calculator_2-way'!A125="","",'True_Odds_Calculator_2-way'!A125)</f>
        <v>1.63</v>
      </c>
      <c r="B124" s="4">
        <f>IF('True_Odds_Calculator_2-way'!B125="","",'True_Odds_Calculator_2-way'!B125)</f>
        <v>2.39</v>
      </c>
      <c r="C124" s="4">
        <f t="shared" si="4"/>
        <v>3.19069743563416E-2</v>
      </c>
      <c r="D124" s="4">
        <f t="shared" si="6"/>
        <v>1.6735184827201064</v>
      </c>
      <c r="E124" s="4">
        <f t="shared" si="7"/>
        <v>2.4847402493861024</v>
      </c>
      <c r="G124" s="4">
        <f t="shared" si="5"/>
        <v>1.0319069743563416</v>
      </c>
    </row>
    <row r="125" spans="1:7" x14ac:dyDescent="0.2">
      <c r="A125" s="4">
        <f>IF('True_Odds_Calculator_2-way'!A126="","",'True_Odds_Calculator_2-way'!A126)</f>
        <v>2.1800000000000002</v>
      </c>
      <c r="B125" s="4">
        <f>IF('True_Odds_Calculator_2-way'!B126="","",'True_Odds_Calculator_2-way'!B126)</f>
        <v>1.75</v>
      </c>
      <c r="C125" s="4">
        <f t="shared" si="4"/>
        <v>3.0144167758846541E-2</v>
      </c>
      <c r="D125" s="4">
        <f t="shared" si="6"/>
        <v>2.2540620384047267</v>
      </c>
      <c r="E125" s="4">
        <f t="shared" si="7"/>
        <v>1.797408716136631</v>
      </c>
      <c r="G125" s="4">
        <f t="shared" si="5"/>
        <v>1.0301441677588465</v>
      </c>
    </row>
    <row r="126" spans="1:7" x14ac:dyDescent="0.2">
      <c r="A126" s="4">
        <f>IF('True_Odds_Calculator_2-way'!A127="","",'True_Odds_Calculator_2-way'!A127)</f>
        <v>1.95</v>
      </c>
      <c r="B126" s="4">
        <f>IF('True_Odds_Calculator_2-way'!B127="","",'True_Odds_Calculator_2-way'!B127)</f>
        <v>1.95</v>
      </c>
      <c r="C126" s="4">
        <f t="shared" si="4"/>
        <v>2.5641025641025772E-2</v>
      </c>
      <c r="D126" s="4">
        <f t="shared" si="6"/>
        <v>2.0000000000000004</v>
      </c>
      <c r="E126" s="4">
        <f t="shared" si="7"/>
        <v>2.0000000000000004</v>
      </c>
      <c r="G126" s="4">
        <f t="shared" si="5"/>
        <v>1.0256410256410258</v>
      </c>
    </row>
    <row r="127" spans="1:7" x14ac:dyDescent="0.2">
      <c r="A127" s="4">
        <f>IF('True_Odds_Calculator_2-way'!A128="","",'True_Odds_Calculator_2-way'!A128)</f>
        <v>1.7</v>
      </c>
      <c r="B127" s="4">
        <f>IF('True_Odds_Calculator_2-way'!B128="","",'True_Odds_Calculator_2-way'!B128)</f>
        <v>2.27</v>
      </c>
      <c r="C127" s="4">
        <f t="shared" si="4"/>
        <v>2.876392847888054E-2</v>
      </c>
      <c r="D127" s="4">
        <f t="shared" si="6"/>
        <v>1.7426055543011967</v>
      </c>
      <c r="E127" s="4">
        <f t="shared" si="7"/>
        <v>2.3466099118273029</v>
      </c>
      <c r="G127" s="4">
        <f t="shared" si="5"/>
        <v>1.0287639284788805</v>
      </c>
    </row>
    <row r="128" spans="1:7" x14ac:dyDescent="0.2">
      <c r="A128" s="4">
        <f>IF('True_Odds_Calculator_2-way'!A129="","",'True_Odds_Calculator_2-way'!A129)</f>
        <v>1.51</v>
      </c>
      <c r="B128" s="4">
        <f>IF('True_Odds_Calculator_2-way'!B129="","",'True_Odds_Calculator_2-way'!B129)</f>
        <v>2.65</v>
      </c>
      <c r="C128" s="4">
        <f t="shared" si="4"/>
        <v>3.9610146195176998E-2</v>
      </c>
      <c r="D128" s="4">
        <f t="shared" si="6"/>
        <v>1.5565496450452205</v>
      </c>
      <c r="E128" s="4">
        <f t="shared" si="7"/>
        <v>2.7967849030228904</v>
      </c>
      <c r="G128" s="4">
        <f t="shared" si="5"/>
        <v>1.039610146195177</v>
      </c>
    </row>
    <row r="129" spans="1:7" x14ac:dyDescent="0.2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2.09</v>
      </c>
      <c r="C129" s="4">
        <f t="shared" si="4"/>
        <v>3.0955087366835166E-2</v>
      </c>
      <c r="D129" s="4">
        <f t="shared" si="6"/>
        <v>1.8621674173619833</v>
      </c>
      <c r="E129" s="4">
        <f t="shared" si="7"/>
        <v>2.159867538325388</v>
      </c>
      <c r="G129" s="4">
        <f t="shared" si="5"/>
        <v>1.0309550873668352</v>
      </c>
    </row>
    <row r="130" spans="1:7" x14ac:dyDescent="0.2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2.08</v>
      </c>
      <c r="C130" s="4">
        <f t="shared" ref="C130:C193" si="8">IF(A130="","",((1/A130)+(1/B130))-1)</f>
        <v>3.3255418614534626E-2</v>
      </c>
      <c r="D130" s="4">
        <f t="shared" si="6"/>
        <v>1.8661643699811639</v>
      </c>
      <c r="E130" s="4">
        <f t="shared" si="7"/>
        <v>2.1545152798443401</v>
      </c>
      <c r="G130" s="4">
        <f t="shared" ref="G130:G193" si="9">IF(A130="","",C130+1)</f>
        <v>1.0332554186145346</v>
      </c>
    </row>
    <row r="131" spans="1:7" x14ac:dyDescent="0.2">
      <c r="A131" s="4">
        <f>IF('True_Odds_Calculator_2-way'!A132="","",'True_Odds_Calculator_2-way'!A132)</f>
        <v>1.78</v>
      </c>
      <c r="B131" s="4">
        <f>IF('True_Odds_Calculator_2-way'!B132="","",'True_Odds_Calculator_2-way'!B132)</f>
        <v>2.0699999999999998</v>
      </c>
      <c r="C131" s="4">
        <f t="shared" si="8"/>
        <v>4.4889540248602255E-2</v>
      </c>
      <c r="D131" s="4">
        <f t="shared" ref="D131:D194" si="10">IF(A131="","",(2*A131)/(2-($C131*A131)))</f>
        <v>1.8540733658732955</v>
      </c>
      <c r="E131" s="4">
        <f t="shared" ref="E131:E194" si="11">IF(B131="","",(2*B131)/(2-($C131*B131)))</f>
        <v>2.1708596005420371</v>
      </c>
      <c r="G131" s="4">
        <f t="shared" si="9"/>
        <v>1.0448895402486023</v>
      </c>
    </row>
    <row r="132" spans="1:7" x14ac:dyDescent="0.2">
      <c r="A132" s="4">
        <f>IF('True_Odds_Calculator_2-way'!A133="","",'True_Odds_Calculator_2-way'!A133)</f>
        <v>1.49</v>
      </c>
      <c r="B132" s="4">
        <f>IF('True_Odds_Calculator_2-way'!B133="","",'True_Odds_Calculator_2-way'!B133)</f>
        <v>2.75</v>
      </c>
      <c r="C132" s="4">
        <f t="shared" si="8"/>
        <v>3.4777303233679113E-2</v>
      </c>
      <c r="D132" s="4">
        <f t="shared" si="10"/>
        <v>1.5296313579094729</v>
      </c>
      <c r="E132" s="4">
        <f t="shared" si="11"/>
        <v>2.8881057268722468</v>
      </c>
      <c r="G132" s="4">
        <f t="shared" si="9"/>
        <v>1.0347773032336791</v>
      </c>
    </row>
    <row r="133" spans="1:7" x14ac:dyDescent="0.2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2.11</v>
      </c>
      <c r="C133" s="4">
        <f t="shared" si="8"/>
        <v>2.6419837134403323E-2</v>
      </c>
      <c r="D133" s="4">
        <f t="shared" si="10"/>
        <v>1.8543371124760262</v>
      </c>
      <c r="E133" s="4">
        <f t="shared" si="11"/>
        <v>2.1704981387286519</v>
      </c>
      <c r="G133" s="4">
        <f t="shared" si="9"/>
        <v>1.0264198371344033</v>
      </c>
    </row>
    <row r="134" spans="1:7" x14ac:dyDescent="0.2">
      <c r="A134" s="4">
        <f>IF('True_Odds_Calculator_2-way'!A135="","",'True_Odds_Calculator_2-way'!A135)</f>
        <v>1.85</v>
      </c>
      <c r="B134" s="4">
        <f>IF('True_Odds_Calculator_2-way'!B135="","",'True_Odds_Calculator_2-way'!B135)</f>
        <v>2.0699999999999998</v>
      </c>
      <c r="C134" s="4">
        <f t="shared" si="8"/>
        <v>2.3632327980154022E-2</v>
      </c>
      <c r="D134" s="4">
        <f t="shared" si="10"/>
        <v>1.8913446104457341</v>
      </c>
      <c r="E134" s="4">
        <f t="shared" si="11"/>
        <v>2.1219005402410303</v>
      </c>
      <c r="G134" s="4">
        <f t="shared" si="9"/>
        <v>1.023632327980154</v>
      </c>
    </row>
    <row r="135" spans="1:7" x14ac:dyDescent="0.2">
      <c r="A135" s="4">
        <f>IF('True_Odds_Calculator_2-way'!A136="","",'True_Odds_Calculator_2-way'!A136)</f>
        <v>1.87</v>
      </c>
      <c r="B135" s="4">
        <f>IF('True_Odds_Calculator_2-way'!B136="","",'True_Odds_Calculator_2-way'!B136)</f>
        <v>2.0499999999999998</v>
      </c>
      <c r="C135" s="4">
        <f t="shared" si="8"/>
        <v>2.2564236337550447E-2</v>
      </c>
      <c r="D135" s="4">
        <f t="shared" si="10"/>
        <v>1.9103027282920144</v>
      </c>
      <c r="E135" s="4">
        <f t="shared" si="11"/>
        <v>2.0985356507458599</v>
      </c>
      <c r="G135" s="4">
        <f t="shared" si="9"/>
        <v>1.0225642363375504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1.65</v>
      </c>
      <c r="C136" s="4">
        <f t="shared" si="8"/>
        <v>2.9789419619928204E-2</v>
      </c>
      <c r="D136" s="4">
        <f t="shared" si="10"/>
        <v>2.4459798994974875</v>
      </c>
      <c r="E136" s="4">
        <f t="shared" si="11"/>
        <v>1.691572545612511</v>
      </c>
      <c r="G136" s="4">
        <f t="shared" si="9"/>
        <v>1.0297894196199282</v>
      </c>
    </row>
    <row r="137" spans="1:7" x14ac:dyDescent="0.2">
      <c r="A137" s="4">
        <f>IF('True_Odds_Calculator_2-way'!A138="","",'True_Odds_Calculator_2-way'!A138)</f>
        <v>1.54</v>
      </c>
      <c r="B137" s="4">
        <f>IF('True_Odds_Calculator_2-way'!B138="","",'True_Odds_Calculator_2-way'!B138)</f>
        <v>2.61</v>
      </c>
      <c r="C137" s="4">
        <f t="shared" si="8"/>
        <v>3.2492411802756749E-2</v>
      </c>
      <c r="D137" s="4">
        <f t="shared" si="10"/>
        <v>1.5795182143278188</v>
      </c>
      <c r="E137" s="4">
        <f t="shared" si="11"/>
        <v>2.725571302637825</v>
      </c>
      <c r="G137" s="4">
        <f t="shared" si="9"/>
        <v>1.0324924118027567</v>
      </c>
    </row>
    <row r="138" spans="1:7" x14ac:dyDescent="0.2">
      <c r="A138" s="4">
        <f>IF('True_Odds_Calculator_2-way'!A139="","",'True_Odds_Calculator_2-way'!A139)</f>
        <v>1.73</v>
      </c>
      <c r="B138" s="4">
        <f>IF('True_Odds_Calculator_2-way'!B139="","",'True_Odds_Calculator_2-way'!B139)</f>
        <v>2.2200000000000002</v>
      </c>
      <c r="C138" s="4">
        <f t="shared" si="8"/>
        <v>2.8485132531375301E-2</v>
      </c>
      <c r="D138" s="4">
        <f t="shared" si="10"/>
        <v>1.7737034129219971</v>
      </c>
      <c r="E138" s="4">
        <f t="shared" si="11"/>
        <v>2.2924849280725841</v>
      </c>
      <c r="G138" s="4">
        <f t="shared" si="9"/>
        <v>1.0284851325313753</v>
      </c>
    </row>
    <row r="139" spans="1:7" x14ac:dyDescent="0.2">
      <c r="A139" s="4">
        <f>IF('True_Odds_Calculator_2-way'!A140="","",'True_Odds_Calculator_2-way'!A140)</f>
        <v>2.33</v>
      </c>
      <c r="B139" s="4">
        <f>IF('True_Odds_Calculator_2-way'!B140="","",'True_Odds_Calculator_2-way'!B140)</f>
        <v>1.6</v>
      </c>
      <c r="C139" s="4">
        <f t="shared" si="8"/>
        <v>5.4184549356223188E-2</v>
      </c>
      <c r="D139" s="4">
        <f t="shared" si="10"/>
        <v>2.486991327551701</v>
      </c>
      <c r="E139" s="4">
        <f t="shared" si="11"/>
        <v>1.6724988784208166</v>
      </c>
      <c r="G139" s="4">
        <f t="shared" si="9"/>
        <v>1.0541845493562232</v>
      </c>
    </row>
    <row r="140" spans="1:7" x14ac:dyDescent="0.2">
      <c r="A140" s="4">
        <f>IF('True_Odds_Calculator_2-way'!A141="","",'True_Odds_Calculator_2-way'!A141)</f>
        <v>1.55</v>
      </c>
      <c r="B140" s="4">
        <f>IF('True_Odds_Calculator_2-way'!B141="","",'True_Odds_Calculator_2-way'!B141)</f>
        <v>2.42</v>
      </c>
      <c r="C140" s="4">
        <f t="shared" si="8"/>
        <v>5.8384430818448463E-2</v>
      </c>
      <c r="D140" s="4">
        <f t="shared" si="10"/>
        <v>1.6234581259467649</v>
      </c>
      <c r="E140" s="4">
        <f t="shared" si="11"/>
        <v>2.6039569593891012</v>
      </c>
      <c r="G140" s="4">
        <f t="shared" si="9"/>
        <v>1.0583844308184485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1.88</v>
      </c>
      <c r="C141" s="4">
        <f t="shared" si="8"/>
        <v>5.0049608642928067E-2</v>
      </c>
      <c r="D141" s="4">
        <f t="shared" si="10"/>
        <v>2.027945450480662</v>
      </c>
      <c r="E141" s="4">
        <f t="shared" si="11"/>
        <v>1.9728142670726401</v>
      </c>
      <c r="G141" s="4">
        <f t="shared" si="9"/>
        <v>1.0500496086429281</v>
      </c>
    </row>
    <row r="142" spans="1:7" x14ac:dyDescent="0.2">
      <c r="A142" s="4">
        <f>IF('True_Odds_Calculator_2-way'!A143="","",'True_Odds_Calculator_2-way'!A143)</f>
        <v>2.0699999999999998</v>
      </c>
      <c r="B142" s="4">
        <f>IF('True_Odds_Calculator_2-way'!B143="","",'True_Odds_Calculator_2-way'!B143)</f>
        <v>1.75</v>
      </c>
      <c r="C142" s="4">
        <f t="shared" si="8"/>
        <v>5.452035886818507E-2</v>
      </c>
      <c r="D142" s="4">
        <f t="shared" si="10"/>
        <v>2.1937925813777439</v>
      </c>
      <c r="E142" s="4">
        <f t="shared" si="11"/>
        <v>1.8376664552948638</v>
      </c>
      <c r="G142" s="4">
        <f t="shared" si="9"/>
        <v>1.0545203588681851</v>
      </c>
    </row>
    <row r="143" spans="1:7" x14ac:dyDescent="0.2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1.86</v>
      </c>
      <c r="C143" s="4">
        <f t="shared" si="8"/>
        <v>2.5439286650930981E-2</v>
      </c>
      <c r="D143" s="4">
        <f t="shared" si="10"/>
        <v>2.1048854540436102</v>
      </c>
      <c r="E143" s="4">
        <f t="shared" si="11"/>
        <v>1.905071196602548</v>
      </c>
      <c r="G143" s="4">
        <f t="shared" si="9"/>
        <v>1.025439286650931</v>
      </c>
    </row>
    <row r="144" spans="1:7" x14ac:dyDescent="0.2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2.65</v>
      </c>
      <c r="C144" s="4">
        <f t="shared" si="8"/>
        <v>3.0953261807867838E-2</v>
      </c>
      <c r="D144" s="4">
        <f t="shared" si="10"/>
        <v>1.5671079331336362</v>
      </c>
      <c r="E144" s="4">
        <f t="shared" si="11"/>
        <v>2.7633327653774069</v>
      </c>
      <c r="G144" s="4">
        <f t="shared" si="9"/>
        <v>1.0309532618078678</v>
      </c>
    </row>
    <row r="145" spans="1:7" x14ac:dyDescent="0.2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2.11</v>
      </c>
      <c r="C145" s="4">
        <f t="shared" si="8"/>
        <v>2.9489204844655115E-2</v>
      </c>
      <c r="D145" s="4">
        <f t="shared" si="10"/>
        <v>1.8490749756572542</v>
      </c>
      <c r="E145" s="4">
        <f t="shared" si="11"/>
        <v>2.1777522935779814</v>
      </c>
      <c r="G145" s="4">
        <f t="shared" si="9"/>
        <v>1.0294892048446551</v>
      </c>
    </row>
    <row r="146" spans="1:7" x14ac:dyDescent="0.2">
      <c r="A146" s="4">
        <f>IF('True_Odds_Calculator_2-way'!A147="","",'True_Odds_Calculator_2-way'!A147)</f>
        <v>1.83</v>
      </c>
      <c r="B146" s="4">
        <f>IF('True_Odds_Calculator_2-way'!B147="","",'True_Odds_Calculator_2-way'!B147)</f>
        <v>2.0699999999999998</v>
      </c>
      <c r="C146" s="4">
        <f t="shared" si="8"/>
        <v>2.9539874871307603E-2</v>
      </c>
      <c r="D146" s="4">
        <f t="shared" si="10"/>
        <v>1.8808371192373576</v>
      </c>
      <c r="E146" s="4">
        <f t="shared" si="11"/>
        <v>2.1352836729517204</v>
      </c>
      <c r="G146" s="4">
        <f t="shared" si="9"/>
        <v>1.0295398748713076</v>
      </c>
    </row>
    <row r="147" spans="1:7" x14ac:dyDescent="0.2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2.29</v>
      </c>
      <c r="C147" s="4">
        <f t="shared" si="8"/>
        <v>2.8397199038784571E-2</v>
      </c>
      <c r="D147" s="4">
        <f t="shared" si="10"/>
        <v>1.7315496297621977</v>
      </c>
      <c r="E147" s="4">
        <f t="shared" si="11"/>
        <v>2.3669612550074923</v>
      </c>
      <c r="G147" s="4">
        <f t="shared" si="9"/>
        <v>1.0283971990387846</v>
      </c>
    </row>
    <row r="148" spans="1:7" x14ac:dyDescent="0.2">
      <c r="A148" s="4">
        <f>IF('True_Odds_Calculator_2-way'!A149="","",'True_Odds_Calculator_2-way'!A149)</f>
        <v>1.86</v>
      </c>
      <c r="B148" s="4">
        <f>IF('True_Odds_Calculator_2-way'!B149="","",'True_Odds_Calculator_2-way'!B149)</f>
        <v>2.04</v>
      </c>
      <c r="C148" s="4">
        <f t="shared" si="8"/>
        <v>2.7830487033523088E-2</v>
      </c>
      <c r="D148" s="4">
        <f t="shared" si="10"/>
        <v>1.9094202898550725</v>
      </c>
      <c r="E148" s="4">
        <f t="shared" si="11"/>
        <v>2.0996015936254984</v>
      </c>
      <c r="G148" s="4">
        <f t="shared" si="9"/>
        <v>1.0278304870335231</v>
      </c>
    </row>
    <row r="149" spans="1:7" x14ac:dyDescent="0.2">
      <c r="A149" s="4">
        <f>IF('True_Odds_Calculator_2-way'!A150="","",'True_Odds_Calculator_2-way'!A150)</f>
        <v>1.4</v>
      </c>
      <c r="B149" s="4">
        <f>IF('True_Odds_Calculator_2-way'!B150="","",'True_Odds_Calculator_2-way'!B150)</f>
        <v>3.06</v>
      </c>
      <c r="C149" s="4">
        <f t="shared" si="8"/>
        <v>4.1083099906629394E-2</v>
      </c>
      <c r="D149" s="4">
        <f t="shared" si="10"/>
        <v>1.4414535666218034</v>
      </c>
      <c r="E149" s="4">
        <f t="shared" si="11"/>
        <v>3.2652439024390247</v>
      </c>
      <c r="G149" s="4">
        <f t="shared" si="9"/>
        <v>1.0410830999066294</v>
      </c>
    </row>
    <row r="150" spans="1:7" x14ac:dyDescent="0.2">
      <c r="A150" s="4">
        <f>IF('True_Odds_Calculator_2-way'!A151="","",'True_Odds_Calculator_2-way'!A151)</f>
        <v>1.75</v>
      </c>
      <c r="B150" s="4">
        <f>IF('True_Odds_Calculator_2-way'!B151="","",'True_Odds_Calculator_2-way'!B151)</f>
        <v>2.17</v>
      </c>
      <c r="C150" s="4">
        <f t="shared" si="8"/>
        <v>3.2258064516129004E-2</v>
      </c>
      <c r="D150" s="4">
        <f t="shared" si="10"/>
        <v>1.8008298755186722</v>
      </c>
      <c r="E150" s="4">
        <f t="shared" si="11"/>
        <v>2.2487046632124348</v>
      </c>
      <c r="G150" s="4">
        <f t="shared" si="9"/>
        <v>1.032258064516129</v>
      </c>
    </row>
    <row r="151" spans="1:7" x14ac:dyDescent="0.2">
      <c r="A151" s="4">
        <f>IF('True_Odds_Calculator_2-way'!A152="","",'True_Odds_Calculator_2-way'!A152)</f>
        <v>1.66</v>
      </c>
      <c r="B151" s="4">
        <f>IF('True_Odds_Calculator_2-way'!B152="","",'True_Odds_Calculator_2-way'!B152)</f>
        <v>2.31</v>
      </c>
      <c r="C151" s="4">
        <f t="shared" si="8"/>
        <v>3.5310071454649705E-2</v>
      </c>
      <c r="D151" s="4">
        <f t="shared" si="10"/>
        <v>1.7101190741649199</v>
      </c>
      <c r="E151" s="4">
        <f t="shared" si="11"/>
        <v>2.4082145324373547</v>
      </c>
      <c r="G151" s="4">
        <f t="shared" si="9"/>
        <v>1.0353100714546497</v>
      </c>
    </row>
    <row r="152" spans="1:7" x14ac:dyDescent="0.2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2.58</v>
      </c>
      <c r="C152" s="4">
        <f t="shared" si="8"/>
        <v>3.275818954738674E-2</v>
      </c>
      <c r="D152" s="4">
        <f t="shared" si="10"/>
        <v>1.5903758202425928</v>
      </c>
      <c r="E152" s="4">
        <f t="shared" si="11"/>
        <v>2.6938363085213872</v>
      </c>
      <c r="G152" s="4">
        <f t="shared" si="9"/>
        <v>1.0327581895473867</v>
      </c>
    </row>
    <row r="153" spans="1:7" x14ac:dyDescent="0.2">
      <c r="A153" s="4">
        <f>IF('True_Odds_Calculator_2-way'!A154="","",'True_Odds_Calculator_2-way'!A154)</f>
        <v>1.74</v>
      </c>
      <c r="B153" s="4">
        <f>IF('True_Odds_Calculator_2-way'!B154="","",'True_Odds_Calculator_2-way'!B154)</f>
        <v>2.1800000000000002</v>
      </c>
      <c r="C153" s="4">
        <f t="shared" si="8"/>
        <v>3.3428240008436028E-2</v>
      </c>
      <c r="D153" s="4">
        <f t="shared" si="10"/>
        <v>1.7921194368326561</v>
      </c>
      <c r="E153" s="4">
        <f t="shared" si="11"/>
        <v>2.2624358821424311</v>
      </c>
      <c r="G153" s="4">
        <f t="shared" si="9"/>
        <v>1.033428240008436</v>
      </c>
    </row>
    <row r="154" spans="1:7" x14ac:dyDescent="0.2">
      <c r="A154" s="4">
        <f>IF('True_Odds_Calculator_2-way'!A155="","",'True_Odds_Calculator_2-way'!A155)</f>
        <v>2.2999999999999998</v>
      </c>
      <c r="B154" s="4">
        <f>IF('True_Odds_Calculator_2-way'!B155="","",'True_Odds_Calculator_2-way'!B155)</f>
        <v>1.67</v>
      </c>
      <c r="C154" s="4">
        <f t="shared" si="8"/>
        <v>3.3585003905233002E-2</v>
      </c>
      <c r="D154" s="4">
        <f t="shared" si="10"/>
        <v>2.3924011211460603</v>
      </c>
      <c r="E154" s="4">
        <f t="shared" si="11"/>
        <v>1.7181838514873629</v>
      </c>
      <c r="G154" s="4">
        <f t="shared" si="9"/>
        <v>1.033585003905233</v>
      </c>
    </row>
    <row r="155" spans="1:7" x14ac:dyDescent="0.2">
      <c r="A155" s="4">
        <f>IF('True_Odds_Calculator_2-way'!A156="","",'True_Odds_Calculator_2-way'!A156)</f>
        <v>1.67</v>
      </c>
      <c r="B155" s="4">
        <f>IF('True_Odds_Calculator_2-way'!B156="","",'True_Odds_Calculator_2-way'!B156)</f>
        <v>2.2799999999999998</v>
      </c>
      <c r="C155" s="4">
        <f t="shared" si="8"/>
        <v>3.7398886437651102E-2</v>
      </c>
      <c r="D155" s="4">
        <f t="shared" si="10"/>
        <v>1.723831944947483</v>
      </c>
      <c r="E155" s="4">
        <f t="shared" si="11"/>
        <v>2.3815361521140859</v>
      </c>
      <c r="G155" s="4">
        <f t="shared" si="9"/>
        <v>1.0373988864376511</v>
      </c>
    </row>
    <row r="156" spans="1:7" x14ac:dyDescent="0.2">
      <c r="A156" s="4">
        <f>IF('True_Odds_Calculator_2-way'!A157="","",'True_Odds_Calculator_2-way'!A157)</f>
        <v>1.67</v>
      </c>
      <c r="B156" s="4">
        <f>IF('True_Odds_Calculator_2-way'!B157="","",'True_Odds_Calculator_2-way'!B157)</f>
        <v>2.2999999999999998</v>
      </c>
      <c r="C156" s="4">
        <f t="shared" si="8"/>
        <v>3.3585003905233002E-2</v>
      </c>
      <c r="D156" s="4">
        <f t="shared" si="10"/>
        <v>1.7181838514873629</v>
      </c>
      <c r="E156" s="4">
        <f t="shared" si="11"/>
        <v>2.3924011211460603</v>
      </c>
      <c r="G156" s="4">
        <f t="shared" si="9"/>
        <v>1.033585003905233</v>
      </c>
    </row>
    <row r="157" spans="1:7" x14ac:dyDescent="0.2">
      <c r="A157" s="4">
        <f>IF('True_Odds_Calculator_2-way'!A158="","",'True_Odds_Calculator_2-way'!A158)</f>
        <v>1.81</v>
      </c>
      <c r="B157" s="4">
        <f>IF('True_Odds_Calculator_2-way'!B158="","",'True_Odds_Calculator_2-way'!B158)</f>
        <v>2.0699999999999998</v>
      </c>
      <c r="C157" s="4">
        <f t="shared" si="8"/>
        <v>3.5577975284917462E-2</v>
      </c>
      <c r="D157" s="4">
        <f t="shared" si="10"/>
        <v>1.8702173858786533</v>
      </c>
      <c r="E157" s="4">
        <f t="shared" si="11"/>
        <v>2.1491381535549374</v>
      </c>
      <c r="G157" s="4">
        <f t="shared" si="9"/>
        <v>1.0355779752849175</v>
      </c>
    </row>
    <row r="158" spans="1:7" x14ac:dyDescent="0.2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8"/>
        <v>3.4663865546218364E-2</v>
      </c>
      <c r="D158" s="4">
        <f t="shared" si="10"/>
        <v>1.7516099356025756</v>
      </c>
      <c r="E158" s="4">
        <f t="shared" si="11"/>
        <v>2.3304773561811505</v>
      </c>
      <c r="G158" s="4">
        <f t="shared" si="9"/>
        <v>1.0346638655462184</v>
      </c>
    </row>
    <row r="159" spans="1:7" x14ac:dyDescent="0.2">
      <c r="A159" s="4">
        <f>IF('True_Odds_Calculator_2-way'!A160="","",'True_Odds_Calculator_2-way'!A160)</f>
        <v>1.76</v>
      </c>
      <c r="B159" s="4">
        <f>IF('True_Odds_Calculator_2-way'!B160="","",'True_Odds_Calculator_2-way'!B160)</f>
        <v>2.17</v>
      </c>
      <c r="C159" s="4">
        <f t="shared" si="8"/>
        <v>2.9011311269375728E-2</v>
      </c>
      <c r="D159" s="4">
        <f t="shared" si="10"/>
        <v>1.8061099025820484</v>
      </c>
      <c r="E159" s="4">
        <f t="shared" si="11"/>
        <v>2.2405256365129644</v>
      </c>
      <c r="G159" s="4">
        <f t="shared" si="9"/>
        <v>1.0290113112693757</v>
      </c>
    </row>
    <row r="160" spans="1:7" x14ac:dyDescent="0.2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1.75</v>
      </c>
      <c r="C160" s="4">
        <f t="shared" si="8"/>
        <v>2.5974025974025983E-2</v>
      </c>
      <c r="D160" s="4">
        <f t="shared" si="10"/>
        <v>2.2647058823529416</v>
      </c>
      <c r="E160" s="4">
        <f t="shared" si="11"/>
        <v>1.7906976744186047</v>
      </c>
      <c r="G160" s="4">
        <f t="shared" si="9"/>
        <v>1.025974025974026</v>
      </c>
    </row>
    <row r="161" spans="1:7" x14ac:dyDescent="0.2">
      <c r="A161" s="4">
        <f>IF('True_Odds_Calculator_2-way'!A162="","",'True_Odds_Calculator_2-way'!A162)</f>
        <v>2.23</v>
      </c>
      <c r="B161" s="4">
        <f>IF('True_Odds_Calculator_2-way'!B162="","",'True_Odds_Calculator_2-way'!B162)</f>
        <v>1.72</v>
      </c>
      <c r="C161" s="4">
        <f t="shared" si="8"/>
        <v>2.982584211075201E-2</v>
      </c>
      <c r="D161" s="4">
        <f t="shared" si="10"/>
        <v>2.3067115708443593</v>
      </c>
      <c r="E161" s="4">
        <f t="shared" si="11"/>
        <v>1.7652798232695142</v>
      </c>
      <c r="G161" s="4">
        <f t="shared" si="9"/>
        <v>1.029825842110752</v>
      </c>
    </row>
    <row r="162" spans="1:7" x14ac:dyDescent="0.2">
      <c r="A162" s="4">
        <f>IF('True_Odds_Calculator_2-way'!A163="","",'True_Odds_Calculator_2-way'!A163)</f>
        <v>1.9</v>
      </c>
      <c r="B162" s="4">
        <f>IF('True_Odds_Calculator_2-way'!B163="","",'True_Odds_Calculator_2-way'!B163)</f>
        <v>2.0099999999999998</v>
      </c>
      <c r="C162" s="4">
        <f t="shared" si="8"/>
        <v>2.3828227284629522E-2</v>
      </c>
      <c r="D162" s="4">
        <f t="shared" si="10"/>
        <v>1.9440061084245355</v>
      </c>
      <c r="E162" s="4">
        <f t="shared" si="11"/>
        <v>2.05931517929361</v>
      </c>
      <c r="G162" s="4">
        <f t="shared" si="9"/>
        <v>1.0238282272846295</v>
      </c>
    </row>
    <row r="163" spans="1:7" x14ac:dyDescent="0.2">
      <c r="A163" s="4">
        <f>IF('True_Odds_Calculator_2-way'!A164="","",'True_Odds_Calculator_2-way'!A164)</f>
        <v>2.56</v>
      </c>
      <c r="B163" s="4">
        <f>IF('True_Odds_Calculator_2-way'!B164="","",'True_Odds_Calculator_2-way'!B164)</f>
        <v>1.53</v>
      </c>
      <c r="C163" s="4">
        <f t="shared" si="8"/>
        <v>4.4219771241829964E-2</v>
      </c>
      <c r="D163" s="4">
        <f t="shared" si="10"/>
        <v>2.7135929056394623</v>
      </c>
      <c r="E163" s="4">
        <f t="shared" si="11"/>
        <v>1.5835691760329909</v>
      </c>
      <c r="G163" s="4">
        <f t="shared" si="9"/>
        <v>1.04421977124183</v>
      </c>
    </row>
    <row r="164" spans="1:7" x14ac:dyDescent="0.2">
      <c r="A164" s="4">
        <f>IF('True_Odds_Calculator_2-way'!A165="","",'True_Odds_Calculator_2-way'!A165)</f>
        <v>2.5299999999999998</v>
      </c>
      <c r="B164" s="4">
        <f>IF('True_Odds_Calculator_2-way'!B165="","",'True_Odds_Calculator_2-way'!B165)</f>
        <v>1.54</v>
      </c>
      <c r="C164" s="4">
        <f t="shared" si="8"/>
        <v>4.4607566346696714E-2</v>
      </c>
      <c r="D164" s="4">
        <f t="shared" si="10"/>
        <v>2.6813020439061312</v>
      </c>
      <c r="E164" s="4">
        <f t="shared" si="11"/>
        <v>1.594777127420081</v>
      </c>
      <c r="G164" s="4">
        <f t="shared" si="9"/>
        <v>1.0446075663466967</v>
      </c>
    </row>
    <row r="165" spans="1:7" x14ac:dyDescent="0.2">
      <c r="A165" s="4">
        <f>IF('True_Odds_Calculator_2-way'!A166="","",'True_Odds_Calculator_2-way'!A166)</f>
        <v>2.73</v>
      </c>
      <c r="B165" s="4">
        <f>IF('True_Odds_Calculator_2-way'!B166="","",'True_Odds_Calculator_2-way'!B166)</f>
        <v>1.48</v>
      </c>
      <c r="C165" s="4">
        <f t="shared" si="8"/>
        <v>4.1976041976041989E-2</v>
      </c>
      <c r="D165" s="4">
        <f t="shared" si="10"/>
        <v>2.8959288990825689</v>
      </c>
      <c r="E165" s="4">
        <f t="shared" si="11"/>
        <v>1.5274459398155149</v>
      </c>
      <c r="G165" s="4">
        <f t="shared" si="9"/>
        <v>1.041976041976042</v>
      </c>
    </row>
    <row r="166" spans="1:7" x14ac:dyDescent="0.2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1.61</v>
      </c>
      <c r="C166" s="4">
        <f t="shared" si="8"/>
        <v>4.3058940692402459E-2</v>
      </c>
      <c r="D166" s="4">
        <f t="shared" si="10"/>
        <v>2.4974310305331024</v>
      </c>
      <c r="E166" s="4">
        <f t="shared" si="11"/>
        <v>1.667810389667155</v>
      </c>
      <c r="G166" s="4">
        <f t="shared" si="9"/>
        <v>1.0430589406924025</v>
      </c>
    </row>
    <row r="167" spans="1:7" x14ac:dyDescent="0.2">
      <c r="A167" s="4">
        <f>IF('True_Odds_Calculator_2-way'!A168="","",'True_Odds_Calculator_2-way'!A168)</f>
        <v>2.04</v>
      </c>
      <c r="B167" s="4">
        <f>IF('True_Odds_Calculator_2-way'!B168="","",'True_Odds_Calculator_2-way'!B168)</f>
        <v>1.85</v>
      </c>
      <c r="C167" s="4">
        <f t="shared" si="8"/>
        <v>3.0736618971912932E-2</v>
      </c>
      <c r="D167" s="4">
        <f t="shared" si="10"/>
        <v>2.1060267857142851</v>
      </c>
      <c r="E167" s="4">
        <f t="shared" si="11"/>
        <v>1.9041372351160444</v>
      </c>
      <c r="G167" s="4">
        <f t="shared" si="9"/>
        <v>1.0307366189719129</v>
      </c>
    </row>
    <row r="168" spans="1:7" x14ac:dyDescent="0.2">
      <c r="A168" s="4">
        <f>IF('True_Odds_Calculator_2-way'!A169="","",'True_Odds_Calculator_2-way'!A169)</f>
        <v>1.73</v>
      </c>
      <c r="B168" s="4">
        <f>IF('True_Odds_Calculator_2-way'!B169="","",'True_Odds_Calculator_2-way'!B169)</f>
        <v>2.2000000000000002</v>
      </c>
      <c r="C168" s="4">
        <f t="shared" si="8"/>
        <v>3.2580136626379375E-2</v>
      </c>
      <c r="D168" s="4">
        <f t="shared" si="10"/>
        <v>1.7801683816651075</v>
      </c>
      <c r="E168" s="4">
        <f t="shared" si="11"/>
        <v>2.2817745803357314</v>
      </c>
      <c r="G168" s="4">
        <f t="shared" si="9"/>
        <v>1.0325801366263794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1.8</v>
      </c>
      <c r="C169" s="4">
        <f t="shared" si="8"/>
        <v>3.1746031746031633E-2</v>
      </c>
      <c r="D169" s="4">
        <f t="shared" si="10"/>
        <v>2.172413793103448</v>
      </c>
      <c r="E169" s="4">
        <f t="shared" si="11"/>
        <v>1.8529411764705881</v>
      </c>
      <c r="G169" s="4">
        <f t="shared" si="9"/>
        <v>1.0317460317460316</v>
      </c>
    </row>
    <row r="170" spans="1:7" x14ac:dyDescent="0.2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2.15</v>
      </c>
      <c r="C170" s="4">
        <f t="shared" si="8"/>
        <v>3.6544850498338777E-2</v>
      </c>
      <c r="D170" s="4">
        <f t="shared" si="10"/>
        <v>1.8078078078078077</v>
      </c>
      <c r="E170" s="4">
        <f t="shared" si="11"/>
        <v>2.2379182156133823</v>
      </c>
      <c r="G170" s="4">
        <f t="shared" si="9"/>
        <v>1.0365448504983388</v>
      </c>
    </row>
    <row r="171" spans="1:7" x14ac:dyDescent="0.2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8"/>
        <v>3.9428448646325664E-2</v>
      </c>
      <c r="D171" s="4">
        <f t="shared" si="10"/>
        <v>2.1689385995572641</v>
      </c>
      <c r="E171" s="4">
        <f t="shared" si="11"/>
        <v>1.8554769261437256</v>
      </c>
      <c r="G171" s="4">
        <f t="shared" si="9"/>
        <v>1.0394284486463257</v>
      </c>
    </row>
    <row r="172" spans="1:7" x14ac:dyDescent="0.2">
      <c r="A172" s="4">
        <f>IF('True_Odds_Calculator_2-way'!A173="","",'True_Odds_Calculator_2-way'!A173)</f>
        <v>1.71</v>
      </c>
      <c r="B172" s="4">
        <f>IF('True_Odds_Calculator_2-way'!B173="","",'True_Odds_Calculator_2-way'!B173)</f>
        <v>2.21</v>
      </c>
      <c r="C172" s="4">
        <f t="shared" si="8"/>
        <v>3.7284009420232245E-2</v>
      </c>
      <c r="D172" s="4">
        <f t="shared" si="10"/>
        <v>1.7663059989250076</v>
      </c>
      <c r="E172" s="4">
        <f t="shared" si="11"/>
        <v>2.3049617273032235</v>
      </c>
      <c r="G172" s="4">
        <f t="shared" si="9"/>
        <v>1.0372840094202322</v>
      </c>
    </row>
    <row r="173" spans="1:7" x14ac:dyDescent="0.2">
      <c r="A173" s="4">
        <f>IF('True_Odds_Calculator_2-way'!A174="","",'True_Odds_Calculator_2-way'!A174)</f>
        <v>2.35</v>
      </c>
      <c r="B173" s="4">
        <f>IF('True_Odds_Calculator_2-way'!B174="","",'True_Odds_Calculator_2-way'!B174)</f>
        <v>1.63</v>
      </c>
      <c r="C173" s="4">
        <f t="shared" si="8"/>
        <v>3.9028847408954404E-2</v>
      </c>
      <c r="D173" s="4">
        <f t="shared" si="10"/>
        <v>2.4629480790869636</v>
      </c>
      <c r="E173" s="4">
        <f t="shared" si="11"/>
        <v>1.6835512581035048</v>
      </c>
      <c r="G173" s="4">
        <f t="shared" si="9"/>
        <v>1.0390288474089544</v>
      </c>
    </row>
    <row r="174" spans="1:7" x14ac:dyDescent="0.2">
      <c r="A174" s="4">
        <f>IF('True_Odds_Calculator_2-way'!A175="","",'True_Odds_Calculator_2-way'!A175)</f>
        <v>2.46</v>
      </c>
      <c r="B174" s="4">
        <f>IF('True_Odds_Calculator_2-way'!B175="","",'True_Odds_Calculator_2-way'!B175)</f>
        <v>1.61</v>
      </c>
      <c r="C174" s="4">
        <f t="shared" si="8"/>
        <v>2.7622077463010708E-2</v>
      </c>
      <c r="D174" s="4">
        <f t="shared" si="10"/>
        <v>2.5465183565871534</v>
      </c>
      <c r="E174" s="4">
        <f t="shared" si="11"/>
        <v>1.6466137280172954</v>
      </c>
      <c r="G174" s="4">
        <f t="shared" si="9"/>
        <v>1.0276220774630107</v>
      </c>
    </row>
    <row r="175" spans="1:7" x14ac:dyDescent="0.2">
      <c r="A175" s="4">
        <f>IF('True_Odds_Calculator_2-way'!A176="","",'True_Odds_Calculator_2-way'!A176)</f>
        <v>2.39</v>
      </c>
      <c r="B175" s="4">
        <f>IF('True_Odds_Calculator_2-way'!B176="","",'True_Odds_Calculator_2-way'!B176)</f>
        <v>1.6</v>
      </c>
      <c r="C175" s="4">
        <f t="shared" si="8"/>
        <v>4.3410041841004166E-2</v>
      </c>
      <c r="D175" s="4">
        <f t="shared" si="10"/>
        <v>2.5207646671061306</v>
      </c>
      <c r="E175" s="4">
        <f t="shared" si="11"/>
        <v>1.6575639358474208</v>
      </c>
      <c r="G175" s="4">
        <f t="shared" si="9"/>
        <v>1.0434100418410042</v>
      </c>
    </row>
    <row r="176" spans="1:7" x14ac:dyDescent="0.2">
      <c r="A176" s="4">
        <f>IF('True_Odds_Calculator_2-way'!A177="","",'True_Odds_Calculator_2-way'!A177)</f>
        <v>1.89</v>
      </c>
      <c r="B176" s="4">
        <f>IF('True_Odds_Calculator_2-way'!B177="","",'True_Odds_Calculator_2-way'!B177)</f>
        <v>1.98</v>
      </c>
      <c r="C176" s="4">
        <f t="shared" si="8"/>
        <v>3.4151034151034265E-2</v>
      </c>
      <c r="D176" s="4">
        <f t="shared" si="10"/>
        <v>1.9530295913574449</v>
      </c>
      <c r="E176" s="4">
        <f t="shared" si="11"/>
        <v>2.0492853622474128</v>
      </c>
      <c r="G176" s="4">
        <f t="shared" si="9"/>
        <v>1.0341510341510343</v>
      </c>
    </row>
    <row r="177" spans="1:7" x14ac:dyDescent="0.2">
      <c r="A177" s="4">
        <f>IF('True_Odds_Calculator_2-way'!A178="","",'True_Odds_Calculator_2-way'!A178)</f>
        <v>1.71</v>
      </c>
      <c r="B177" s="4">
        <f>IF('True_Odds_Calculator_2-way'!B178="","",'True_Odds_Calculator_2-way'!B178)</f>
        <v>2.19</v>
      </c>
      <c r="C177" s="4">
        <f t="shared" si="8"/>
        <v>4.1416326203636888E-2</v>
      </c>
      <c r="D177" s="4">
        <f t="shared" si="10"/>
        <v>1.7727756869985087</v>
      </c>
      <c r="E177" s="4">
        <f t="shared" si="11"/>
        <v>2.2940365707984927</v>
      </c>
      <c r="G177" s="4">
        <f t="shared" si="9"/>
        <v>1.0414163262036369</v>
      </c>
    </row>
    <row r="178" spans="1:7" x14ac:dyDescent="0.2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2.0699999999999998</v>
      </c>
      <c r="C178" s="4">
        <f t="shared" si="8"/>
        <v>2.9539874871307603E-2</v>
      </c>
      <c r="D178" s="4">
        <f t="shared" si="10"/>
        <v>1.8808371192373576</v>
      </c>
      <c r="E178" s="4">
        <f t="shared" si="11"/>
        <v>2.1352836729517204</v>
      </c>
      <c r="G178" s="4">
        <f t="shared" si="9"/>
        <v>1.0295398748713076</v>
      </c>
    </row>
    <row r="179" spans="1:7" x14ac:dyDescent="0.2">
      <c r="A179" s="4">
        <f>IF('True_Odds_Calculator_2-way'!A180="","",'True_Odds_Calculator_2-way'!A180)</f>
        <v>1.73</v>
      </c>
      <c r="B179" s="4">
        <f>IF('True_Odds_Calculator_2-way'!B180="","",'True_Odds_Calculator_2-way'!B180)</f>
        <v>2.2200000000000002</v>
      </c>
      <c r="C179" s="4">
        <f t="shared" si="8"/>
        <v>2.8485132531375301E-2</v>
      </c>
      <c r="D179" s="4">
        <f t="shared" si="10"/>
        <v>1.7737034129219971</v>
      </c>
      <c r="E179" s="4">
        <f t="shared" si="11"/>
        <v>2.2924849280725841</v>
      </c>
      <c r="G179" s="4">
        <f t="shared" si="9"/>
        <v>1.0284851325313753</v>
      </c>
    </row>
    <row r="180" spans="1:7" x14ac:dyDescent="0.2">
      <c r="A180" s="4">
        <f>IF('True_Odds_Calculator_2-way'!A181="","",'True_Odds_Calculator_2-way'!A181)</f>
        <v>2.08</v>
      </c>
      <c r="B180" s="4">
        <f>IF('True_Odds_Calculator_2-way'!B181="","",'True_Odds_Calculator_2-way'!B181)</f>
        <v>1.84</v>
      </c>
      <c r="C180" s="4">
        <f t="shared" si="8"/>
        <v>2.4247491638795804E-2</v>
      </c>
      <c r="D180" s="4">
        <f t="shared" si="10"/>
        <v>2.1338090990187331</v>
      </c>
      <c r="E180" s="4">
        <f t="shared" si="11"/>
        <v>1.8819826907946497</v>
      </c>
      <c r="G180" s="4">
        <f t="shared" si="9"/>
        <v>1.0242474916387958</v>
      </c>
    </row>
    <row r="181" spans="1:7" x14ac:dyDescent="0.2">
      <c r="A181" s="4">
        <f>IF('True_Odds_Calculator_2-way'!A182="","",'True_Odds_Calculator_2-way'!A182)</f>
        <v>2.29</v>
      </c>
      <c r="B181" s="4">
        <f>IF('True_Odds_Calculator_2-way'!B182="","",'True_Odds_Calculator_2-way'!B182)</f>
        <v>1.69</v>
      </c>
      <c r="C181" s="4">
        <f t="shared" si="8"/>
        <v>2.8397199038784571E-2</v>
      </c>
      <c r="D181" s="4">
        <f t="shared" si="10"/>
        <v>2.3669612550074923</v>
      </c>
      <c r="E181" s="4">
        <f t="shared" si="11"/>
        <v>1.7315496297621977</v>
      </c>
      <c r="G181" s="4">
        <f t="shared" si="9"/>
        <v>1.0283971990387846</v>
      </c>
    </row>
    <row r="182" spans="1:7" x14ac:dyDescent="0.2">
      <c r="A182" s="4">
        <f>IF('True_Odds_Calculator_2-way'!A183="","",'True_Odds_Calculator_2-way'!A183)</f>
        <v>1.68</v>
      </c>
      <c r="B182" s="4">
        <f>IF('True_Odds_Calculator_2-way'!B183="","",'True_Odds_Calculator_2-way'!B183)</f>
        <v>2.3199999999999998</v>
      </c>
      <c r="C182" s="4">
        <f t="shared" si="8"/>
        <v>2.6272577996715896E-2</v>
      </c>
      <c r="D182" s="4">
        <f t="shared" si="10"/>
        <v>1.7179125528913963</v>
      </c>
      <c r="E182" s="4">
        <f t="shared" si="11"/>
        <v>2.3929273084479368</v>
      </c>
      <c r="G182" s="4">
        <f t="shared" si="9"/>
        <v>1.0262725779967159</v>
      </c>
    </row>
    <row r="183" spans="1:7" x14ac:dyDescent="0.2">
      <c r="A183" s="4">
        <f>IF('True_Odds_Calculator_2-way'!A184="","",'True_Odds_Calculator_2-way'!A184)</f>
        <v>1.63</v>
      </c>
      <c r="B183" s="4">
        <f>IF('True_Odds_Calculator_2-way'!B184="","",'True_Odds_Calculator_2-way'!B184)</f>
        <v>2.41</v>
      </c>
      <c r="C183" s="4">
        <f t="shared" si="8"/>
        <v>2.8434691851436877E-2</v>
      </c>
      <c r="D183" s="4">
        <f t="shared" si="10"/>
        <v>1.6686702206741284</v>
      </c>
      <c r="E183" s="4">
        <f t="shared" si="11"/>
        <v>2.4955055109106499</v>
      </c>
      <c r="G183" s="4">
        <f t="shared" si="9"/>
        <v>1.0284346918514369</v>
      </c>
    </row>
    <row r="184" spans="1:7" x14ac:dyDescent="0.2">
      <c r="A184" s="4">
        <f>IF('True_Odds_Calculator_2-way'!A185="","",'True_Odds_Calculator_2-way'!A185)</f>
        <v>2.16</v>
      </c>
      <c r="B184" s="4">
        <f>IF('True_Odds_Calculator_2-way'!B185="","",'True_Odds_Calculator_2-way'!B185)</f>
        <v>1.76</v>
      </c>
      <c r="C184" s="4">
        <f t="shared" si="8"/>
        <v>3.1144781144781142E-2</v>
      </c>
      <c r="D184" s="4">
        <f t="shared" si="10"/>
        <v>2.235183443085607</v>
      </c>
      <c r="E184" s="4">
        <f t="shared" si="11"/>
        <v>1.8095963442498098</v>
      </c>
      <c r="G184" s="4">
        <f t="shared" si="9"/>
        <v>1.0311447811447811</v>
      </c>
    </row>
    <row r="185" spans="1:7" x14ac:dyDescent="0.2">
      <c r="A185" s="4">
        <f>IF('True_Odds_Calculator_2-way'!A186="","",'True_Odds_Calculator_2-way'!A186)</f>
        <v>1.8</v>
      </c>
      <c r="B185" s="4">
        <f>IF('True_Odds_Calculator_2-way'!B186="","",'True_Odds_Calculator_2-way'!B186)</f>
        <v>2.11</v>
      </c>
      <c r="C185" s="4">
        <f t="shared" si="8"/>
        <v>2.9489204844655115E-2</v>
      </c>
      <c r="D185" s="4">
        <f t="shared" si="10"/>
        <v>1.8490749756572542</v>
      </c>
      <c r="E185" s="4">
        <f t="shared" si="11"/>
        <v>2.1777522935779814</v>
      </c>
      <c r="G185" s="4">
        <f t="shared" si="9"/>
        <v>1.0294892048446551</v>
      </c>
    </row>
    <row r="186" spans="1:7" x14ac:dyDescent="0.2">
      <c r="A186" s="4">
        <f>IF('True_Odds_Calculator_2-way'!A187="","",'True_Odds_Calculator_2-way'!A187)</f>
        <v>1.96</v>
      </c>
      <c r="B186" s="4">
        <f>IF('True_Odds_Calculator_2-way'!B187="","",'True_Odds_Calculator_2-way'!B187)</f>
        <v>1.94</v>
      </c>
      <c r="C186" s="4">
        <f t="shared" si="8"/>
        <v>2.5667999158426325E-2</v>
      </c>
      <c r="D186" s="4">
        <f t="shared" si="10"/>
        <v>2.0105752961082914</v>
      </c>
      <c r="E186" s="4">
        <f t="shared" si="11"/>
        <v>1.9895353704478862</v>
      </c>
      <c r="G186" s="4">
        <f t="shared" si="9"/>
        <v>1.0256679991584263</v>
      </c>
    </row>
    <row r="187" spans="1:7" x14ac:dyDescent="0.2">
      <c r="A187" s="4">
        <f>IF('True_Odds_Calculator_2-way'!A188="","",'True_Odds_Calculator_2-way'!A188)</f>
        <v>1.82</v>
      </c>
      <c r="B187" s="4">
        <f>IF('True_Odds_Calculator_2-way'!B188="","",'True_Odds_Calculator_2-way'!B188)</f>
        <v>2.08</v>
      </c>
      <c r="C187" s="4">
        <f t="shared" si="8"/>
        <v>3.0219780219780112E-2</v>
      </c>
      <c r="D187" s="4">
        <f t="shared" si="10"/>
        <v>1.8714652956298199</v>
      </c>
      <c r="E187" s="4">
        <f t="shared" si="11"/>
        <v>2.1474926253687316</v>
      </c>
      <c r="G187" s="4">
        <f t="shared" si="9"/>
        <v>1.0302197802197801</v>
      </c>
    </row>
    <row r="188" spans="1:7" x14ac:dyDescent="0.2">
      <c r="A188" s="4">
        <f>IF('True_Odds_Calculator_2-way'!A189="","",'True_Odds_Calculator_2-way'!A189)</f>
        <v>2.1800000000000002</v>
      </c>
      <c r="B188" s="4">
        <f>IF('True_Odds_Calculator_2-way'!B189="","",'True_Odds_Calculator_2-way'!B189)</f>
        <v>1.75</v>
      </c>
      <c r="C188" s="4">
        <f t="shared" si="8"/>
        <v>3.0144167758846541E-2</v>
      </c>
      <c r="D188" s="4">
        <f t="shared" si="10"/>
        <v>2.2540620384047267</v>
      </c>
      <c r="E188" s="4">
        <f t="shared" si="11"/>
        <v>1.797408716136631</v>
      </c>
      <c r="G188" s="4">
        <f t="shared" si="9"/>
        <v>1.0301441677588465</v>
      </c>
    </row>
    <row r="189" spans="1:7" x14ac:dyDescent="0.2">
      <c r="A189" s="4">
        <f>IF('True_Odds_Calculator_2-way'!A190="","",'True_Odds_Calculator_2-way'!A190)</f>
        <v>1.8</v>
      </c>
      <c r="B189" s="4">
        <f>IF('True_Odds_Calculator_2-way'!B190="","",'True_Odds_Calculator_2-way'!B190)</f>
        <v>2.11</v>
      </c>
      <c r="C189" s="4">
        <f t="shared" si="8"/>
        <v>2.9489204844655115E-2</v>
      </c>
      <c r="D189" s="4">
        <f t="shared" si="10"/>
        <v>1.8490749756572542</v>
      </c>
      <c r="E189" s="4">
        <f t="shared" si="11"/>
        <v>2.1777522935779814</v>
      </c>
      <c r="G189" s="4">
        <f t="shared" si="9"/>
        <v>1.0294892048446551</v>
      </c>
    </row>
    <row r="190" spans="1:7" x14ac:dyDescent="0.2">
      <c r="A190" s="4">
        <f>IF('True_Odds_Calculator_2-way'!A191="","",'True_Odds_Calculator_2-way'!A191)</f>
        <v>1.68</v>
      </c>
      <c r="B190" s="4">
        <f>IF('True_Odds_Calculator_2-way'!B191="","",'True_Odds_Calculator_2-way'!B191)</f>
        <v>2.2999999999999998</v>
      </c>
      <c r="C190" s="4">
        <f t="shared" si="8"/>
        <v>3.002070393374745E-2</v>
      </c>
      <c r="D190" s="4">
        <f t="shared" si="10"/>
        <v>1.7234611953612846</v>
      </c>
      <c r="E190" s="4">
        <f t="shared" si="11"/>
        <v>2.3822441430332923</v>
      </c>
      <c r="G190" s="4">
        <f t="shared" si="9"/>
        <v>1.0300207039337475</v>
      </c>
    </row>
    <row r="191" spans="1:7" x14ac:dyDescent="0.2">
      <c r="A191" s="4">
        <f>IF('True_Odds_Calculator_2-way'!A192="","",'True_Odds_Calculator_2-way'!A192)</f>
        <v>1.99</v>
      </c>
      <c r="B191" s="4">
        <f>IF('True_Odds_Calculator_2-way'!B192="","",'True_Odds_Calculator_2-way'!B192)</f>
        <v>1.92</v>
      </c>
      <c r="C191" s="4">
        <f t="shared" si="8"/>
        <v>2.3345896147403788E-2</v>
      </c>
      <c r="D191" s="4">
        <f t="shared" si="10"/>
        <v>2.0373253705876082</v>
      </c>
      <c r="E191" s="4">
        <f t="shared" si="11"/>
        <v>1.9640176827387685</v>
      </c>
      <c r="G191" s="4">
        <f t="shared" si="9"/>
        <v>1.0233458961474038</v>
      </c>
    </row>
    <row r="192" spans="1:7" x14ac:dyDescent="0.2">
      <c r="A192" s="4">
        <f>IF('True_Odds_Calculator_2-way'!A193="","",'True_Odds_Calculator_2-way'!A193)</f>
        <v>1.54</v>
      </c>
      <c r="B192" s="4">
        <f>IF('True_Odds_Calculator_2-way'!B193="","",'True_Odds_Calculator_2-way'!B193)</f>
        <v>2.63</v>
      </c>
      <c r="C192" s="4">
        <f t="shared" si="8"/>
        <v>2.9578786232778764E-2</v>
      </c>
      <c r="D192" s="4">
        <f t="shared" si="10"/>
        <v>1.5758919886385747</v>
      </c>
      <c r="E192" s="4">
        <f t="shared" si="11"/>
        <v>2.7364367272481593</v>
      </c>
      <c r="G192" s="4">
        <f t="shared" si="9"/>
        <v>1.0295787862327788</v>
      </c>
    </row>
    <row r="193" spans="1:7" x14ac:dyDescent="0.2">
      <c r="A193" s="4">
        <f>IF('True_Odds_Calculator_2-way'!A194="","",'True_Odds_Calculator_2-way'!A194)</f>
        <v>1.95</v>
      </c>
      <c r="B193" s="4">
        <f>IF('True_Odds_Calculator_2-way'!B194="","",'True_Odds_Calculator_2-way'!B194)</f>
        <v>1.95</v>
      </c>
      <c r="C193" s="4">
        <f t="shared" si="8"/>
        <v>2.5641025641025772E-2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1.0256410256410258</v>
      </c>
    </row>
    <row r="194" spans="1:7" x14ac:dyDescent="0.2">
      <c r="A194" s="4">
        <f>IF('True_Odds_Calculator_2-way'!A195="","",'True_Odds_Calculator_2-way'!A195)</f>
        <v>1.78</v>
      </c>
      <c r="B194" s="4">
        <f>IF('True_Odds_Calculator_2-way'!B195="","",'True_Odds_Calculator_2-way'!B195)</f>
        <v>2.15</v>
      </c>
      <c r="C194" s="4">
        <f t="shared" ref="C194:C257" si="12">IF(A194="","",((1/A194)+(1/B194))-1)</f>
        <v>2.6914031878756184E-2</v>
      </c>
      <c r="D194" s="4">
        <f t="shared" si="10"/>
        <v>1.8236835835120324</v>
      </c>
      <c r="E194" s="4">
        <f t="shared" si="11"/>
        <v>2.2140584321666186</v>
      </c>
      <c r="G194" s="4">
        <f t="shared" ref="G194:G257" si="13">IF(A194="","",C194+1)</f>
        <v>1.0269140318787562</v>
      </c>
    </row>
    <row r="195" spans="1:7" x14ac:dyDescent="0.2">
      <c r="A195" s="4">
        <f>IF('True_Odds_Calculator_2-way'!A196="","",'True_Odds_Calculator_2-way'!A196)</f>
        <v>1.38</v>
      </c>
      <c r="B195" s="4">
        <f>IF('True_Odds_Calculator_2-way'!B196="","",'True_Odds_Calculator_2-way'!B196)</f>
        <v>3.18</v>
      </c>
      <c r="C195" s="4">
        <f t="shared" si="12"/>
        <v>3.9103089964451776E-2</v>
      </c>
      <c r="D195" s="4">
        <f t="shared" ref="D195:D258" si="14">IF(A195="","",(2*A195)/(2-($C195*A195)))</f>
        <v>1.4182664339732403</v>
      </c>
      <c r="E195" s="4">
        <f t="shared" ref="E195:E258" si="15">IF(B195="","",(2*B195)/(2-($C195*B195)))</f>
        <v>3.3908205841446457</v>
      </c>
      <c r="G195" s="4">
        <f t="shared" si="13"/>
        <v>1.0391030899644518</v>
      </c>
    </row>
    <row r="196" spans="1:7" x14ac:dyDescent="0.2">
      <c r="A196" s="4">
        <f>IF('True_Odds_Calculator_2-way'!A197="","",'True_Odds_Calculator_2-way'!A197)</f>
        <v>1.79</v>
      </c>
      <c r="B196" s="4">
        <f>IF('True_Odds_Calculator_2-way'!B197="","",'True_Odds_Calculator_2-way'!B197)</f>
        <v>2.13</v>
      </c>
      <c r="C196" s="4">
        <f t="shared" si="12"/>
        <v>2.8142785952212312E-2</v>
      </c>
      <c r="D196" s="4">
        <f t="shared" si="14"/>
        <v>1.8362511137332338</v>
      </c>
      <c r="E196" s="4">
        <f t="shared" si="15"/>
        <v>2.1958130561234772</v>
      </c>
      <c r="G196" s="4">
        <f t="shared" si="13"/>
        <v>1.0281427859522123</v>
      </c>
    </row>
    <row r="197" spans="1:7" x14ac:dyDescent="0.2">
      <c r="A197" s="4">
        <f>IF('True_Odds_Calculator_2-way'!A198="","",'True_Odds_Calculator_2-way'!A198)</f>
        <v>1.61</v>
      </c>
      <c r="B197" s="4">
        <f>IF('True_Odds_Calculator_2-way'!B198="","",'True_Odds_Calculator_2-way'!B198)</f>
        <v>2.46</v>
      </c>
      <c r="C197" s="4">
        <f t="shared" si="12"/>
        <v>2.7622077463010708E-2</v>
      </c>
      <c r="D197" s="4">
        <f t="shared" si="14"/>
        <v>1.6466137280172954</v>
      </c>
      <c r="E197" s="4">
        <f t="shared" si="15"/>
        <v>2.5465183565871534</v>
      </c>
      <c r="G197" s="4">
        <f t="shared" si="13"/>
        <v>1.0276220774630107</v>
      </c>
    </row>
    <row r="198" spans="1:7" x14ac:dyDescent="0.2">
      <c r="A198" s="4">
        <f>IF('True_Odds_Calculator_2-way'!A199="","",'True_Odds_Calculator_2-way'!A199)</f>
        <v>2.09</v>
      </c>
      <c r="B198" s="4">
        <f>IF('True_Odds_Calculator_2-way'!B199="","",'True_Odds_Calculator_2-way'!B199)</f>
        <v>1.82</v>
      </c>
      <c r="C198" s="4">
        <f t="shared" si="12"/>
        <v>2.7919448972080652E-2</v>
      </c>
      <c r="D198" s="4">
        <f t="shared" si="14"/>
        <v>2.152810006225593</v>
      </c>
      <c r="E198" s="4">
        <f t="shared" si="15"/>
        <v>1.8674456281604401</v>
      </c>
      <c r="G198" s="4">
        <f t="shared" si="13"/>
        <v>1.0279194489720807</v>
      </c>
    </row>
    <row r="199" spans="1:7" x14ac:dyDescent="0.2">
      <c r="A199" s="4">
        <f>IF('True_Odds_Calculator_2-way'!A200="","",'True_Odds_Calculator_2-way'!A200)</f>
        <v>2.0099999999999998</v>
      </c>
      <c r="B199" s="4">
        <f>IF('True_Odds_Calculator_2-way'!B200="","",'True_Odds_Calculator_2-way'!B200)</f>
        <v>1.88</v>
      </c>
      <c r="C199" s="4">
        <f t="shared" si="12"/>
        <v>2.9427331427966497E-2</v>
      </c>
      <c r="D199" s="4">
        <f t="shared" si="14"/>
        <v>2.0712563034422273</v>
      </c>
      <c r="E199" s="4">
        <f t="shared" si="15"/>
        <v>1.9334834220221038</v>
      </c>
      <c r="G199" s="4">
        <f t="shared" si="13"/>
        <v>1.0294273314279665</v>
      </c>
    </row>
    <row r="200" spans="1:7" x14ac:dyDescent="0.2">
      <c r="A200" s="4">
        <f>IF('True_Odds_Calculator_2-way'!A201="","",'True_Odds_Calculator_2-way'!A201)</f>
        <v>1.58</v>
      </c>
      <c r="B200" s="4">
        <f>IF('True_Odds_Calculator_2-way'!B201="","",'True_Odds_Calculator_2-way'!B201)</f>
        <v>2.4900000000000002</v>
      </c>
      <c r="C200" s="4">
        <f t="shared" si="12"/>
        <v>3.4517818107874465E-2</v>
      </c>
      <c r="D200" s="4">
        <f t="shared" si="14"/>
        <v>1.6242929689112753</v>
      </c>
      <c r="E200" s="4">
        <f t="shared" si="15"/>
        <v>2.6018120494676276</v>
      </c>
      <c r="G200" s="4">
        <f t="shared" si="13"/>
        <v>1.0345178181078745</v>
      </c>
    </row>
    <row r="201" spans="1:7" x14ac:dyDescent="0.2">
      <c r="A201" s="4">
        <f>IF('True_Odds_Calculator_2-way'!A202="","",'True_Odds_Calculator_2-way'!A202)</f>
        <v>2.46</v>
      </c>
      <c r="B201" s="4">
        <f>IF('True_Odds_Calculator_2-way'!B202="","",'True_Odds_Calculator_2-way'!B202)</f>
        <v>1.6</v>
      </c>
      <c r="C201" s="4">
        <f t="shared" si="12"/>
        <v>3.1504065040650397E-2</v>
      </c>
      <c r="D201" s="4">
        <f t="shared" si="14"/>
        <v>2.5591677503250976</v>
      </c>
      <c r="E201" s="4">
        <f t="shared" si="15"/>
        <v>1.6413678065054211</v>
      </c>
      <c r="G201" s="4">
        <f t="shared" si="13"/>
        <v>1.0315040650406504</v>
      </c>
    </row>
    <row r="202" spans="1:7" x14ac:dyDescent="0.2">
      <c r="A202" s="4">
        <f>IF('True_Odds_Calculator_2-way'!A203="","",'True_Odds_Calculator_2-way'!A203)</f>
        <v>2.69</v>
      </c>
      <c r="B202" s="4">
        <f>IF('True_Odds_Calculator_2-way'!B203="","",'True_Odds_Calculator_2-way'!B203)</f>
        <v>1.51</v>
      </c>
      <c r="C202" s="4">
        <f t="shared" si="12"/>
        <v>3.3998867525049992E-2</v>
      </c>
      <c r="D202" s="4">
        <f t="shared" si="14"/>
        <v>2.8189041951490341</v>
      </c>
      <c r="E202" s="4">
        <f t="shared" si="15"/>
        <v>1.5497815677521511</v>
      </c>
      <c r="G202" s="4">
        <f t="shared" si="13"/>
        <v>1.03399886752505</v>
      </c>
    </row>
    <row r="203" spans="1:7" x14ac:dyDescent="0.2">
      <c r="A203" s="4">
        <f>IF('True_Odds_Calculator_2-way'!A204="","",'True_Odds_Calculator_2-way'!A204)</f>
        <v>1.81</v>
      </c>
      <c r="B203" s="4">
        <f>IF('True_Odds_Calculator_2-way'!B204="","",'True_Odds_Calculator_2-way'!B204)</f>
        <v>2.08</v>
      </c>
      <c r="C203" s="4">
        <f t="shared" si="12"/>
        <v>3.3255418614534626E-2</v>
      </c>
      <c r="D203" s="4">
        <f t="shared" si="14"/>
        <v>1.8661643699811639</v>
      </c>
      <c r="E203" s="4">
        <f t="shared" si="15"/>
        <v>2.1545152798443401</v>
      </c>
      <c r="G203" s="4">
        <f t="shared" si="13"/>
        <v>1.0332554186145346</v>
      </c>
    </row>
    <row r="204" spans="1:7" x14ac:dyDescent="0.2">
      <c r="A204" s="4">
        <f>IF('True_Odds_Calculator_2-way'!A205="","",'True_Odds_Calculator_2-way'!A205)</f>
        <v>2.42</v>
      </c>
      <c r="B204" s="4">
        <f>IF('True_Odds_Calculator_2-way'!B205="","",'True_Odds_Calculator_2-way'!B205)</f>
        <v>1.61</v>
      </c>
      <c r="C204" s="4">
        <f t="shared" si="12"/>
        <v>3.4341152918228035E-2</v>
      </c>
      <c r="D204" s="4">
        <f t="shared" si="14"/>
        <v>2.5249173741170372</v>
      </c>
      <c r="E204" s="4">
        <f t="shared" si="15"/>
        <v>1.655773235306617</v>
      </c>
      <c r="G204" s="4">
        <f t="shared" si="13"/>
        <v>1.034341152918228</v>
      </c>
    </row>
    <row r="205" spans="1:7" x14ac:dyDescent="0.2">
      <c r="A205" s="4">
        <f>IF('True_Odds_Calculator_2-way'!A206="","",'True_Odds_Calculator_2-way'!A206)</f>
        <v>1.67</v>
      </c>
      <c r="B205" s="4">
        <f>IF('True_Odds_Calculator_2-way'!B206="","",'True_Odds_Calculator_2-way'!B206)</f>
        <v>2.2400000000000002</v>
      </c>
      <c r="C205" s="4">
        <f t="shared" si="12"/>
        <v>4.5230966638152292E-2</v>
      </c>
      <c r="D205" s="4">
        <f t="shared" si="14"/>
        <v>1.7355479261389997</v>
      </c>
      <c r="E205" s="4">
        <f t="shared" si="15"/>
        <v>2.3595307177999247</v>
      </c>
      <c r="G205" s="4">
        <f t="shared" si="13"/>
        <v>1.0452309666381523</v>
      </c>
    </row>
    <row r="206" spans="1:7" x14ac:dyDescent="0.2">
      <c r="A206" s="4">
        <f>IF('True_Odds_Calculator_2-way'!A207="","",'True_Odds_Calculator_2-way'!A207)</f>
        <v>1.9</v>
      </c>
      <c r="B206" s="4">
        <f>IF('True_Odds_Calculator_2-way'!B207="","",'True_Odds_Calculator_2-way'!B207)</f>
        <v>2</v>
      </c>
      <c r="C206" s="4">
        <f t="shared" si="12"/>
        <v>2.631578947368407E-2</v>
      </c>
      <c r="D206" s="4">
        <f t="shared" si="14"/>
        <v>1.9487179487179485</v>
      </c>
      <c r="E206" s="4">
        <f t="shared" si="15"/>
        <v>2.0540540540540539</v>
      </c>
      <c r="G206" s="4">
        <f t="shared" si="13"/>
        <v>1.0263157894736841</v>
      </c>
    </row>
    <row r="207" spans="1:7" x14ac:dyDescent="0.2">
      <c r="A207" s="4">
        <f>IF('True_Odds_Calculator_2-way'!A208="","",'True_Odds_Calculator_2-way'!A208)</f>
        <v>1.83</v>
      </c>
      <c r="B207" s="4">
        <f>IF('True_Odds_Calculator_2-way'!B208="","",'True_Odds_Calculator_2-way'!B208)</f>
        <v>2.0699999999999998</v>
      </c>
      <c r="C207" s="4">
        <f t="shared" si="12"/>
        <v>2.9539874871307603E-2</v>
      </c>
      <c r="D207" s="4">
        <f t="shared" si="14"/>
        <v>1.8808371192373576</v>
      </c>
      <c r="E207" s="4">
        <f t="shared" si="15"/>
        <v>2.1352836729517204</v>
      </c>
      <c r="G207" s="4">
        <f t="shared" si="13"/>
        <v>1.0295398748713076</v>
      </c>
    </row>
    <row r="208" spans="1:7" x14ac:dyDescent="0.2">
      <c r="A208" s="4">
        <f>IF('True_Odds_Calculator_2-way'!A209="","",'True_Odds_Calculator_2-way'!A209)</f>
        <v>1.88</v>
      </c>
      <c r="B208" s="4">
        <f>IF('True_Odds_Calculator_2-way'!B209="","",'True_Odds_Calculator_2-way'!B209)</f>
        <v>2.04</v>
      </c>
      <c r="C208" s="4">
        <f t="shared" si="12"/>
        <v>2.2110972048393851E-2</v>
      </c>
      <c r="D208" s="4">
        <f t="shared" si="14"/>
        <v>1.9199038846615937</v>
      </c>
      <c r="E208" s="4">
        <f t="shared" si="15"/>
        <v>2.087070091423596</v>
      </c>
      <c r="G208" s="4">
        <f t="shared" si="13"/>
        <v>1.0221109720483939</v>
      </c>
    </row>
    <row r="209" spans="1:7" x14ac:dyDescent="0.2">
      <c r="A209" s="4">
        <f>IF('True_Odds_Calculator_2-way'!A210="","",'True_Odds_Calculator_2-way'!A210)</f>
        <v>1.81</v>
      </c>
      <c r="B209" s="4">
        <f>IF('True_Odds_Calculator_2-way'!B210="","",'True_Odds_Calculator_2-way'!B210)</f>
        <v>2.09</v>
      </c>
      <c r="C209" s="4">
        <f t="shared" si="12"/>
        <v>3.0955087366835166E-2</v>
      </c>
      <c r="D209" s="4">
        <f t="shared" si="14"/>
        <v>1.8621674173619833</v>
      </c>
      <c r="E209" s="4">
        <f t="shared" si="15"/>
        <v>2.159867538325388</v>
      </c>
      <c r="G209" s="4">
        <f t="shared" si="13"/>
        <v>1.0309550873668352</v>
      </c>
    </row>
    <row r="210" spans="1:7" x14ac:dyDescent="0.2">
      <c r="A210" s="4">
        <f>IF('True_Odds_Calculator_2-way'!A211="","",'True_Odds_Calculator_2-way'!A211)</f>
        <v>1.59</v>
      </c>
      <c r="B210" s="4">
        <f>IF('True_Odds_Calculator_2-way'!B211="","",'True_Odds_Calculator_2-way'!B211)</f>
        <v>2.4700000000000002</v>
      </c>
      <c r="C210" s="4">
        <f t="shared" si="12"/>
        <v>3.37891172052045E-2</v>
      </c>
      <c r="D210" s="4">
        <f t="shared" si="14"/>
        <v>1.6338901254342355</v>
      </c>
      <c r="E210" s="4">
        <f t="shared" si="15"/>
        <v>2.5775604633610079</v>
      </c>
      <c r="G210" s="4">
        <f t="shared" si="13"/>
        <v>1.0337891172052045</v>
      </c>
    </row>
    <row r="211" spans="1:7" x14ac:dyDescent="0.2">
      <c r="A211" s="4">
        <f>IF('True_Odds_Calculator_2-way'!A212="","",'True_Odds_Calculator_2-way'!A212)</f>
        <v>1.21</v>
      </c>
      <c r="B211" s="4">
        <f>IF('True_Odds_Calculator_2-way'!B212="","",'True_Odds_Calculator_2-way'!B212)</f>
        <v>4.4800000000000004</v>
      </c>
      <c r="C211" s="4">
        <f t="shared" si="12"/>
        <v>4.9660566706021259E-2</v>
      </c>
      <c r="D211" s="4">
        <f t="shared" si="14"/>
        <v>1.2474800938923918</v>
      </c>
      <c r="E211" s="4">
        <f t="shared" si="15"/>
        <v>5.0407290310582118</v>
      </c>
      <c r="G211" s="4">
        <f t="shared" si="13"/>
        <v>1.0496605667060213</v>
      </c>
    </row>
    <row r="212" spans="1:7" x14ac:dyDescent="0.2">
      <c r="A212" s="4">
        <f>IF('True_Odds_Calculator_2-way'!A213="","",'True_Odds_Calculator_2-way'!A213)</f>
        <v>1.64</v>
      </c>
      <c r="B212" s="4">
        <f>IF('True_Odds_Calculator_2-way'!B213="","",'True_Odds_Calculator_2-way'!B213)</f>
        <v>2.35</v>
      </c>
      <c r="C212" s="4">
        <f t="shared" si="12"/>
        <v>3.5288012454592677E-2</v>
      </c>
      <c r="D212" s="4">
        <f t="shared" si="14"/>
        <v>1.6888694127957931</v>
      </c>
      <c r="E212" s="4">
        <f t="shared" si="15"/>
        <v>2.4516539440203564</v>
      </c>
      <c r="G212" s="4">
        <f t="shared" si="13"/>
        <v>1.0352880124545927</v>
      </c>
    </row>
    <row r="213" spans="1:7" x14ac:dyDescent="0.2">
      <c r="A213" s="4">
        <f>IF('True_Odds_Calculator_2-way'!A214="","",'True_Odds_Calculator_2-way'!A214)</f>
        <v>1.85</v>
      </c>
      <c r="B213" s="4">
        <f>IF('True_Odds_Calculator_2-way'!B214="","",'True_Odds_Calculator_2-way'!B214)</f>
        <v>2.06</v>
      </c>
      <c r="C213" s="4">
        <f t="shared" si="12"/>
        <v>2.5977433744424072E-2</v>
      </c>
      <c r="D213" s="4">
        <f t="shared" si="14"/>
        <v>1.8955483710519774</v>
      </c>
      <c r="E213" s="4">
        <f t="shared" si="15"/>
        <v>2.1166342682588173</v>
      </c>
      <c r="G213" s="4">
        <f t="shared" si="13"/>
        <v>1.0259774337444241</v>
      </c>
    </row>
    <row r="214" spans="1:7" x14ac:dyDescent="0.2">
      <c r="A214" s="4">
        <f>IF('True_Odds_Calculator_2-way'!A215="","",'True_Odds_Calculator_2-way'!A215)</f>
        <v>1.93</v>
      </c>
      <c r="B214" s="4">
        <f>IF('True_Odds_Calculator_2-way'!B215="","",'True_Odds_Calculator_2-way'!B215)</f>
        <v>1.97</v>
      </c>
      <c r="C214" s="4">
        <f t="shared" si="12"/>
        <v>2.5748928223876311E-2</v>
      </c>
      <c r="D214" s="4">
        <f t="shared" si="14"/>
        <v>1.9791780536685666</v>
      </c>
      <c r="E214" s="4">
        <f t="shared" si="15"/>
        <v>2.0212647191728026</v>
      </c>
      <c r="G214" s="4">
        <f t="shared" si="13"/>
        <v>1.0257489282238763</v>
      </c>
    </row>
    <row r="215" spans="1:7" x14ac:dyDescent="0.2">
      <c r="A215" s="4">
        <f>IF('True_Odds_Calculator_2-way'!A216="","",'True_Odds_Calculator_2-way'!A216)</f>
        <v>1.96</v>
      </c>
      <c r="B215" s="4">
        <f>IF('True_Odds_Calculator_2-way'!B216="","",'True_Odds_Calculator_2-way'!B216)</f>
        <v>1.88</v>
      </c>
      <c r="C215" s="4">
        <f t="shared" si="12"/>
        <v>4.2118975249674229E-2</v>
      </c>
      <c r="D215" s="4">
        <f t="shared" si="14"/>
        <v>2.044385264092321</v>
      </c>
      <c r="E215" s="4">
        <f t="shared" si="15"/>
        <v>1.9575010624734379</v>
      </c>
      <c r="G215" s="4">
        <f t="shared" si="13"/>
        <v>1.0421189752496742</v>
      </c>
    </row>
    <row r="216" spans="1:7" x14ac:dyDescent="0.2">
      <c r="A216" s="4">
        <f>IF('True_Odds_Calculator_2-way'!A217="","",'True_Odds_Calculator_2-way'!A217)</f>
        <v>1.53</v>
      </c>
      <c r="B216" s="4">
        <f>IF('True_Odds_Calculator_2-way'!B217="","",'True_Odds_Calculator_2-way'!B217)</f>
        <v>2.61</v>
      </c>
      <c r="C216" s="4">
        <f t="shared" si="12"/>
        <v>3.6736533693937368E-2</v>
      </c>
      <c r="D216" s="4">
        <f t="shared" si="14"/>
        <v>1.5742416178818521</v>
      </c>
      <c r="E216" s="4">
        <f t="shared" si="15"/>
        <v>2.7414272474513437</v>
      </c>
      <c r="G216" s="4">
        <f t="shared" si="13"/>
        <v>1.0367365336939374</v>
      </c>
    </row>
    <row r="217" spans="1:7" x14ac:dyDescent="0.2">
      <c r="A217" s="4">
        <f>IF('True_Odds_Calculator_2-way'!A218="","",'True_Odds_Calculator_2-way'!A218)</f>
        <v>1.76</v>
      </c>
      <c r="B217" s="4">
        <f>IF('True_Odds_Calculator_2-way'!B218="","",'True_Odds_Calculator_2-way'!B218)</f>
        <v>2.17</v>
      </c>
      <c r="C217" s="4">
        <f t="shared" si="12"/>
        <v>2.9011311269375728E-2</v>
      </c>
      <c r="D217" s="4">
        <f t="shared" si="14"/>
        <v>1.8061099025820484</v>
      </c>
      <c r="E217" s="4">
        <f t="shared" si="15"/>
        <v>2.2405256365129644</v>
      </c>
      <c r="G217" s="4">
        <f t="shared" si="13"/>
        <v>1.0290113112693757</v>
      </c>
    </row>
    <row r="218" spans="1:7" x14ac:dyDescent="0.2">
      <c r="A218" s="4">
        <f>IF('True_Odds_Calculator_2-way'!A219="","",'True_Odds_Calculator_2-way'!A219)</f>
        <v>1.79</v>
      </c>
      <c r="B218" s="4">
        <f>IF('True_Odds_Calculator_2-way'!B219="","",'True_Odds_Calculator_2-way'!B219)</f>
        <v>2.12</v>
      </c>
      <c r="C218" s="4">
        <f t="shared" si="12"/>
        <v>3.0357331084642114E-2</v>
      </c>
      <c r="D218" s="4">
        <f t="shared" si="14"/>
        <v>1.8399922420480992</v>
      </c>
      <c r="E218" s="4">
        <f t="shared" si="15"/>
        <v>2.1904871854075272</v>
      </c>
      <c r="G218" s="4">
        <f t="shared" si="13"/>
        <v>1.0303573310846421</v>
      </c>
    </row>
    <row r="219" spans="1:7" x14ac:dyDescent="0.2">
      <c r="A219" s="4">
        <f>IF('True_Odds_Calculator_2-way'!A220="","",'True_Odds_Calculator_2-way'!A220)</f>
        <v>1.65</v>
      </c>
      <c r="B219" s="4">
        <f>IF('True_Odds_Calculator_2-way'!B220="","",'True_Odds_Calculator_2-way'!B220)</f>
        <v>2.37</v>
      </c>
      <c r="C219" s="4">
        <f t="shared" si="12"/>
        <v>2.8001534330648337E-2</v>
      </c>
      <c r="D219" s="4">
        <f t="shared" si="14"/>
        <v>1.6890184645286688</v>
      </c>
      <c r="E219" s="4">
        <f t="shared" si="15"/>
        <v>2.4513399153737665</v>
      </c>
      <c r="G219" s="4">
        <f t="shared" si="13"/>
        <v>1.0280015343306483</v>
      </c>
    </row>
    <row r="220" spans="1:7" x14ac:dyDescent="0.2">
      <c r="A220" s="4">
        <f>IF('True_Odds_Calculator_2-way'!A221="","",'True_Odds_Calculator_2-way'!A221)</f>
        <v>2.25</v>
      </c>
      <c r="B220" s="4">
        <f>IF('True_Odds_Calculator_2-way'!B221="","",'True_Odds_Calculator_2-way'!B221)</f>
        <v>1.7</v>
      </c>
      <c r="C220" s="4">
        <f t="shared" si="12"/>
        <v>3.2679738562091387E-2</v>
      </c>
      <c r="D220" s="4">
        <f t="shared" si="14"/>
        <v>2.3358778625954195</v>
      </c>
      <c r="E220" s="4">
        <f t="shared" si="15"/>
        <v>1.7485714285714284</v>
      </c>
      <c r="G220" s="4">
        <f t="shared" si="13"/>
        <v>1.0326797385620914</v>
      </c>
    </row>
    <row r="221" spans="1:7" x14ac:dyDescent="0.2">
      <c r="A221" s="4">
        <f>IF('True_Odds_Calculator_2-way'!A222="","",'True_Odds_Calculator_2-way'!A222)</f>
        <v>2.27</v>
      </c>
      <c r="B221" s="4">
        <f>IF('True_Odds_Calculator_2-way'!B222="","",'True_Odds_Calculator_2-way'!B222)</f>
        <v>1.68</v>
      </c>
      <c r="C221" s="4">
        <f t="shared" si="12"/>
        <v>3.5766729599328695E-2</v>
      </c>
      <c r="D221" s="4">
        <f t="shared" si="14"/>
        <v>2.3660503784588656</v>
      </c>
      <c r="E221" s="4">
        <f t="shared" si="15"/>
        <v>1.7320374239258789</v>
      </c>
      <c r="G221" s="4">
        <f t="shared" si="13"/>
        <v>1.0357667295993287</v>
      </c>
    </row>
    <row r="222" spans="1:7" x14ac:dyDescent="0.2">
      <c r="A222" s="4">
        <f>IF('True_Odds_Calculator_2-way'!A223="","",'True_Odds_Calculator_2-way'!A223)</f>
        <v>2.1800000000000002</v>
      </c>
      <c r="B222" s="4">
        <f>IF('True_Odds_Calculator_2-way'!B223="","",'True_Odds_Calculator_2-way'!B223)</f>
        <v>1.74</v>
      </c>
      <c r="C222" s="4">
        <f t="shared" si="12"/>
        <v>3.3428240008436028E-2</v>
      </c>
      <c r="D222" s="4">
        <f t="shared" si="14"/>
        <v>2.2624358821424311</v>
      </c>
      <c r="E222" s="4">
        <f t="shared" si="15"/>
        <v>1.7921194368326561</v>
      </c>
      <c r="G222" s="4">
        <f t="shared" si="13"/>
        <v>1.033428240008436</v>
      </c>
    </row>
    <row r="223" spans="1:7" x14ac:dyDescent="0.2">
      <c r="A223" s="4">
        <f>IF('True_Odds_Calculator_2-way'!A224="","",'True_Odds_Calculator_2-way'!A224)</f>
        <v>2.2599999999999998</v>
      </c>
      <c r="B223" s="4">
        <f>IF('True_Odds_Calculator_2-way'!B224="","",'True_Odds_Calculator_2-way'!B224)</f>
        <v>1.69</v>
      </c>
      <c r="C223" s="4">
        <f t="shared" si="12"/>
        <v>3.4193852437555794E-2</v>
      </c>
      <c r="D223" s="4">
        <f t="shared" si="14"/>
        <v>2.3508340001231001</v>
      </c>
      <c r="E223" s="4">
        <f t="shared" si="15"/>
        <v>1.740283410033262</v>
      </c>
      <c r="G223" s="4">
        <f t="shared" si="13"/>
        <v>1.0341938524375558</v>
      </c>
    </row>
    <row r="224" spans="1:7" x14ac:dyDescent="0.2">
      <c r="A224" s="4">
        <f>IF('True_Odds_Calculator_2-way'!A225="","",'True_Odds_Calculator_2-way'!A225)</f>
        <v>2.13</v>
      </c>
      <c r="B224" s="4">
        <f>IF('True_Odds_Calculator_2-way'!B225="","",'True_Odds_Calculator_2-way'!B225)</f>
        <v>1.78</v>
      </c>
      <c r="C224" s="4">
        <f t="shared" si="12"/>
        <v>3.128132088410629E-2</v>
      </c>
      <c r="D224" s="4">
        <f t="shared" si="14"/>
        <v>2.2034055907479515</v>
      </c>
      <c r="E224" s="4">
        <f t="shared" si="15"/>
        <v>1.8309750325976726</v>
      </c>
      <c r="G224" s="4">
        <f t="shared" si="13"/>
        <v>1.0312813208841063</v>
      </c>
    </row>
    <row r="225" spans="1:7" x14ac:dyDescent="0.2">
      <c r="A225" s="4">
        <f>IF('True_Odds_Calculator_2-way'!A226="","",'True_Odds_Calculator_2-way'!A226)</f>
        <v>1.97</v>
      </c>
      <c r="B225" s="4">
        <f>IF('True_Odds_Calculator_2-way'!B226="","",'True_Odds_Calculator_2-way'!B226)</f>
        <v>1.92</v>
      </c>
      <c r="C225" s="4">
        <f t="shared" si="12"/>
        <v>2.844754653130277E-2</v>
      </c>
      <c r="D225" s="4">
        <f t="shared" si="14"/>
        <v>2.0267924123888115</v>
      </c>
      <c r="E225" s="4">
        <f t="shared" si="15"/>
        <v>1.9739066903246005</v>
      </c>
      <c r="G225" s="4">
        <f t="shared" si="13"/>
        <v>1.0284475465313028</v>
      </c>
    </row>
    <row r="226" spans="1:7" x14ac:dyDescent="0.2">
      <c r="A226" s="4">
        <f>IF('True_Odds_Calculator_2-way'!A227="","",'True_Odds_Calculator_2-way'!A227)</f>
        <v>2.0699999999999998</v>
      </c>
      <c r="B226" s="4">
        <f>IF('True_Odds_Calculator_2-way'!B227="","",'True_Odds_Calculator_2-way'!B227)</f>
        <v>1.83</v>
      </c>
      <c r="C226" s="4">
        <f t="shared" si="12"/>
        <v>2.9539874871307603E-2</v>
      </c>
      <c r="D226" s="4">
        <f t="shared" si="14"/>
        <v>2.1352836729517204</v>
      </c>
      <c r="E226" s="4">
        <f t="shared" si="15"/>
        <v>1.8808371192373576</v>
      </c>
      <c r="G226" s="4">
        <f t="shared" si="13"/>
        <v>1.0295398748713076</v>
      </c>
    </row>
    <row r="227" spans="1:7" x14ac:dyDescent="0.2">
      <c r="A227" s="4">
        <f>IF('True_Odds_Calculator_2-way'!A228="","",'True_Odds_Calculator_2-way'!A228)</f>
        <v>1.75</v>
      </c>
      <c r="B227" s="4">
        <f>IF('True_Odds_Calculator_2-way'!B228="","",'True_Odds_Calculator_2-way'!B228)</f>
        <v>2.17</v>
      </c>
      <c r="C227" s="4">
        <f t="shared" si="12"/>
        <v>3.2258064516129004E-2</v>
      </c>
      <c r="D227" s="4">
        <f t="shared" si="14"/>
        <v>1.8008298755186722</v>
      </c>
      <c r="E227" s="4">
        <f t="shared" si="15"/>
        <v>2.2487046632124348</v>
      </c>
      <c r="G227" s="4">
        <f t="shared" si="13"/>
        <v>1.032258064516129</v>
      </c>
    </row>
    <row r="228" spans="1:7" x14ac:dyDescent="0.2">
      <c r="A228" s="4">
        <f>IF('True_Odds_Calculator_2-way'!A229="","",'True_Odds_Calculator_2-way'!A229)</f>
        <v>2.63</v>
      </c>
      <c r="B228" s="4">
        <f>IF('True_Odds_Calculator_2-way'!B229="","",'True_Odds_Calculator_2-way'!B229)</f>
        <v>1.53</v>
      </c>
      <c r="C228" s="4">
        <f t="shared" si="12"/>
        <v>3.3822908123959383E-2</v>
      </c>
      <c r="D228" s="4">
        <f t="shared" si="14"/>
        <v>2.7524197133964914</v>
      </c>
      <c r="E228" s="4">
        <f t="shared" si="15"/>
        <v>1.5706395519038232</v>
      </c>
      <c r="G228" s="4">
        <f t="shared" si="13"/>
        <v>1.0338229081239594</v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1.31</v>
      </c>
      <c r="B2" s="4">
        <f>IF('True_Odds_Calculator_3-way'!B3="","",'True_Odds_Calculator_3-way'!B3)</f>
        <v>6.11</v>
      </c>
      <c r="C2" s="4">
        <f>IF('True_Odds_Calculator_3-way'!C3="","",'True_Odds_Calculator_3-way'!C3)</f>
        <v>9.17</v>
      </c>
      <c r="D2" s="4">
        <f>IF(A2="","",((1/A2)+(1/B2)+(1/C2))-1)</f>
        <v>3.6076153828305646E-2</v>
      </c>
      <c r="E2" s="4">
        <f>IF(A2="","",(3*A2)/(3-($D2*A2)))</f>
        <v>1.3309670619778331</v>
      </c>
      <c r="F2" s="4">
        <f>IF(B2="","",(3*B2)/(3-($D2*B2)))</f>
        <v>6.5945340484214547</v>
      </c>
      <c r="G2" s="4">
        <f>IF(C2="","",(3*C2)/(3-($D2*C2)))</f>
        <v>10.306529643687103</v>
      </c>
      <c r="I2" s="4">
        <f>IF(A2="","",D2+1)</f>
        <v>1.0360761538283056</v>
      </c>
    </row>
    <row r="3" spans="1:9" x14ac:dyDescent="0.2">
      <c r="A3" s="4">
        <f>IF('True_Odds_Calculator_3-way'!A4="","",'True_Odds_Calculator_3-way'!A4)</f>
        <v>2.95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2.57</v>
      </c>
      <c r="D3" s="4">
        <f t="shared" ref="D3:D66" si="0">IF(A3="","",((1/A3)+(1/B3)+(1/C3))-1)</f>
        <v>2.2205756272039912E-2</v>
      </c>
      <c r="E3" s="4">
        <f t="shared" ref="E3:E66" si="1">IF(A3="","",(3*A3)/(3-($D3*A3)))</f>
        <v>3.0158531448895554</v>
      </c>
      <c r="F3" s="4">
        <f t="shared" ref="F3:F66" si="2">IF(B3="","",(3*B3)/(3-($D3*B3)))</f>
        <v>3.4877751769115237</v>
      </c>
      <c r="G3" s="4">
        <f t="shared" ref="G3:G66" si="3">IF(C3="","",(3*C3)/(3-($D3*C3)))</f>
        <v>2.6198369786161475</v>
      </c>
      <c r="I3" s="4">
        <f t="shared" ref="I3:I66" si="4">IF(A3="","",D3+1)</f>
        <v>1.0222057562720399</v>
      </c>
    </row>
    <row r="4" spans="1:9" x14ac:dyDescent="0.2">
      <c r="A4" s="4">
        <f>IF('True_Odds_Calculator_3-way'!A5="","",'True_Odds_Calculator_3-way'!A5)</f>
        <v>2.29</v>
      </c>
      <c r="B4" s="4">
        <f>IF('True_Odds_Calculator_3-way'!B5="","",'True_Odds_Calculator_3-way'!B5)</f>
        <v>3.46</v>
      </c>
      <c r="C4" s="4">
        <f>IF('True_Odds_Calculator_3-way'!C5="","",'True_Odds_Calculator_3-way'!C5)</f>
        <v>3.32</v>
      </c>
      <c r="D4" s="4">
        <f t="shared" si="0"/>
        <v>2.6903383024994509E-2</v>
      </c>
      <c r="E4" s="4">
        <f t="shared" si="1"/>
        <v>2.3380140385605359</v>
      </c>
      <c r="F4" s="4">
        <f t="shared" si="2"/>
        <v>3.5707967100390721</v>
      </c>
      <c r="G4" s="4">
        <f t="shared" si="3"/>
        <v>3.4218798943114899</v>
      </c>
      <c r="I4" s="4">
        <f t="shared" si="4"/>
        <v>1.0269033830249945</v>
      </c>
    </row>
    <row r="5" spans="1:9" x14ac:dyDescent="0.2">
      <c r="A5" s="4">
        <f>IF('True_Odds_Calculator_3-way'!A6="","",'True_Odds_Calculator_3-way'!A6)</f>
        <v>2.2400000000000002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3.52</v>
      </c>
      <c r="D5" s="4">
        <f t="shared" si="0"/>
        <v>2.7255385563990986E-2</v>
      </c>
      <c r="E5" s="4">
        <f t="shared" si="1"/>
        <v>2.2865325094449771</v>
      </c>
      <c r="F5" s="4">
        <f t="shared" si="2"/>
        <v>3.4764376863047195</v>
      </c>
      <c r="G5" s="4">
        <f t="shared" si="3"/>
        <v>3.6362872006866476</v>
      </c>
      <c r="I5" s="4">
        <f t="shared" si="4"/>
        <v>1.027255385563991</v>
      </c>
    </row>
    <row r="6" spans="1:9" x14ac:dyDescent="0.2">
      <c r="A6" s="4">
        <f>IF('True_Odds_Calculator_3-way'!A7="","",'True_Odds_Calculator_3-way'!A7)</f>
        <v>1.63</v>
      </c>
      <c r="B6" s="4">
        <f>IF('True_Odds_Calculator_3-way'!B7="","",'True_Odds_Calculator_3-way'!B7)</f>
        <v>3.9</v>
      </c>
      <c r="C6" s="4">
        <f>IF('True_Odds_Calculator_3-way'!C7="","",'True_Odds_Calculator_3-way'!C7)</f>
        <v>6.17</v>
      </c>
      <c r="D6" s="4">
        <f t="shared" si="0"/>
        <v>3.198174322056957E-2</v>
      </c>
      <c r="E6" s="4">
        <f t="shared" si="1"/>
        <v>1.6588249822829735</v>
      </c>
      <c r="F6" s="4">
        <f t="shared" si="2"/>
        <v>4.0691813677058635</v>
      </c>
      <c r="G6" s="4">
        <f t="shared" si="3"/>
        <v>6.6044102715502797</v>
      </c>
      <c r="I6" s="4">
        <f t="shared" si="4"/>
        <v>1.0319817432205696</v>
      </c>
    </row>
    <row r="7" spans="1:9" x14ac:dyDescent="0.2">
      <c r="A7" s="4">
        <f>IF('True_Odds_Calculator_3-way'!A8="","",'True_Odds_Calculator_3-way'!A8)</f>
        <v>3.53</v>
      </c>
      <c r="B7" s="4">
        <f>IF('True_Odds_Calculator_3-way'!B8="","",'True_Odds_Calculator_3-way'!B8)</f>
        <v>3.35</v>
      </c>
      <c r="C7" s="4">
        <f>IF('True_Odds_Calculator_3-way'!C8="","",'True_Odds_Calculator_3-way'!C8)</f>
        <v>2.2200000000000002</v>
      </c>
      <c r="D7" s="4">
        <f t="shared" si="0"/>
        <v>3.2244032117187515E-2</v>
      </c>
      <c r="E7" s="4">
        <f t="shared" si="1"/>
        <v>3.6692116428467263</v>
      </c>
      <c r="F7" s="4">
        <f t="shared" si="2"/>
        <v>3.4751247721537584</v>
      </c>
      <c r="G7" s="4">
        <f t="shared" si="3"/>
        <v>2.274265297642132</v>
      </c>
      <c r="I7" s="4">
        <f t="shared" si="4"/>
        <v>1.0322440321171875</v>
      </c>
    </row>
    <row r="8" spans="1:9" x14ac:dyDescent="0.2">
      <c r="A8" s="4">
        <f>IF('True_Odds_Calculator_3-way'!A9="","",'True_Odds_Calculator_3-way'!A9)</f>
        <v>1.82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5.0999999999999996</v>
      </c>
      <c r="D8" s="4">
        <f t="shared" si="0"/>
        <v>2.3306758600876165E-2</v>
      </c>
      <c r="E8" s="4">
        <f t="shared" si="1"/>
        <v>1.8461028485558328</v>
      </c>
      <c r="F8" s="4">
        <f t="shared" si="2"/>
        <v>3.7035821954247208</v>
      </c>
      <c r="G8" s="4">
        <f t="shared" si="3"/>
        <v>5.3104062043099605</v>
      </c>
      <c r="I8" s="4">
        <f t="shared" si="4"/>
        <v>1.0233067586008762</v>
      </c>
    </row>
    <row r="9" spans="1:9" x14ac:dyDescent="0.2">
      <c r="A9" s="4">
        <f>IF('True_Odds_Calculator_3-way'!A10="","",'True_Odds_Calculator_3-way'!A10)</f>
        <v>1.87</v>
      </c>
      <c r="B9" s="4">
        <f>IF('True_Odds_Calculator_3-way'!B10="","",'True_Odds_Calculator_3-way'!B10)</f>
        <v>3.65</v>
      </c>
      <c r="C9" s="4">
        <f>IF('True_Odds_Calculator_3-way'!C10="","",'True_Odds_Calculator_3-way'!C10)</f>
        <v>4.6500000000000004</v>
      </c>
      <c r="D9" s="4">
        <f t="shared" si="0"/>
        <v>2.3785724469356229E-2</v>
      </c>
      <c r="E9" s="4">
        <f t="shared" si="1"/>
        <v>1.8981426890465654</v>
      </c>
      <c r="F9" s="4">
        <f t="shared" si="2"/>
        <v>3.758776349279505</v>
      </c>
      <c r="G9" s="4">
        <f t="shared" si="3"/>
        <v>4.8279980173997252</v>
      </c>
      <c r="I9" s="4">
        <f t="shared" si="4"/>
        <v>1.0237857244693562</v>
      </c>
    </row>
    <row r="10" spans="1:9" x14ac:dyDescent="0.2">
      <c r="A10" s="4">
        <f>IF('True_Odds_Calculator_3-way'!A11="","",'True_Odds_Calculator_3-way'!A11)</f>
        <v>2.17</v>
      </c>
      <c r="B10" s="4">
        <f>IF('True_Odds_Calculator_3-way'!B11="","",'True_Odds_Calculator_3-way'!B11)</f>
        <v>3.32</v>
      </c>
      <c r="C10" s="4">
        <f>IF('True_Odds_Calculator_3-way'!C11="","",'True_Odds_Calculator_3-way'!C11)</f>
        <v>3.76</v>
      </c>
      <c r="D10" s="4">
        <f t="shared" si="0"/>
        <v>2.7991759173176645E-2</v>
      </c>
      <c r="E10" s="4">
        <f t="shared" si="1"/>
        <v>2.214844787370013</v>
      </c>
      <c r="F10" s="4">
        <f t="shared" si="2"/>
        <v>3.4261332016602144</v>
      </c>
      <c r="G10" s="4">
        <f t="shared" si="3"/>
        <v>3.8967082337885914</v>
      </c>
      <c r="I10" s="4">
        <f t="shared" si="4"/>
        <v>1.0279917591731766</v>
      </c>
    </row>
    <row r="11" spans="1: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</v>
      </c>
      <c r="C11" s="4">
        <f>IF('True_Odds_Calculator_3-way'!C12="","",'True_Odds_Calculator_3-way'!C12)</f>
        <v>4.92</v>
      </c>
      <c r="D11" s="4">
        <f t="shared" si="0"/>
        <v>3.3063246946924085E-2</v>
      </c>
      <c r="E11" s="4">
        <f t="shared" si="1"/>
        <v>1.7220747251360018</v>
      </c>
      <c r="F11" s="4">
        <f t="shared" si="2"/>
        <v>4.4038477059037167</v>
      </c>
      <c r="G11" s="4">
        <f t="shared" si="3"/>
        <v>5.2020759348857144</v>
      </c>
      <c r="I11" s="4">
        <f t="shared" si="4"/>
        <v>1.0330632469469241</v>
      </c>
    </row>
    <row r="12" spans="1:9" x14ac:dyDescent="0.2">
      <c r="A12" s="4">
        <f>IF('True_Odds_Calculator_3-way'!A13="","",'True_Odds_Calculator_3-way'!A13)</f>
        <v>2.41</v>
      </c>
      <c r="B12" s="4">
        <f>IF('True_Odds_Calculator_3-way'!B13="","",'True_Odds_Calculator_3-way'!B13)</f>
        <v>3.35</v>
      </c>
      <c r="C12" s="4">
        <f>IF('True_Odds_Calculator_3-way'!C13="","",'True_Odds_Calculator_3-way'!C13)</f>
        <v>3.18</v>
      </c>
      <c r="D12" s="4">
        <f t="shared" si="0"/>
        <v>2.791063082769818E-2</v>
      </c>
      <c r="E12" s="4">
        <f t="shared" si="1"/>
        <v>2.4652752682809886</v>
      </c>
      <c r="F12" s="4">
        <f t="shared" si="2"/>
        <v>3.4577678033906429</v>
      </c>
      <c r="G12" s="4">
        <f t="shared" si="3"/>
        <v>3.2769494293082051</v>
      </c>
      <c r="I12" s="4">
        <f t="shared" si="4"/>
        <v>1.0279106308276982</v>
      </c>
    </row>
    <row r="13" spans="1:9" x14ac:dyDescent="0.2">
      <c r="A13" s="4">
        <f>IF('True_Odds_Calculator_3-way'!A14="","",'True_Odds_Calculator_3-way'!A14)</f>
        <v>2.4900000000000002</v>
      </c>
      <c r="B13" s="4">
        <f>IF('True_Odds_Calculator_3-way'!B14="","",'True_Odds_Calculator_3-way'!B14)</f>
        <v>3.22</v>
      </c>
      <c r="C13" s="4">
        <f>IF('True_Odds_Calculator_3-way'!C14="","",'True_Odds_Calculator_3-way'!C14)</f>
        <v>3.17</v>
      </c>
      <c r="D13" s="4">
        <f t="shared" si="0"/>
        <v>2.762284516320257E-2</v>
      </c>
      <c r="E13" s="4">
        <f t="shared" si="1"/>
        <v>2.5484277038138137</v>
      </c>
      <c r="F13" s="4">
        <f t="shared" si="2"/>
        <v>3.3183852118995061</v>
      </c>
      <c r="G13" s="4">
        <f t="shared" si="3"/>
        <v>3.2653082741425465</v>
      </c>
      <c r="I13" s="4">
        <f t="shared" si="4"/>
        <v>1.0276228451632026</v>
      </c>
    </row>
    <row r="14" spans="1:9" x14ac:dyDescent="0.2">
      <c r="A14" s="4">
        <f>IF('True_Odds_Calculator_3-way'!A15="","",'True_Odds_Calculator_3-way'!A15)</f>
        <v>1.42</v>
      </c>
      <c r="B14" s="4">
        <f>IF('True_Odds_Calculator_3-way'!B15="","",'True_Odds_Calculator_3-way'!B15)</f>
        <v>4.6900000000000004</v>
      </c>
      <c r="C14" s="4">
        <f>IF('True_Odds_Calculator_3-way'!C15="","",'True_Odds_Calculator_3-way'!C15)</f>
        <v>9.41</v>
      </c>
      <c r="D14" s="4">
        <f t="shared" si="0"/>
        <v>2.3714893928418856E-2</v>
      </c>
      <c r="E14" s="4">
        <f t="shared" si="1"/>
        <v>1.4361205243947717</v>
      </c>
      <c r="F14" s="4">
        <f t="shared" si="2"/>
        <v>4.8705730077845271</v>
      </c>
      <c r="G14" s="4">
        <f t="shared" si="3"/>
        <v>10.166221692730812</v>
      </c>
      <c r="I14" s="4">
        <f t="shared" si="4"/>
        <v>1.0237148939284189</v>
      </c>
    </row>
    <row r="15" spans="1: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3.15</v>
      </c>
      <c r="C15" s="4">
        <f>IF('True_Odds_Calculator_3-way'!C16="","",'True_Odds_Calculator_3-way'!C16)</f>
        <v>3.69</v>
      </c>
      <c r="D15" s="4">
        <f t="shared" si="0"/>
        <v>2.8991661848651207E-2</v>
      </c>
      <c r="E15" s="4">
        <f t="shared" si="1"/>
        <v>2.320913945225036</v>
      </c>
      <c r="F15" s="4">
        <f t="shared" si="2"/>
        <v>3.2489005782930471</v>
      </c>
      <c r="G15" s="4">
        <f t="shared" si="3"/>
        <v>3.8264502361317465</v>
      </c>
      <c r="I15" s="4">
        <f t="shared" si="4"/>
        <v>1.0289916618486512</v>
      </c>
    </row>
    <row r="16" spans="1:9" x14ac:dyDescent="0.2">
      <c r="A16" s="4">
        <f>IF('True_Odds_Calculator_3-way'!A17="","",'True_Odds_Calculator_3-way'!A17)</f>
        <v>2.98</v>
      </c>
      <c r="B16" s="4">
        <f>IF('True_Odds_Calculator_3-way'!B17="","",'True_Odds_Calculator_3-way'!B17)</f>
        <v>3.06</v>
      </c>
      <c r="C16" s="4">
        <f>IF('True_Odds_Calculator_3-way'!C17="","",'True_Odds_Calculator_3-way'!C17)</f>
        <v>2.74</v>
      </c>
      <c r="D16" s="4">
        <f t="shared" si="0"/>
        <v>2.7331359069207917E-2</v>
      </c>
      <c r="E16" s="4">
        <f t="shared" si="1"/>
        <v>3.0631622514661849</v>
      </c>
      <c r="F16" s="4">
        <f t="shared" si="2"/>
        <v>3.1477530152802422</v>
      </c>
      <c r="G16" s="4">
        <f t="shared" si="3"/>
        <v>2.8101487348197725</v>
      </c>
      <c r="I16" s="4">
        <f t="shared" si="4"/>
        <v>1.0273313590692079</v>
      </c>
    </row>
    <row r="17" spans="1: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4.5999999999999996</v>
      </c>
      <c r="D17" s="4">
        <f t="shared" si="0"/>
        <v>2.9670975323149218E-2</v>
      </c>
      <c r="E17" s="4">
        <f t="shared" si="1"/>
        <v>1.8844805314633699</v>
      </c>
      <c r="F17" s="4">
        <f t="shared" si="2"/>
        <v>3.8189977561705311</v>
      </c>
      <c r="G17" s="4">
        <f t="shared" si="3"/>
        <v>4.8192543652666346</v>
      </c>
      <c r="I17" s="4">
        <f t="shared" si="4"/>
        <v>1.0296709753231492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3.84</v>
      </c>
      <c r="C18" s="4">
        <f>IF('True_Odds_Calculator_3-way'!C19="","",'True_Odds_Calculator_3-way'!C19)</f>
        <v>5.33</v>
      </c>
      <c r="D18" s="4">
        <f t="shared" si="0"/>
        <v>3.2829249092086066E-2</v>
      </c>
      <c r="E18" s="4">
        <f t="shared" si="1"/>
        <v>1.7426088681433429</v>
      </c>
      <c r="F18" s="4">
        <f t="shared" si="2"/>
        <v>4.0084404345559381</v>
      </c>
      <c r="G18" s="4">
        <f t="shared" si="3"/>
        <v>5.6601367143405152</v>
      </c>
      <c r="I18" s="4">
        <f t="shared" si="4"/>
        <v>1.0328292490920861</v>
      </c>
    </row>
    <row r="19" spans="1:9" x14ac:dyDescent="0.2">
      <c r="A19" s="4">
        <f>IF('True_Odds_Calculator_3-way'!A20="","",'True_Odds_Calculator_3-way'!A20)</f>
        <v>2.99</v>
      </c>
      <c r="B19" s="4">
        <f>IF('True_Odds_Calculator_3-way'!B20="","",'True_Odds_Calculator_3-way'!B20)</f>
        <v>3.39</v>
      </c>
      <c r="C19" s="4">
        <f>IF('True_Odds_Calculator_3-way'!C20="","",'True_Odds_Calculator_3-way'!C20)</f>
        <v>2.42</v>
      </c>
      <c r="D19" s="4">
        <f t="shared" si="0"/>
        <v>4.2656551768447848E-2</v>
      </c>
      <c r="E19" s="4">
        <f t="shared" si="1"/>
        <v>3.1227622486204365</v>
      </c>
      <c r="F19" s="4">
        <f t="shared" si="2"/>
        <v>3.5616797432774749</v>
      </c>
      <c r="G19" s="4">
        <f t="shared" si="3"/>
        <v>2.5062387179712307</v>
      </c>
      <c r="I19" s="4">
        <f t="shared" si="4"/>
        <v>1.0426565517684478</v>
      </c>
    </row>
    <row r="20" spans="1:9" x14ac:dyDescent="0.2">
      <c r="A20" s="4">
        <f>IF('True_Odds_Calculator_3-way'!A21="","",'True_Odds_Calculator_3-way'!A21)</f>
        <v>2.41</v>
      </c>
      <c r="B20" s="4">
        <f>IF('True_Odds_Calculator_3-way'!B21="","",'True_Odds_Calculator_3-way'!B21)</f>
        <v>3.74</v>
      </c>
      <c r="C20" s="4">
        <f>IF('True_Odds_Calculator_3-way'!C21="","",'True_Odds_Calculator_3-way'!C21)</f>
        <v>2.76</v>
      </c>
      <c r="D20" s="4">
        <f t="shared" si="0"/>
        <v>4.4636279060194628E-2</v>
      </c>
      <c r="E20" s="4">
        <f t="shared" si="1"/>
        <v>2.499631306573407</v>
      </c>
      <c r="F20" s="4">
        <f t="shared" si="2"/>
        <v>3.9603816182051901</v>
      </c>
      <c r="G20" s="4">
        <f t="shared" si="3"/>
        <v>2.8781941261061017</v>
      </c>
      <c r="I20" s="4">
        <f t="shared" si="4"/>
        <v>1.0446362790601946</v>
      </c>
    </row>
    <row r="21" spans="1:9" x14ac:dyDescent="0.2">
      <c r="A21" s="4">
        <f>IF('True_Odds_Calculator_3-way'!A22="","",'True_Odds_Calculator_3-way'!A22)</f>
        <v>2.33</v>
      </c>
      <c r="B21" s="4">
        <f>IF('True_Odds_Calculator_3-way'!B22="","",'True_Odds_Calculator_3-way'!B22)</f>
        <v>3.58</v>
      </c>
      <c r="C21" s="4">
        <f>IF('True_Odds_Calculator_3-way'!C22="","",'True_Odds_Calculator_3-way'!C22)</f>
        <v>2.98</v>
      </c>
      <c r="D21" s="4">
        <f t="shared" si="0"/>
        <v>4.4084628093428391E-2</v>
      </c>
      <c r="E21" s="4">
        <f t="shared" si="1"/>
        <v>2.4126053418361266</v>
      </c>
      <c r="F21" s="4">
        <f t="shared" si="2"/>
        <v>3.7787934675600519</v>
      </c>
      <c r="G21" s="4">
        <f t="shared" si="3"/>
        <v>3.1164726125120419</v>
      </c>
      <c r="I21" s="4">
        <f t="shared" si="4"/>
        <v>1.0440846280934284</v>
      </c>
    </row>
    <row r="22" spans="1:9" x14ac:dyDescent="0.2">
      <c r="A22" s="4">
        <f>IF('True_Odds_Calculator_3-way'!A23="","",'True_Odds_Calculator_3-way'!A23)</f>
        <v>3.43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2.08</v>
      </c>
      <c r="D22" s="4">
        <f t="shared" si="0"/>
        <v>4.6287023013329875E-2</v>
      </c>
      <c r="E22" s="4">
        <f t="shared" si="1"/>
        <v>3.621663871202828</v>
      </c>
      <c r="F22" s="4">
        <f t="shared" si="2"/>
        <v>3.8678196601026045</v>
      </c>
      <c r="G22" s="4">
        <f t="shared" si="3"/>
        <v>2.1489653169078009</v>
      </c>
      <c r="I22" s="4">
        <f t="shared" si="4"/>
        <v>1.0462870230133299</v>
      </c>
    </row>
    <row r="23" spans="1:9" x14ac:dyDescent="0.2">
      <c r="A23" s="4">
        <f>IF('True_Odds_Calculator_3-way'!A24="","",'True_Odds_Calculator_3-way'!A24)</f>
        <v>3.38</v>
      </c>
      <c r="B23" s="4">
        <f>IF('True_Odds_Calculator_3-way'!B24="","",'True_Odds_Calculator_3-way'!B24)</f>
        <v>3.27</v>
      </c>
      <c r="C23" s="4">
        <f>IF('True_Odds_Calculator_3-way'!C24="","",'True_Odds_Calculator_3-way'!C24)</f>
        <v>2.38</v>
      </c>
      <c r="D23" s="4">
        <f t="shared" si="0"/>
        <v>2.1836452946088158E-2</v>
      </c>
      <c r="E23" s="4">
        <f t="shared" si="1"/>
        <v>3.4652535670142717</v>
      </c>
      <c r="F23" s="4">
        <f t="shared" si="2"/>
        <v>3.3497293663833645</v>
      </c>
      <c r="G23" s="4">
        <f t="shared" si="3"/>
        <v>2.4219569800414864</v>
      </c>
      <c r="I23" s="4">
        <f t="shared" si="4"/>
        <v>1.0218364529460882</v>
      </c>
    </row>
    <row r="24" spans="1:9" x14ac:dyDescent="0.2">
      <c r="A24" s="4">
        <f>IF('True_Odds_Calculator_3-way'!A25="","",'True_Odds_Calculator_3-way'!A25)</f>
        <v>2.92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2.46</v>
      </c>
      <c r="D24" s="4">
        <f t="shared" si="0"/>
        <v>2.294242120503398E-2</v>
      </c>
      <c r="E24" s="4">
        <f t="shared" si="1"/>
        <v>2.9866947555161323</v>
      </c>
      <c r="F24" s="4">
        <f t="shared" si="2"/>
        <v>3.7548090326177865</v>
      </c>
      <c r="G24" s="4">
        <f t="shared" si="3"/>
        <v>2.5071667907669397</v>
      </c>
      <c r="I24" s="4">
        <f t="shared" si="4"/>
        <v>1.022942421205034</v>
      </c>
    </row>
    <row r="25" spans="1:9" x14ac:dyDescent="0.2">
      <c r="A25" s="4">
        <f>IF('True_Odds_Calculator_3-way'!A26="","",'True_Odds_Calculator_3-way'!A26)</f>
        <v>4.9400000000000004</v>
      </c>
      <c r="B25" s="4">
        <f>IF('True_Odds_Calculator_3-way'!B26="","",'True_Odds_Calculator_3-way'!B26)</f>
        <v>4.49</v>
      </c>
      <c r="C25" s="4">
        <f>IF('True_Odds_Calculator_3-way'!C26="","",'True_Odds_Calculator_3-way'!C26)</f>
        <v>1.67</v>
      </c>
      <c r="D25" s="4">
        <f t="shared" si="0"/>
        <v>2.3948694227641676E-2</v>
      </c>
      <c r="E25" s="4">
        <f t="shared" si="1"/>
        <v>5.1428093426624333</v>
      </c>
      <c r="F25" s="4">
        <f t="shared" si="2"/>
        <v>4.6569189343090205</v>
      </c>
      <c r="G25" s="4">
        <f t="shared" si="3"/>
        <v>1.6925643193080062</v>
      </c>
      <c r="I25" s="4">
        <f t="shared" si="4"/>
        <v>1.0239486942276417</v>
      </c>
    </row>
    <row r="26" spans="1:9" x14ac:dyDescent="0.2">
      <c r="A26" s="4">
        <f>IF('True_Odds_Calculator_3-way'!A27="","",'True_Odds_Calculator_3-way'!A27)</f>
        <v>2.2200000000000002</v>
      </c>
      <c r="B26" s="4">
        <f>IF('True_Odds_Calculator_3-way'!B27="","",'True_Odds_Calculator_3-way'!B27)</f>
        <v>3.23</v>
      </c>
      <c r="C26" s="4">
        <f>IF('True_Odds_Calculator_3-way'!C27="","",'True_Odds_Calculator_3-way'!C27)</f>
        <v>3.81</v>
      </c>
      <c r="D26" s="4">
        <f t="shared" si="0"/>
        <v>2.2515165271314475E-2</v>
      </c>
      <c r="E26" s="4">
        <f t="shared" si="1"/>
        <v>2.2576146190372537</v>
      </c>
      <c r="F26" s="4">
        <f t="shared" si="2"/>
        <v>3.3102447280206051</v>
      </c>
      <c r="G26" s="4">
        <f t="shared" si="3"/>
        <v>3.9221510051880952</v>
      </c>
      <c r="I26" s="4">
        <f t="shared" si="4"/>
        <v>1.0225151652713145</v>
      </c>
    </row>
    <row r="27" spans="1:9" x14ac:dyDescent="0.2">
      <c r="A27" s="4">
        <f>IF('True_Odds_Calculator_3-way'!A28="","",'True_Odds_Calculator_3-way'!A28)</f>
        <v>3.02</v>
      </c>
      <c r="B27" s="4">
        <f>IF('True_Odds_Calculator_3-way'!B28="","",'True_Odds_Calculator_3-way'!B28)</f>
        <v>3.53</v>
      </c>
      <c r="C27" s="4">
        <f>IF('True_Odds_Calculator_3-way'!C28="","",'True_Odds_Calculator_3-way'!C28)</f>
        <v>2.4500000000000002</v>
      </c>
      <c r="D27" s="4">
        <f t="shared" si="0"/>
        <v>2.2575212100861997E-2</v>
      </c>
      <c r="E27" s="4">
        <f t="shared" si="1"/>
        <v>3.090227627764301</v>
      </c>
      <c r="F27" s="4">
        <f t="shared" si="2"/>
        <v>3.6263279612465564</v>
      </c>
      <c r="G27" s="4">
        <f t="shared" si="3"/>
        <v>2.4960176375191652</v>
      </c>
      <c r="I27" s="4">
        <f t="shared" si="4"/>
        <v>1.022575212100862</v>
      </c>
    </row>
    <row r="28" spans="1:9" x14ac:dyDescent="0.2">
      <c r="A28" s="4">
        <f>IF('True_Odds_Calculator_3-way'!A29="","",'True_Odds_Calculator_3-way'!A29)</f>
        <v>1.0900000000000001</v>
      </c>
      <c r="B28" s="4">
        <f>IF('True_Odds_Calculator_3-way'!B29="","",'True_Odds_Calculator_3-way'!B29)</f>
        <v>12.18</v>
      </c>
      <c r="C28" s="4">
        <f>IF('True_Odds_Calculator_3-way'!C29="","",'True_Odds_Calculator_3-way'!C29)</f>
        <v>28.87</v>
      </c>
      <c r="D28" s="4">
        <f t="shared" si="0"/>
        <v>3.4171031460038304E-2</v>
      </c>
      <c r="E28" s="4">
        <f t="shared" si="1"/>
        <v>1.1037029967023033</v>
      </c>
      <c r="F28" s="4">
        <f t="shared" si="2"/>
        <v>14.141978765256825</v>
      </c>
      <c r="G28" s="4">
        <f t="shared" si="3"/>
        <v>43.015028771039752</v>
      </c>
      <c r="I28" s="4">
        <f t="shared" si="4"/>
        <v>1.0341710314600383</v>
      </c>
    </row>
    <row r="29" spans="1:9" x14ac:dyDescent="0.2">
      <c r="A29" s="4">
        <f>IF('True_Odds_Calculator_3-way'!A30="","",'True_Odds_Calculator_3-way'!A30)</f>
        <v>4.05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1.89</v>
      </c>
      <c r="D29" s="4">
        <f t="shared" si="0"/>
        <v>2.9821215946427504E-2</v>
      </c>
      <c r="E29" s="4">
        <f t="shared" si="1"/>
        <v>4.2198869145814708</v>
      </c>
      <c r="F29" s="4">
        <f t="shared" si="2"/>
        <v>4.100600839462059</v>
      </c>
      <c r="G29" s="4">
        <f t="shared" si="3"/>
        <v>1.926187999011318</v>
      </c>
      <c r="I29" s="4">
        <f t="shared" si="4"/>
        <v>1.0298212159464275</v>
      </c>
    </row>
    <row r="30" spans="1:9" x14ac:dyDescent="0.2">
      <c r="A30" s="4">
        <f>IF('True_Odds_Calculator_3-way'!A31="","",'True_Odds_Calculator_3-way'!A31)</f>
        <v>2.38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3.03</v>
      </c>
      <c r="D30" s="4">
        <f t="shared" si="0"/>
        <v>2.7209380776528347E-2</v>
      </c>
      <c r="E30" s="4">
        <f t="shared" si="1"/>
        <v>2.4325083906544438</v>
      </c>
      <c r="F30" s="4">
        <f t="shared" si="2"/>
        <v>3.7321995078432648</v>
      </c>
      <c r="G30" s="4">
        <f t="shared" si="3"/>
        <v>3.1156218836086604</v>
      </c>
      <c r="I30" s="4">
        <f t="shared" si="4"/>
        <v>1.0272093807765283</v>
      </c>
    </row>
    <row r="31" spans="1:9" x14ac:dyDescent="0.2">
      <c r="A31" s="4">
        <f>IF('True_Odds_Calculator_3-way'!A32="","",'True_Odds_Calculator_3-way'!A32)</f>
        <v>1.46</v>
      </c>
      <c r="B31" s="4">
        <f>IF('True_Odds_Calculator_3-way'!B32="","",'True_Odds_Calculator_3-way'!B32)</f>
        <v>4.76</v>
      </c>
      <c r="C31" s="4">
        <f>IF('True_Odds_Calculator_3-way'!C32="","",'True_Odds_Calculator_3-way'!C32)</f>
        <v>7.22</v>
      </c>
      <c r="D31" s="4">
        <f t="shared" si="0"/>
        <v>3.3519695587414189E-2</v>
      </c>
      <c r="E31" s="4">
        <f t="shared" si="1"/>
        <v>1.4842118265924478</v>
      </c>
      <c r="F31" s="4">
        <f t="shared" si="2"/>
        <v>5.02737906235956</v>
      </c>
      <c r="G31" s="4">
        <f t="shared" si="3"/>
        <v>7.8535517875805976</v>
      </c>
      <c r="I31" s="4">
        <f t="shared" si="4"/>
        <v>1.0335196955874142</v>
      </c>
    </row>
    <row r="32" spans="1:9" x14ac:dyDescent="0.2">
      <c r="A32" s="4">
        <f>IF('True_Odds_Calculator_3-way'!A33="","",'True_Odds_Calculator_3-way'!A33)</f>
        <v>3.2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2.34</v>
      </c>
      <c r="D32" s="4">
        <f t="shared" si="0"/>
        <v>2.7206749189507828E-2</v>
      </c>
      <c r="E32" s="4">
        <f t="shared" si="1"/>
        <v>3.2956412643166462</v>
      </c>
      <c r="F32" s="4">
        <f t="shared" si="2"/>
        <v>3.5934073207863557</v>
      </c>
      <c r="G32" s="4">
        <f t="shared" si="3"/>
        <v>2.3907344068816698</v>
      </c>
      <c r="I32" s="4">
        <f t="shared" si="4"/>
        <v>1.0272067491895078</v>
      </c>
    </row>
    <row r="33" spans="1:9" x14ac:dyDescent="0.2">
      <c r="A33" s="4">
        <f>IF('True_Odds_Calculator_3-way'!A34="","",'True_Odds_Calculator_3-way'!A34)</f>
        <v>1.48</v>
      </c>
      <c r="B33" s="4">
        <f>IF('True_Odds_Calculator_3-way'!B34="","",'True_Odds_Calculator_3-way'!B34)</f>
        <v>4.95</v>
      </c>
      <c r="C33" s="4">
        <f>IF('True_Odds_Calculator_3-way'!C34="","",'True_Odds_Calculator_3-way'!C34)</f>
        <v>6.77</v>
      </c>
      <c r="D33" s="4">
        <f t="shared" si="0"/>
        <v>2.5406365140486109E-2</v>
      </c>
      <c r="E33" s="4">
        <f t="shared" si="1"/>
        <v>1.498785487741958</v>
      </c>
      <c r="F33" s="4">
        <f t="shared" si="2"/>
        <v>5.1665858760389343</v>
      </c>
      <c r="G33" s="4">
        <f t="shared" si="3"/>
        <v>7.181756662831015</v>
      </c>
      <c r="I33" s="4">
        <f t="shared" si="4"/>
        <v>1.0254063651404861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3.4</v>
      </c>
      <c r="C34" s="4">
        <f>IF('True_Odds_Calculator_3-way'!C35="","",'True_Odds_Calculator_3-way'!C35)</f>
        <v>3.42</v>
      </c>
      <c r="D34" s="4">
        <f t="shared" si="0"/>
        <v>2.1297916573189024E-2</v>
      </c>
      <c r="E34" s="4">
        <f t="shared" si="1"/>
        <v>2.3381787238010858</v>
      </c>
      <c r="F34" s="4">
        <f t="shared" si="2"/>
        <v>3.484097896510395</v>
      </c>
      <c r="G34" s="4">
        <f t="shared" si="3"/>
        <v>3.5051025757522796</v>
      </c>
      <c r="I34" s="4">
        <f t="shared" si="4"/>
        <v>1.021297916573189</v>
      </c>
    </row>
    <row r="35" spans="1:9" x14ac:dyDescent="0.2">
      <c r="A35" s="4">
        <f>IF('True_Odds_Calculator_3-way'!A36="","",'True_Odds_Calculator_3-way'!A36)</f>
        <v>1.3</v>
      </c>
      <c r="B35" s="4">
        <f>IF('True_Odds_Calculator_3-way'!B36="","",'True_Odds_Calculator_3-way'!B36)</f>
        <v>6.08</v>
      </c>
      <c r="C35" s="4">
        <f>IF('True_Odds_Calculator_3-way'!C36="","",'True_Odds_Calculator_3-way'!C36)</f>
        <v>10.1</v>
      </c>
      <c r="D35" s="4">
        <f t="shared" si="0"/>
        <v>3.2714354431394588E-2</v>
      </c>
      <c r="E35" s="4">
        <f t="shared" si="1"/>
        <v>1.3186940979800941</v>
      </c>
      <c r="F35" s="4">
        <f t="shared" si="2"/>
        <v>6.5117351488917423</v>
      </c>
      <c r="G35" s="4">
        <f t="shared" si="3"/>
        <v>11.35007867149438</v>
      </c>
      <c r="I35" s="4">
        <f t="shared" si="4"/>
        <v>1.0327143544313946</v>
      </c>
    </row>
    <row r="36" spans="1:9" x14ac:dyDescent="0.2">
      <c r="A36" s="4">
        <f>IF('True_Odds_Calculator_3-way'!A37="","",'True_Odds_Calculator_3-way'!A37)</f>
        <v>3.61</v>
      </c>
      <c r="B36" s="4">
        <f>IF('True_Odds_Calculator_3-way'!B37="","",'True_Odds_Calculator_3-way'!B37)</f>
        <v>3.44</v>
      </c>
      <c r="C36" s="4">
        <f>IF('True_Odds_Calculator_3-way'!C37="","",'True_Odds_Calculator_3-way'!C37)</f>
        <v>2.2000000000000002</v>
      </c>
      <c r="D36" s="4">
        <f t="shared" si="0"/>
        <v>2.2251439213366808E-2</v>
      </c>
      <c r="E36" s="4">
        <f t="shared" si="1"/>
        <v>3.709320386240456</v>
      </c>
      <c r="F36" s="4">
        <f t="shared" si="2"/>
        <v>3.5300696698435021</v>
      </c>
      <c r="G36" s="4">
        <f t="shared" si="3"/>
        <v>2.2364944956351471</v>
      </c>
      <c r="I36" s="4">
        <f t="shared" si="4"/>
        <v>1.0222514392133668</v>
      </c>
    </row>
    <row r="37" spans="1: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3.78</v>
      </c>
      <c r="D37" s="4">
        <f t="shared" si="0"/>
        <v>2.2537658595037424E-2</v>
      </c>
      <c r="E37" s="4">
        <f t="shared" si="1"/>
        <v>2.174966641002158</v>
      </c>
      <c r="F37" s="4">
        <f t="shared" si="2"/>
        <v>3.5312589676811541</v>
      </c>
      <c r="G37" s="4">
        <f t="shared" si="3"/>
        <v>3.8904797021556132</v>
      </c>
      <c r="I37" s="4">
        <f t="shared" si="4"/>
        <v>1.0225376585950374</v>
      </c>
    </row>
    <row r="38" spans="1:9" x14ac:dyDescent="0.2">
      <c r="A38" s="4">
        <f>IF('True_Odds_Calculator_3-way'!A39="","",'True_Odds_Calculator_3-way'!A39)</f>
        <v>4.45</v>
      </c>
      <c r="B38" s="4">
        <f>IF('True_Odds_Calculator_3-way'!B39="","",'True_Odds_Calculator_3-way'!B39)</f>
        <v>3.73</v>
      </c>
      <c r="C38" s="4">
        <f>IF('True_Odds_Calculator_3-way'!C39="","",'True_Odds_Calculator_3-way'!C39)</f>
        <v>1.86</v>
      </c>
      <c r="D38" s="4">
        <f t="shared" si="0"/>
        <v>3.0450024471054382E-2</v>
      </c>
      <c r="E38" s="4">
        <f t="shared" si="1"/>
        <v>4.6605034591620624</v>
      </c>
      <c r="F38" s="4">
        <f t="shared" si="2"/>
        <v>3.8767727976874888</v>
      </c>
      <c r="G38" s="4">
        <f t="shared" si="3"/>
        <v>1.8957906606453616</v>
      </c>
      <c r="I38" s="4">
        <f t="shared" si="4"/>
        <v>1.0304500244710544</v>
      </c>
    </row>
    <row r="39" spans="1:9" x14ac:dyDescent="0.2">
      <c r="A39" s="4">
        <f>IF('True_Odds_Calculator_3-way'!A40="","",'True_Odds_Calculator_3-way'!A40)</f>
        <v>2.2200000000000002</v>
      </c>
      <c r="B39" s="4">
        <f>IF('True_Odds_Calculator_3-way'!B40="","",'True_Odds_Calculator_3-way'!B40)</f>
        <v>3.22</v>
      </c>
      <c r="C39" s="4">
        <f>IF('True_Odds_Calculator_3-way'!C40="","",'True_Odds_Calculator_3-way'!C40)</f>
        <v>3.75</v>
      </c>
      <c r="D39" s="4">
        <f t="shared" si="0"/>
        <v>2.7676123328297164E-2</v>
      </c>
      <c r="E39" s="4">
        <f t="shared" si="1"/>
        <v>2.2664169703323553</v>
      </c>
      <c r="F39" s="4">
        <f t="shared" si="2"/>
        <v>3.3185807841340971</v>
      </c>
      <c r="G39" s="4">
        <f t="shared" si="3"/>
        <v>3.8843807508947847</v>
      </c>
      <c r="I39" s="4">
        <f t="shared" si="4"/>
        <v>1.0276761233282972</v>
      </c>
    </row>
    <row r="40" spans="1:9" x14ac:dyDescent="0.2">
      <c r="A40" s="4">
        <f>IF('True_Odds_Calculator_3-way'!A41="","",'True_Odds_Calculator_3-way'!A41)</f>
        <v>1.9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4.63</v>
      </c>
      <c r="D40" s="4">
        <f t="shared" si="0"/>
        <v>3.0482948896319417E-2</v>
      </c>
      <c r="E40" s="4">
        <f t="shared" si="1"/>
        <v>1.9374032507125885</v>
      </c>
      <c r="F40" s="4">
        <f t="shared" si="2"/>
        <v>3.5968188357726025</v>
      </c>
      <c r="G40" s="4">
        <f t="shared" si="3"/>
        <v>4.8585732862420281</v>
      </c>
      <c r="I40" s="4">
        <f t="shared" si="4"/>
        <v>1.0304829488963194</v>
      </c>
    </row>
    <row r="41" spans="1:9" x14ac:dyDescent="0.2">
      <c r="A41" s="4">
        <f>IF('True_Odds_Calculator_3-way'!A42="","",'True_Odds_Calculator_3-way'!A42)</f>
        <v>2.84</v>
      </c>
      <c r="B41" s="4">
        <f>IF('True_Odds_Calculator_3-way'!B42="","",'True_Odds_Calculator_3-way'!B42)</f>
        <v>3.17</v>
      </c>
      <c r="C41" s="4">
        <f>IF('True_Odds_Calculator_3-way'!C42="","",'True_Odds_Calculator_3-way'!C42)</f>
        <v>2.78</v>
      </c>
      <c r="D41" s="4">
        <f t="shared" si="0"/>
        <v>2.7282319521376719E-2</v>
      </c>
      <c r="E41" s="4">
        <f t="shared" si="1"/>
        <v>2.9152940650244625</v>
      </c>
      <c r="F41" s="4">
        <f t="shared" si="2"/>
        <v>3.2640984673855131</v>
      </c>
      <c r="G41" s="4">
        <f t="shared" si="3"/>
        <v>2.8521058450213297</v>
      </c>
      <c r="I41" s="4">
        <f t="shared" si="4"/>
        <v>1.0272823195213767</v>
      </c>
    </row>
    <row r="42" spans="1:9" x14ac:dyDescent="0.2">
      <c r="A42" s="4">
        <f>IF('True_Odds_Calculator_3-way'!A43="","",'True_Odds_Calculator_3-way'!A43)</f>
        <v>2.7</v>
      </c>
      <c r="B42" s="4">
        <f>IF('True_Odds_Calculator_3-way'!B43="","",'True_Odds_Calculator_3-way'!B43)</f>
        <v>3.12</v>
      </c>
      <c r="C42" s="4">
        <f>IF('True_Odds_Calculator_3-way'!C43="","",'True_Odds_Calculator_3-way'!C43)</f>
        <v>2.97</v>
      </c>
      <c r="D42" s="4">
        <f t="shared" si="0"/>
        <v>2.7583527583527445E-2</v>
      </c>
      <c r="E42" s="4">
        <f t="shared" si="1"/>
        <v>2.7687343133739692</v>
      </c>
      <c r="F42" s="4">
        <f t="shared" si="2"/>
        <v>3.2121464226289511</v>
      </c>
      <c r="G42" s="4">
        <f t="shared" si="3"/>
        <v>3.0533807829181492</v>
      </c>
      <c r="I42" s="4">
        <f t="shared" si="4"/>
        <v>1.0275835275835274</v>
      </c>
    </row>
    <row r="43" spans="1:9" x14ac:dyDescent="0.2">
      <c r="A43" s="4">
        <f>IF('True_Odds_Calculator_3-way'!A44="","",'True_Odds_Calculator_3-way'!A44)</f>
        <v>1.93</v>
      </c>
      <c r="B43" s="4">
        <f>IF('True_Odds_Calculator_3-way'!B44="","",'True_Odds_Calculator_3-way'!B44)</f>
        <v>3.66</v>
      </c>
      <c r="C43" s="4">
        <f>IF('True_Odds_Calculator_3-way'!C44="","",'True_Odds_Calculator_3-way'!C44)</f>
        <v>4.1900000000000004</v>
      </c>
      <c r="D43" s="4">
        <f t="shared" si="0"/>
        <v>3.0022243228627232E-2</v>
      </c>
      <c r="E43" s="4">
        <f t="shared" si="1"/>
        <v>1.9680107697165421</v>
      </c>
      <c r="F43" s="4">
        <f t="shared" si="2"/>
        <v>3.7991520620693855</v>
      </c>
      <c r="G43" s="4">
        <f t="shared" si="3"/>
        <v>4.3733805083844999</v>
      </c>
      <c r="I43" s="4">
        <f t="shared" si="4"/>
        <v>1.0300222432286272</v>
      </c>
    </row>
    <row r="44" spans="1:9" x14ac:dyDescent="0.2">
      <c r="A44" s="4">
        <f>IF('True_Odds_Calculator_3-way'!A45="","",'True_Odds_Calculator_3-way'!A45)</f>
        <v>2.39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3.2</v>
      </c>
      <c r="D44" s="4">
        <f t="shared" si="0"/>
        <v>2.8529089460051837E-2</v>
      </c>
      <c r="E44" s="4">
        <f t="shared" si="1"/>
        <v>2.4455836522551238</v>
      </c>
      <c r="F44" s="4">
        <f t="shared" si="2"/>
        <v>3.4709043495800258</v>
      </c>
      <c r="G44" s="4">
        <f t="shared" si="3"/>
        <v>3.3004356522453904</v>
      </c>
      <c r="I44" s="4">
        <f t="shared" si="4"/>
        <v>1.0285290894600518</v>
      </c>
    </row>
    <row r="45" spans="1: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3.36</v>
      </c>
      <c r="C45" s="4">
        <f>IF('True_Odds_Calculator_3-way'!C46="","",'True_Odds_Calculator_3-way'!C46)</f>
        <v>3.78</v>
      </c>
      <c r="D45" s="4">
        <f t="shared" si="0"/>
        <v>2.9459031795480373E-2</v>
      </c>
      <c r="E45" s="4">
        <f t="shared" si="1"/>
        <v>2.1859354873577916</v>
      </c>
      <c r="F45" s="4">
        <f t="shared" si="2"/>
        <v>3.4746427650983649</v>
      </c>
      <c r="G45" s="4">
        <f t="shared" si="3"/>
        <v>3.9257162269278676</v>
      </c>
      <c r="I45" s="4">
        <f t="shared" si="4"/>
        <v>1.0294590317954804</v>
      </c>
    </row>
    <row r="46" spans="1: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4.8099999999999996</v>
      </c>
      <c r="D46" s="4">
        <f t="shared" si="0"/>
        <v>3.0794566453322014E-2</v>
      </c>
      <c r="E46" s="4">
        <f t="shared" si="1"/>
        <v>1.8131284731172663</v>
      </c>
      <c r="F46" s="4">
        <f t="shared" si="2"/>
        <v>3.9867361247717081</v>
      </c>
      <c r="G46" s="4">
        <f t="shared" si="3"/>
        <v>5.0598234970446541</v>
      </c>
      <c r="I46" s="4">
        <f t="shared" si="4"/>
        <v>1.030794566453322</v>
      </c>
    </row>
    <row r="47" spans="1:9" x14ac:dyDescent="0.2">
      <c r="A47" s="4">
        <f>IF('True_Odds_Calculator_3-way'!A48="","",'True_Odds_Calculator_3-way'!A48)</f>
        <v>2.0099999999999998</v>
      </c>
      <c r="B47" s="4">
        <f>IF('True_Odds_Calculator_3-way'!B48="","",'True_Odds_Calculator_3-way'!B48)</f>
        <v>3.78</v>
      </c>
      <c r="C47" s="4">
        <f>IF('True_Odds_Calculator_3-way'!C48="","",'True_Odds_Calculator_3-way'!C48)</f>
        <v>3.52</v>
      </c>
      <c r="D47" s="4">
        <f t="shared" si="0"/>
        <v>4.6153611452119048E-2</v>
      </c>
      <c r="E47" s="4">
        <f t="shared" si="1"/>
        <v>2.07413841561663</v>
      </c>
      <c r="F47" s="4">
        <f t="shared" si="2"/>
        <v>4.0133930554438413</v>
      </c>
      <c r="G47" s="4">
        <f t="shared" si="3"/>
        <v>3.7215343751600263</v>
      </c>
      <c r="I47" s="4">
        <f t="shared" si="4"/>
        <v>1.046153611452119</v>
      </c>
    </row>
    <row r="48" spans="1:9" x14ac:dyDescent="0.2">
      <c r="A48" s="4">
        <f>IF('True_Odds_Calculator_3-way'!A49="","",'True_Odds_Calculator_3-way'!A49)</f>
        <v>2.11</v>
      </c>
      <c r="B48" s="4">
        <f>IF('True_Odds_Calculator_3-way'!B49="","",'True_Odds_Calculator_3-way'!B49)</f>
        <v>3.33</v>
      </c>
      <c r="C48" s="4">
        <f>IF('True_Odds_Calculator_3-way'!C49="","",'True_Odds_Calculator_3-way'!C49)</f>
        <v>3.69</v>
      </c>
      <c r="D48" s="4">
        <f t="shared" si="0"/>
        <v>4.5236659616500141E-2</v>
      </c>
      <c r="E48" s="4">
        <f t="shared" si="1"/>
        <v>2.1793388260944231</v>
      </c>
      <c r="F48" s="4">
        <f t="shared" si="2"/>
        <v>3.5060481147334488</v>
      </c>
      <c r="G48" s="4">
        <f t="shared" si="3"/>
        <v>3.9074127073044691</v>
      </c>
      <c r="I48" s="4">
        <f t="shared" si="4"/>
        <v>1.0452366596165001</v>
      </c>
    </row>
    <row r="49" spans="1:9" x14ac:dyDescent="0.2">
      <c r="A49" s="4">
        <f>IF('True_Odds_Calculator_3-way'!A50="","",'True_Odds_Calculator_3-way'!A50)</f>
        <v>1.74</v>
      </c>
      <c r="B49" s="4">
        <f>IF('True_Odds_Calculator_3-way'!B50="","",'True_Odds_Calculator_3-way'!B50)</f>
        <v>3.91</v>
      </c>
      <c r="C49" s="4">
        <f>IF('True_Odds_Calculator_3-way'!C50="","",'True_Odds_Calculator_3-way'!C50)</f>
        <v>4.57</v>
      </c>
      <c r="D49" s="4">
        <f t="shared" si="0"/>
        <v>4.9285500125468173E-2</v>
      </c>
      <c r="E49" s="4">
        <f t="shared" si="1"/>
        <v>1.7912025827683045</v>
      </c>
      <c r="F49" s="4">
        <f t="shared" si="2"/>
        <v>4.1784014344284142</v>
      </c>
      <c r="G49" s="4">
        <f t="shared" si="3"/>
        <v>4.9409584932342359</v>
      </c>
      <c r="I49" s="4">
        <f t="shared" si="4"/>
        <v>1.0492855001254682</v>
      </c>
    </row>
    <row r="50" spans="1:9" x14ac:dyDescent="0.2">
      <c r="A50" s="4">
        <f>IF('True_Odds_Calculator_3-way'!A51="","",'True_Odds_Calculator_3-way'!A51)</f>
        <v>3.81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1.96</v>
      </c>
      <c r="D50" s="4">
        <f t="shared" si="0"/>
        <v>4.6643875973428894E-2</v>
      </c>
      <c r="E50" s="4">
        <f t="shared" si="1"/>
        <v>4.049907283771093</v>
      </c>
      <c r="F50" s="4">
        <f t="shared" si="2"/>
        <v>3.8695999893996804</v>
      </c>
      <c r="G50" s="4">
        <f t="shared" si="3"/>
        <v>2.0216064323353309</v>
      </c>
      <c r="I50" s="4">
        <f t="shared" si="4"/>
        <v>1.0466438759734289</v>
      </c>
    </row>
    <row r="51" spans="1:9" x14ac:dyDescent="0.2">
      <c r="A51" s="4">
        <f>IF('True_Odds_Calculator_3-way'!A52="","",'True_Odds_Calculator_3-way'!A52)</f>
        <v>4.12</v>
      </c>
      <c r="B51" s="4">
        <f>IF('True_Odds_Calculator_3-way'!B52="","",'True_Odds_Calculator_3-way'!B52)</f>
        <v>3.66</v>
      </c>
      <c r="C51" s="4">
        <f>IF('True_Odds_Calculator_3-way'!C52="","",'True_Odds_Calculator_3-way'!C52)</f>
        <v>1.88</v>
      </c>
      <c r="D51" s="4">
        <f t="shared" si="0"/>
        <v>4.7857383934809983E-2</v>
      </c>
      <c r="E51" s="4">
        <f t="shared" si="1"/>
        <v>4.4098324478411355</v>
      </c>
      <c r="F51" s="4">
        <f t="shared" si="2"/>
        <v>3.8869430920229968</v>
      </c>
      <c r="G51" s="4">
        <f t="shared" si="3"/>
        <v>1.9381256025401121</v>
      </c>
      <c r="I51" s="4">
        <f t="shared" si="4"/>
        <v>1.04785738393481</v>
      </c>
    </row>
    <row r="52" spans="1:9" x14ac:dyDescent="0.2">
      <c r="A52" s="4">
        <f>IF('True_Odds_Calculator_3-way'!A53="","",'True_Odds_Calculator_3-way'!A53)</f>
        <v>2.0299999999999998</v>
      </c>
      <c r="B52" s="4">
        <f>IF('True_Odds_Calculator_3-way'!B53="","",'True_Odds_Calculator_3-way'!B53)</f>
        <v>3.72</v>
      </c>
      <c r="C52" s="4">
        <f>IF('True_Odds_Calculator_3-way'!C53="","",'True_Odds_Calculator_3-way'!C53)</f>
        <v>3.52</v>
      </c>
      <c r="D52" s="4">
        <f t="shared" si="0"/>
        <v>4.5518950830408134E-2</v>
      </c>
      <c r="E52" s="4">
        <f t="shared" si="1"/>
        <v>2.094513436631805</v>
      </c>
      <c r="F52" s="4">
        <f t="shared" si="2"/>
        <v>3.9425301994894708</v>
      </c>
      <c r="G52" s="4">
        <f t="shared" si="3"/>
        <v>3.7186067020716238</v>
      </c>
      <c r="I52" s="4">
        <f t="shared" si="4"/>
        <v>1.0455189508304081</v>
      </c>
    </row>
    <row r="53" spans="1: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3.62</v>
      </c>
      <c r="C53" s="4">
        <f>IF('True_Odds_Calculator_3-way'!C54="","",'True_Odds_Calculator_3-way'!C54)</f>
        <v>2.0299999999999998</v>
      </c>
      <c r="D53" s="4">
        <f t="shared" si="0"/>
        <v>4.5862241610383103E-2</v>
      </c>
      <c r="E53" s="4">
        <f t="shared" si="1"/>
        <v>3.8208641871347009</v>
      </c>
      <c r="F53" s="4">
        <f t="shared" si="2"/>
        <v>3.8320683412552032</v>
      </c>
      <c r="G53" s="4">
        <f t="shared" si="3"/>
        <v>2.0950155609887409</v>
      </c>
      <c r="I53" s="4">
        <f t="shared" si="4"/>
        <v>1.0458622416103831</v>
      </c>
    </row>
    <row r="54" spans="1:9" x14ac:dyDescent="0.2">
      <c r="A54" s="4">
        <f>IF('True_Odds_Calculator_3-way'!A55="","",'True_Odds_Calculator_3-way'!A55)</f>
        <v>3.68</v>
      </c>
      <c r="B54" s="4">
        <f>IF('True_Odds_Calculator_3-way'!B55="","",'True_Odds_Calculator_3-way'!B55)</f>
        <v>3.57</v>
      </c>
      <c r="C54" s="4">
        <f>IF('True_Odds_Calculator_3-way'!C55="","",'True_Odds_Calculator_3-way'!C55)</f>
        <v>2.0299999999999998</v>
      </c>
      <c r="D54" s="4">
        <f t="shared" si="0"/>
        <v>4.4462012691133479E-2</v>
      </c>
      <c r="E54" s="4">
        <f t="shared" si="1"/>
        <v>3.892285520469239</v>
      </c>
      <c r="F54" s="4">
        <f t="shared" si="2"/>
        <v>3.7694403147017814</v>
      </c>
      <c r="G54" s="4">
        <f t="shared" si="3"/>
        <v>2.0929689851902693</v>
      </c>
      <c r="I54" s="4">
        <f t="shared" si="4"/>
        <v>1.0444620126911335</v>
      </c>
    </row>
    <row r="55" spans="1:9" x14ac:dyDescent="0.2">
      <c r="A55" s="4">
        <f>IF('True_Odds_Calculator_3-way'!A56="","",'True_Odds_Calculator_3-way'!A56)</f>
        <v>2.9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2.4300000000000002</v>
      </c>
      <c r="D55" s="4">
        <f t="shared" si="0"/>
        <v>4.4534657992098214E-2</v>
      </c>
      <c r="E55" s="4">
        <f t="shared" si="1"/>
        <v>3.0304618980480669</v>
      </c>
      <c r="F55" s="4">
        <f t="shared" si="2"/>
        <v>3.6584533505153347</v>
      </c>
      <c r="G55" s="4">
        <f t="shared" si="3"/>
        <v>2.5209379797037732</v>
      </c>
      <c r="I55" s="4">
        <f t="shared" si="4"/>
        <v>1.0445346579920982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3.45</v>
      </c>
      <c r="C56" s="4">
        <f>IF('True_Odds_Calculator_3-way'!C57="","",'True_Odds_Calculator_3-way'!C57)</f>
        <v>3.16</v>
      </c>
      <c r="D56" s="4">
        <f t="shared" si="0"/>
        <v>4.4907259894369833E-2</v>
      </c>
      <c r="E56" s="4">
        <f t="shared" si="1"/>
        <v>2.3605649425636659</v>
      </c>
      <c r="F56" s="4">
        <f t="shared" si="2"/>
        <v>3.6378718870376661</v>
      </c>
      <c r="G56" s="4">
        <f t="shared" si="3"/>
        <v>3.3168968977517772</v>
      </c>
      <c r="I56" s="4">
        <f t="shared" si="4"/>
        <v>1.0449072598943698</v>
      </c>
    </row>
    <row r="57" spans="1:9" x14ac:dyDescent="0.2">
      <c r="A57" s="4">
        <f>IF('True_Odds_Calculator_3-way'!A58="","",'True_Odds_Calculator_3-way'!A58)</f>
        <v>3.02</v>
      </c>
      <c r="B57" s="4">
        <f>IF('True_Odds_Calculator_3-way'!B58="","",'True_Odds_Calculator_3-way'!B58)</f>
        <v>3.38</v>
      </c>
      <c r="C57" s="4">
        <f>IF('True_Odds_Calculator_3-way'!C58="","",'True_Odds_Calculator_3-way'!C58)</f>
        <v>2.4</v>
      </c>
      <c r="D57" s="4">
        <f t="shared" si="0"/>
        <v>4.3650482646916844E-2</v>
      </c>
      <c r="E57" s="4">
        <f t="shared" si="1"/>
        <v>3.1588024742721776</v>
      </c>
      <c r="F57" s="4">
        <f t="shared" si="2"/>
        <v>3.5548246547461053</v>
      </c>
      <c r="G57" s="4">
        <f t="shared" si="3"/>
        <v>2.486841464140892</v>
      </c>
      <c r="I57" s="4">
        <f t="shared" si="4"/>
        <v>1.0436504826469168</v>
      </c>
    </row>
    <row r="58" spans="1:9" x14ac:dyDescent="0.2">
      <c r="A58" s="4">
        <f>IF('True_Odds_Calculator_3-way'!A59="","",'True_Odds_Calculator_3-way'!A59)</f>
        <v>2.52</v>
      </c>
      <c r="B58" s="4">
        <f>IF('True_Odds_Calculator_3-way'!B59="","",'True_Odds_Calculator_3-way'!B59)</f>
        <v>3.43</v>
      </c>
      <c r="C58" s="4">
        <f>IF('True_Odds_Calculator_3-way'!C59="","",'True_Odds_Calculator_3-way'!C59)</f>
        <v>2.81</v>
      </c>
      <c r="D58" s="4">
        <f t="shared" si="0"/>
        <v>4.4242472450766401E-2</v>
      </c>
      <c r="E58" s="4">
        <f t="shared" si="1"/>
        <v>2.6172672752708697</v>
      </c>
      <c r="F58" s="4">
        <f t="shared" si="2"/>
        <v>3.6127467993480695</v>
      </c>
      <c r="G58" s="4">
        <f t="shared" si="3"/>
        <v>2.9314819279008519</v>
      </c>
      <c r="I58" s="4">
        <f t="shared" si="4"/>
        <v>1.0442424724507664</v>
      </c>
    </row>
    <row r="59" spans="1: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3.42</v>
      </c>
      <c r="C59" s="4">
        <f>IF('True_Odds_Calculator_3-way'!C60="","",'True_Odds_Calculator_3-way'!C60)</f>
        <v>2.73</v>
      </c>
      <c r="D59" s="4">
        <f t="shared" si="0"/>
        <v>4.4798413219465871E-2</v>
      </c>
      <c r="E59" s="4">
        <f t="shared" si="1"/>
        <v>2.6942008120329368</v>
      </c>
      <c r="F59" s="4">
        <f t="shared" si="2"/>
        <v>3.6040600345952174</v>
      </c>
      <c r="G59" s="4">
        <f t="shared" si="3"/>
        <v>2.8460225372256374</v>
      </c>
      <c r="I59" s="4">
        <f t="shared" si="4"/>
        <v>1.0447984132194659</v>
      </c>
    </row>
    <row r="60" spans="1:9" x14ac:dyDescent="0.2">
      <c r="A60" s="4">
        <f>IF('True_Odds_Calculator_3-way'!A61="","",'True_Odds_Calculator_3-way'!A61)</f>
        <v>1.74</v>
      </c>
      <c r="B60" s="4">
        <f>IF('True_Odds_Calculator_3-way'!B61="","",'True_Odds_Calculator_3-way'!B61)</f>
        <v>3.9</v>
      </c>
      <c r="C60" s="4">
        <f>IF('True_Odds_Calculator_3-way'!C61="","",'True_Odds_Calculator_3-way'!C61)</f>
        <v>4.6100000000000003</v>
      </c>
      <c r="D60" s="4">
        <f t="shared" si="0"/>
        <v>4.8042639784729557E-2</v>
      </c>
      <c r="E60" s="4">
        <f t="shared" si="1"/>
        <v>1.7898743679203937</v>
      </c>
      <c r="F60" s="4">
        <f t="shared" si="2"/>
        <v>4.1598022450873744</v>
      </c>
      <c r="G60" s="4">
        <f t="shared" si="3"/>
        <v>4.9774638744188557</v>
      </c>
      <c r="I60" s="4">
        <f t="shared" si="4"/>
        <v>1.0480426397847296</v>
      </c>
    </row>
    <row r="61" spans="1:9" x14ac:dyDescent="0.2">
      <c r="A61" s="4">
        <f>IF('True_Odds_Calculator_3-way'!A62="","",'True_Odds_Calculator_3-way'!A62)</f>
        <v>2.65</v>
      </c>
      <c r="B61" s="4">
        <f>IF('True_Odds_Calculator_3-way'!B62="","",'True_Odds_Calculator_3-way'!B62)</f>
        <v>3.18</v>
      </c>
      <c r="C61" s="4">
        <f>IF('True_Odds_Calculator_3-way'!C62="","",'True_Odds_Calculator_3-way'!C62)</f>
        <v>2.85</v>
      </c>
      <c r="D61" s="4">
        <f t="shared" si="0"/>
        <v>4.2701092353525372E-2</v>
      </c>
      <c r="E61" s="4">
        <f t="shared" si="1"/>
        <v>2.7538742023700999</v>
      </c>
      <c r="F61" s="4">
        <f t="shared" si="2"/>
        <v>3.3307607497243668</v>
      </c>
      <c r="G61" s="4">
        <f t="shared" si="3"/>
        <v>2.9705014749262539</v>
      </c>
      <c r="I61" s="4">
        <f t="shared" si="4"/>
        <v>1.0427010923535254</v>
      </c>
    </row>
    <row r="62" spans="1:9" x14ac:dyDescent="0.2">
      <c r="A62" s="4">
        <f>IF('True_Odds_Calculator_3-way'!A63="","",'True_Odds_Calculator_3-way'!A63)</f>
        <v>1.81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4.46</v>
      </c>
      <c r="D62" s="4">
        <f t="shared" si="0"/>
        <v>4.5518638783150545E-2</v>
      </c>
      <c r="E62" s="4">
        <f t="shared" si="1"/>
        <v>1.8611115426402376</v>
      </c>
      <c r="F62" s="4">
        <f t="shared" si="2"/>
        <v>3.942528582716669</v>
      </c>
      <c r="G62" s="4">
        <f t="shared" si="3"/>
        <v>4.7837192725493232</v>
      </c>
      <c r="I62" s="4">
        <f t="shared" si="4"/>
        <v>1.0455186387831505</v>
      </c>
    </row>
    <row r="63" spans="1: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</v>
      </c>
      <c r="D63" s="4">
        <f t="shared" si="0"/>
        <v>4.4284970625418474E-2</v>
      </c>
      <c r="E63" s="4">
        <f t="shared" si="1"/>
        <v>2.6497421918618018</v>
      </c>
      <c r="F63" s="4">
        <f t="shared" si="2"/>
        <v>3.5685788845150168</v>
      </c>
      <c r="G63" s="4">
        <f t="shared" si="3"/>
        <v>2.9207211120764551</v>
      </c>
      <c r="I63" s="4">
        <f t="shared" si="4"/>
        <v>1.0442849706254185</v>
      </c>
    </row>
    <row r="64" spans="1:9" x14ac:dyDescent="0.2">
      <c r="A64" s="4">
        <f>IF('True_Odds_Calculator_3-way'!A65="","",'True_Odds_Calculator_3-way'!A65)</f>
        <v>1.74</v>
      </c>
      <c r="B64" s="4">
        <f>IF('True_Odds_Calculator_3-way'!B65="","",'True_Odds_Calculator_3-way'!B65)</f>
        <v>3.68</v>
      </c>
      <c r="C64" s="4">
        <f>IF('True_Odds_Calculator_3-way'!C65="","",'True_Odds_Calculator_3-way'!C65)</f>
        <v>4.9400000000000004</v>
      </c>
      <c r="D64" s="4">
        <f t="shared" si="0"/>
        <v>4.8880923910514351E-2</v>
      </c>
      <c r="E64" s="4">
        <f t="shared" si="1"/>
        <v>1.7907700055827918</v>
      </c>
      <c r="F64" s="4">
        <f t="shared" si="2"/>
        <v>3.9147295315365027</v>
      </c>
      <c r="G64" s="4">
        <f t="shared" si="3"/>
        <v>5.3724300542681238</v>
      </c>
      <c r="I64" s="4">
        <f t="shared" si="4"/>
        <v>1.0488809239105144</v>
      </c>
    </row>
    <row r="65" spans="1:9" x14ac:dyDescent="0.2">
      <c r="A65" s="4">
        <f>IF('True_Odds_Calculator_3-way'!A66="","",'True_Odds_Calculator_3-way'!A66)</f>
        <v>4.01</v>
      </c>
      <c r="B65" s="4">
        <f>IF('True_Odds_Calculator_3-way'!B66="","",'True_Odds_Calculator_3-way'!B66)</f>
        <v>3.27</v>
      </c>
      <c r="C65" s="4">
        <f>IF('True_Odds_Calculator_3-way'!C66="","",'True_Odds_Calculator_3-way'!C66)</f>
        <v>2.04</v>
      </c>
      <c r="D65" s="4">
        <f t="shared" si="0"/>
        <v>4.5383034588380555E-2</v>
      </c>
      <c r="E65" s="4">
        <f t="shared" si="1"/>
        <v>4.2689638399166565</v>
      </c>
      <c r="F65" s="4">
        <f t="shared" si="2"/>
        <v>3.4401769813172667</v>
      </c>
      <c r="G65" s="4">
        <f t="shared" si="3"/>
        <v>2.1049600426061112</v>
      </c>
      <c r="I65" s="4">
        <f t="shared" si="4"/>
        <v>1.0453830345883806</v>
      </c>
    </row>
    <row r="66" spans="1:9" x14ac:dyDescent="0.2">
      <c r="A66" s="4">
        <f>IF('True_Odds_Calculator_3-way'!A67="","",'True_Odds_Calculator_3-way'!A67)</f>
        <v>2.1</v>
      </c>
      <c r="B66" s="4">
        <f>IF('True_Odds_Calculator_3-way'!B67="","",'True_Odds_Calculator_3-way'!B67)</f>
        <v>3.36</v>
      </c>
      <c r="C66" s="4">
        <f>IF('True_Odds_Calculator_3-way'!C67="","",'True_Odds_Calculator_3-way'!C67)</f>
        <v>3.69</v>
      </c>
      <c r="D66" s="4">
        <f t="shared" si="0"/>
        <v>4.4812233836624138E-2</v>
      </c>
      <c r="E66" s="4">
        <f t="shared" si="1"/>
        <v>2.1680072742533403</v>
      </c>
      <c r="F66" s="4">
        <f t="shared" si="2"/>
        <v>3.5375485049075559</v>
      </c>
      <c r="G66" s="4">
        <f t="shared" si="3"/>
        <v>3.9052538742597966</v>
      </c>
      <c r="I66" s="4">
        <f t="shared" si="4"/>
        <v>1.0448122338366241</v>
      </c>
    </row>
    <row r="67" spans="1:9" x14ac:dyDescent="0.2">
      <c r="A67" s="4">
        <f>IF('True_Odds_Calculator_3-way'!A68="","",'True_Odds_Calculator_3-way'!A68)</f>
        <v>2.1</v>
      </c>
      <c r="B67" s="4">
        <f>IF('True_Odds_Calculator_3-way'!B68="","",'True_Odds_Calculator_3-way'!B68)</f>
        <v>3.75</v>
      </c>
      <c r="C67" s="4">
        <f>IF('True_Odds_Calculator_3-way'!C68="","",'True_Odds_Calculator_3-way'!C68)</f>
        <v>3.3</v>
      </c>
      <c r="D67" s="4">
        <f t="shared" ref="D67:D130" si="5">IF(A67="","",((1/A67)+(1/B67)+(1/C67))-1)</f>
        <v>4.5887445887445866E-2</v>
      </c>
      <c r="E67" s="4">
        <f t="shared" ref="E67:E130" si="6">IF(A67="","",(3*A67)/(3-($D67*A67)))</f>
        <v>2.1696931747025676</v>
      </c>
      <c r="F67" s="4">
        <f t="shared" ref="F67:F130" si="7">IF(B67="","",(3*B67)/(3-($D67*B67)))</f>
        <v>3.9781859931113659</v>
      </c>
      <c r="G67" s="4">
        <f t="shared" ref="G67:G130" si="8">IF(C67="","",(3*C67)/(3-($D67*C67)))</f>
        <v>3.4754262788365087</v>
      </c>
      <c r="I67" s="4">
        <f t="shared" ref="I67:I130" si="9">IF(A67="","",D67+1)</f>
        <v>1.0458874458874459</v>
      </c>
    </row>
    <row r="68" spans="1:9" x14ac:dyDescent="0.2">
      <c r="A68" s="4">
        <f>IF('True_Odds_Calculator_3-way'!A69="","",'True_Odds_Calculator_3-way'!A69)</f>
        <v>2.0499999999999998</v>
      </c>
      <c r="B68" s="4">
        <f>IF('True_Odds_Calculator_3-way'!B69="","",'True_Odds_Calculator_3-way'!B69)</f>
        <v>3.31</v>
      </c>
      <c r="C68" s="4">
        <f>IF('True_Odds_Calculator_3-way'!C69="","",'True_Odds_Calculator_3-way'!C69)</f>
        <v>3.92</v>
      </c>
      <c r="D68" s="4">
        <f t="shared" si="5"/>
        <v>4.502172249048475E-2</v>
      </c>
      <c r="E68" s="4">
        <f t="shared" si="6"/>
        <v>2.1150697915556749</v>
      </c>
      <c r="F68" s="4">
        <f t="shared" si="7"/>
        <v>3.4830151817117598</v>
      </c>
      <c r="G68" s="4">
        <f t="shared" si="8"/>
        <v>4.1650214834208121</v>
      </c>
      <c r="I68" s="4">
        <f t="shared" si="9"/>
        <v>1.0450217224904848</v>
      </c>
    </row>
    <row r="69" spans="1:9" x14ac:dyDescent="0.2">
      <c r="A69" s="4">
        <f>IF('True_Odds_Calculator_3-way'!A70="","",'True_Odds_Calculator_3-way'!A70)</f>
        <v>1.85</v>
      </c>
      <c r="B69" s="4">
        <f>IF('True_Odds_Calculator_3-way'!B70="","",'True_Odds_Calculator_3-way'!B70)</f>
        <v>3.66</v>
      </c>
      <c r="C69" s="4">
        <f>IF('True_Odds_Calculator_3-way'!C70="","",'True_Odds_Calculator_3-way'!C70)</f>
        <v>4.05</v>
      </c>
      <c r="D69" s="4">
        <f t="shared" si="5"/>
        <v>6.0678164503300991E-2</v>
      </c>
      <c r="E69" s="4">
        <f t="shared" si="6"/>
        <v>1.9219145871807184</v>
      </c>
      <c r="F69" s="4">
        <f t="shared" si="7"/>
        <v>3.9526005895198071</v>
      </c>
      <c r="G69" s="4">
        <f t="shared" si="8"/>
        <v>4.4113587555398253</v>
      </c>
      <c r="I69" s="4">
        <f t="shared" si="9"/>
        <v>1.060678164503301</v>
      </c>
    </row>
    <row r="70" spans="1:9" x14ac:dyDescent="0.2">
      <c r="A70" s="4">
        <f>IF('True_Odds_Calculator_3-way'!A71="","",'True_Odds_Calculator_3-way'!A71)</f>
        <v>2.66</v>
      </c>
      <c r="B70" s="4">
        <f>IF('True_Odds_Calculator_3-way'!B71="","",'True_Odds_Calculator_3-way'!B71)</f>
        <v>3.31</v>
      </c>
      <c r="C70" s="4">
        <f>IF('True_Odds_Calculator_3-way'!C71="","",'True_Odds_Calculator_3-way'!C71)</f>
        <v>2.65</v>
      </c>
      <c r="D70" s="4">
        <f t="shared" si="5"/>
        <v>5.5413143815475685E-2</v>
      </c>
      <c r="E70" s="4">
        <f t="shared" si="6"/>
        <v>2.7974469248357123</v>
      </c>
      <c r="F70" s="4">
        <f t="shared" si="7"/>
        <v>3.5255491437784365</v>
      </c>
      <c r="G70" s="4">
        <f t="shared" si="8"/>
        <v>2.7863889376530846</v>
      </c>
      <c r="I70" s="4">
        <f t="shared" si="9"/>
        <v>1.0554131438154757</v>
      </c>
    </row>
    <row r="71" spans="1:9" x14ac:dyDescent="0.2">
      <c r="A71" s="4">
        <f>IF('True_Odds_Calculator_3-way'!A72="","",'True_Odds_Calculator_3-way'!A72)</f>
        <v>2.15</v>
      </c>
      <c r="B71" s="4">
        <f>IF('True_Odds_Calculator_3-way'!B72="","",'True_Odds_Calculator_3-way'!B72)</f>
        <v>3.38</v>
      </c>
      <c r="C71" s="4">
        <f>IF('True_Odds_Calculator_3-way'!C72="","",'True_Odds_Calculator_3-way'!C72)</f>
        <v>3.39</v>
      </c>
      <c r="D71" s="4">
        <f t="shared" si="5"/>
        <v>5.5959517972911099E-2</v>
      </c>
      <c r="E71" s="4">
        <f t="shared" si="6"/>
        <v>2.2398267306703259</v>
      </c>
      <c r="F71" s="4">
        <f t="shared" si="7"/>
        <v>3.6074409391743911</v>
      </c>
      <c r="G71" s="4">
        <f t="shared" si="8"/>
        <v>3.618834291511833</v>
      </c>
      <c r="I71" s="4">
        <f t="shared" si="9"/>
        <v>1.0559595179729111</v>
      </c>
    </row>
    <row r="72" spans="1:9" x14ac:dyDescent="0.2">
      <c r="A72" s="4">
        <f>IF('True_Odds_Calculator_3-way'!A73="","",'True_Odds_Calculator_3-way'!A73)</f>
        <v>2.81</v>
      </c>
      <c r="B72" s="4">
        <f>IF('True_Odds_Calculator_3-way'!B73="","",'True_Odds_Calculator_3-way'!B73)</f>
        <v>3.76</v>
      </c>
      <c r="C72" s="4">
        <f>IF('True_Odds_Calculator_3-way'!C73="","",'True_Odds_Calculator_3-way'!C73)</f>
        <v>2.31</v>
      </c>
      <c r="D72" s="4">
        <f t="shared" si="5"/>
        <v>5.4729765829939936E-2</v>
      </c>
      <c r="E72" s="4">
        <f t="shared" si="6"/>
        <v>2.9618341237802492</v>
      </c>
      <c r="F72" s="4">
        <f t="shared" si="7"/>
        <v>4.0369104160565135</v>
      </c>
      <c r="G72" s="4">
        <f t="shared" si="8"/>
        <v>2.4116307493591456</v>
      </c>
      <c r="I72" s="4">
        <f t="shared" si="9"/>
        <v>1.0547297658299399</v>
      </c>
    </row>
    <row r="73" spans="1:9" x14ac:dyDescent="0.2">
      <c r="A73" s="4">
        <f>IF('True_Odds_Calculator_3-way'!A74="","",'True_Odds_Calculator_3-way'!A74)</f>
        <v>2.33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2.76</v>
      </c>
      <c r="D73" s="4">
        <f t="shared" si="5"/>
        <v>5.4661284672775423E-2</v>
      </c>
      <c r="E73" s="4">
        <f t="shared" si="6"/>
        <v>2.4333024431563213</v>
      </c>
      <c r="F73" s="4">
        <f t="shared" si="7"/>
        <v>4.0826747097452527</v>
      </c>
      <c r="G73" s="4">
        <f t="shared" si="8"/>
        <v>2.9061453470671808</v>
      </c>
      <c r="I73" s="4">
        <f t="shared" si="9"/>
        <v>1.0546612846727754</v>
      </c>
    </row>
    <row r="74" spans="1:9" x14ac:dyDescent="0.2">
      <c r="A74" s="4">
        <f>IF('True_Odds_Calculator_3-way'!A75="","",'True_Odds_Calculator_3-way'!A75)</f>
        <v>5.24</v>
      </c>
      <c r="B74" s="4">
        <f>IF('True_Odds_Calculator_3-way'!B75="","",'True_Odds_Calculator_3-way'!B75)</f>
        <v>3.7</v>
      </c>
      <c r="C74" s="4">
        <f>IF('True_Odds_Calculator_3-way'!C75="","",'True_Odds_Calculator_3-way'!C75)</f>
        <v>1.67</v>
      </c>
      <c r="D74" s="4">
        <f t="shared" si="5"/>
        <v>5.9912360136339604E-2</v>
      </c>
      <c r="E74" s="4">
        <f t="shared" si="6"/>
        <v>5.8524398150044945</v>
      </c>
      <c r="F74" s="4">
        <f t="shared" si="7"/>
        <v>3.995213996387053</v>
      </c>
      <c r="G74" s="4">
        <f t="shared" si="8"/>
        <v>1.7276181627257745</v>
      </c>
      <c r="I74" s="4">
        <f t="shared" si="9"/>
        <v>1.0599123601363396</v>
      </c>
    </row>
    <row r="75" spans="1:9" x14ac:dyDescent="0.2">
      <c r="A75" s="4">
        <f>IF('True_Odds_Calculator_3-way'!A76="","",'True_Odds_Calculator_3-way'!A76)</f>
        <v>1.77</v>
      </c>
      <c r="B75" s="4">
        <f>IF('True_Odds_Calculator_3-way'!B76="","",'True_Odds_Calculator_3-way'!B76)</f>
        <v>3.59</v>
      </c>
      <c r="C75" s="4">
        <f>IF('True_Odds_Calculator_3-way'!C76="","",'True_Odds_Calculator_3-way'!C76)</f>
        <v>4.6399999999999997</v>
      </c>
      <c r="D75" s="4">
        <f t="shared" si="5"/>
        <v>5.9040524825165974E-2</v>
      </c>
      <c r="E75" s="4">
        <f t="shared" si="6"/>
        <v>1.8338812539014515</v>
      </c>
      <c r="F75" s="4">
        <f t="shared" si="7"/>
        <v>3.8629225389572697</v>
      </c>
      <c r="G75" s="4">
        <f t="shared" si="8"/>
        <v>5.1062856393362672</v>
      </c>
      <c r="I75" s="4">
        <f t="shared" si="9"/>
        <v>1.059040524825166</v>
      </c>
    </row>
    <row r="76" spans="1: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3.59</v>
      </c>
      <c r="C76" s="4">
        <f>IF('True_Odds_Calculator_3-way'!C77="","",'True_Odds_Calculator_3-way'!C77)</f>
        <v>3.82</v>
      </c>
      <c r="D76" s="4">
        <f t="shared" si="5"/>
        <v>5.8466351771374825E-2</v>
      </c>
      <c r="E76" s="4">
        <f t="shared" si="6"/>
        <v>2.0054309834430697</v>
      </c>
      <c r="F76" s="4">
        <f t="shared" si="7"/>
        <v>3.8600686794876542</v>
      </c>
      <c r="G76" s="4">
        <f t="shared" si="8"/>
        <v>4.127262985511341</v>
      </c>
      <c r="I76" s="4">
        <f t="shared" si="9"/>
        <v>1.0584663517713748</v>
      </c>
    </row>
    <row r="77" spans="1:9" x14ac:dyDescent="0.2">
      <c r="A77" s="4">
        <f>IF('True_Odds_Calculator_3-way'!A78="","",'True_Odds_Calculator_3-way'!A78)</f>
        <v>1.44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7.14</v>
      </c>
      <c r="D77" s="4">
        <f t="shared" si="5"/>
        <v>6.3333418798487973E-2</v>
      </c>
      <c r="E77" s="4">
        <f t="shared" si="6"/>
        <v>1.485148577687353</v>
      </c>
      <c r="F77" s="4">
        <f t="shared" si="7"/>
        <v>4.8141309220637503</v>
      </c>
      <c r="G77" s="4">
        <f t="shared" si="8"/>
        <v>8.4072553302007496</v>
      </c>
      <c r="I77" s="4">
        <f t="shared" si="9"/>
        <v>1.063333418798488</v>
      </c>
    </row>
    <row r="78" spans="1: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3.05</v>
      </c>
      <c r="D78" s="4">
        <f t="shared" si="5"/>
        <v>5.5482684727548914E-2</v>
      </c>
      <c r="E78" s="4">
        <f t="shared" si="6"/>
        <v>2.3803727999303521</v>
      </c>
      <c r="F78" s="4">
        <f t="shared" si="7"/>
        <v>3.6965418209825955</v>
      </c>
      <c r="G78" s="4">
        <f t="shared" si="8"/>
        <v>3.2323271584814948</v>
      </c>
      <c r="I78" s="4">
        <f t="shared" si="9"/>
        <v>1.0554826847275489</v>
      </c>
    </row>
    <row r="79" spans="1:9" x14ac:dyDescent="0.2">
      <c r="A79" s="4">
        <f>IF('True_Odds_Calculator_3-way'!A80="","",'True_Odds_Calculator_3-way'!A80)</f>
        <v>1.65</v>
      </c>
      <c r="B79" s="4">
        <f>IF('True_Odds_Calculator_3-way'!B80="","",'True_Odds_Calculator_3-way'!B80)</f>
        <v>4.0599999999999996</v>
      </c>
      <c r="C79" s="4">
        <f>IF('True_Odds_Calculator_3-way'!C80="","",'True_Odds_Calculator_3-way'!C80)</f>
        <v>5.75</v>
      </c>
      <c r="D79" s="4">
        <f t="shared" si="5"/>
        <v>2.6279068258078908E-2</v>
      </c>
      <c r="E79" s="4">
        <f t="shared" si="6"/>
        <v>1.674197999934804</v>
      </c>
      <c r="F79" s="4">
        <f t="shared" si="7"/>
        <v>4.2097157585085752</v>
      </c>
      <c r="G79" s="4">
        <f t="shared" si="8"/>
        <v>6.0549784513813405</v>
      </c>
      <c r="I79" s="4">
        <f t="shared" si="9"/>
        <v>1.0262790682580789</v>
      </c>
    </row>
    <row r="80" spans="1:9" x14ac:dyDescent="0.2">
      <c r="A80" s="4">
        <f>IF('True_Odds_Calculator_3-way'!A81="","",'True_Odds_Calculator_3-way'!A81)</f>
        <v>1.43</v>
      </c>
      <c r="B80" s="4">
        <f>IF('True_Odds_Calculator_3-way'!B81="","",'True_Odds_Calculator_3-way'!B81)</f>
        <v>4.9400000000000004</v>
      </c>
      <c r="C80" s="4">
        <f>IF('True_Odds_Calculator_3-way'!C81="","",'True_Odds_Calculator_3-way'!C81)</f>
        <v>8.06</v>
      </c>
      <c r="D80" s="4">
        <f t="shared" si="5"/>
        <v>2.5799328006458788E-2</v>
      </c>
      <c r="E80" s="4">
        <f t="shared" si="6"/>
        <v>1.4478046376778377</v>
      </c>
      <c r="F80" s="4">
        <f t="shared" si="7"/>
        <v>5.1591767564366959</v>
      </c>
      <c r="G80" s="4">
        <f t="shared" si="8"/>
        <v>8.6602803578160898</v>
      </c>
      <c r="I80" s="4">
        <f t="shared" si="9"/>
        <v>1.0257993280064588</v>
      </c>
    </row>
    <row r="81" spans="1:9" x14ac:dyDescent="0.2">
      <c r="A81" s="4">
        <f>IF('True_Odds_Calculator_3-way'!A82="","",'True_Odds_Calculator_3-way'!A82)</f>
        <v>1.82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5.08</v>
      </c>
      <c r="D81" s="4">
        <f t="shared" si="5"/>
        <v>5.9780566975788041E-2</v>
      </c>
      <c r="E81" s="4">
        <f t="shared" si="6"/>
        <v>1.8884896213782905</v>
      </c>
      <c r="F81" s="4">
        <f t="shared" si="7"/>
        <v>3.406542565577193</v>
      </c>
      <c r="G81" s="4">
        <f t="shared" si="8"/>
        <v>5.6521591816772707</v>
      </c>
      <c r="I81" s="4">
        <f t="shared" si="9"/>
        <v>1.059780566975788</v>
      </c>
    </row>
    <row r="82" spans="1:9" x14ac:dyDescent="0.2">
      <c r="A82" s="4">
        <f>IF('True_Odds_Calculator_3-way'!A83="","",'True_Odds_Calculator_3-way'!A83)</f>
        <v>2.66</v>
      </c>
      <c r="B82" s="4">
        <f>IF('True_Odds_Calculator_3-way'!B83="","",'True_Odds_Calculator_3-way'!B83)</f>
        <v>2.99</v>
      </c>
      <c r="C82" s="4">
        <f>IF('True_Odds_Calculator_3-way'!C83="","",'True_Odds_Calculator_3-way'!C83)</f>
        <v>2.9</v>
      </c>
      <c r="D82" s="4">
        <f t="shared" si="5"/>
        <v>5.5215596366073871E-2</v>
      </c>
      <c r="E82" s="4">
        <f t="shared" si="6"/>
        <v>2.7969317034405767</v>
      </c>
      <c r="F82" s="4">
        <f t="shared" si="7"/>
        <v>3.1641267835046465</v>
      </c>
      <c r="G82" s="4">
        <f t="shared" si="8"/>
        <v>3.0635153670352322</v>
      </c>
      <c r="I82" s="4">
        <f t="shared" si="9"/>
        <v>1.0552155963660739</v>
      </c>
    </row>
    <row r="83" spans="1:9" x14ac:dyDescent="0.2">
      <c r="A83" s="4">
        <f>IF('True_Odds_Calculator_3-way'!A84="","",'True_Odds_Calculator_3-way'!A84)</f>
        <v>4.24</v>
      </c>
      <c r="B83" s="4">
        <f>IF('True_Odds_Calculator_3-way'!B84="","",'True_Odds_Calculator_3-way'!B84)</f>
        <v>3.47</v>
      </c>
      <c r="C83" s="4">
        <f>IF('True_Odds_Calculator_3-way'!C84="","",'True_Odds_Calculator_3-way'!C84)</f>
        <v>1.87</v>
      </c>
      <c r="D83" s="4">
        <f t="shared" si="5"/>
        <v>5.8792852932889383E-2</v>
      </c>
      <c r="E83" s="4">
        <f t="shared" si="6"/>
        <v>4.6242466862261562</v>
      </c>
      <c r="F83" s="4">
        <f t="shared" si="7"/>
        <v>3.7231908793046236</v>
      </c>
      <c r="G83" s="4">
        <f t="shared" si="8"/>
        <v>1.9411379399972286</v>
      </c>
      <c r="I83" s="4">
        <f t="shared" si="9"/>
        <v>1.0587928529328894</v>
      </c>
    </row>
    <row r="84" spans="1:9" x14ac:dyDescent="0.2">
      <c r="A84" s="4">
        <f>IF('True_Odds_Calculator_3-way'!A85="","",'True_Odds_Calculator_3-way'!A85)</f>
        <v>3.59</v>
      </c>
      <c r="B84" s="4">
        <f>IF('True_Odds_Calculator_3-way'!B85="","",'True_Odds_Calculator_3-way'!B85)</f>
        <v>3.59</v>
      </c>
      <c r="C84" s="4">
        <f>IF('True_Odds_Calculator_3-way'!C85="","",'True_Odds_Calculator_3-way'!C85)</f>
        <v>2.15</v>
      </c>
      <c r="D84" s="4">
        <f t="shared" si="5"/>
        <v>2.2219343136619774E-2</v>
      </c>
      <c r="E84" s="4">
        <f t="shared" si="6"/>
        <v>3.6880624352950542</v>
      </c>
      <c r="F84" s="4">
        <f t="shared" si="7"/>
        <v>3.6880624352950542</v>
      </c>
      <c r="G84" s="4">
        <f t="shared" si="8"/>
        <v>2.1847903005142233</v>
      </c>
      <c r="I84" s="4">
        <f t="shared" si="9"/>
        <v>1.0222193431366198</v>
      </c>
    </row>
    <row r="85" spans="1:9" x14ac:dyDescent="0.2">
      <c r="A85" s="4">
        <f>IF('True_Odds_Calculator_3-way'!A86="","",'True_Odds_Calculator_3-way'!A86)</f>
        <v>2.97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2.56</v>
      </c>
      <c r="D85" s="4">
        <f t="shared" si="5"/>
        <v>2.1442983759160317E-2</v>
      </c>
      <c r="E85" s="4">
        <f t="shared" si="6"/>
        <v>3.0344162693953445</v>
      </c>
      <c r="F85" s="4">
        <f t="shared" si="7"/>
        <v>3.4846849826198545</v>
      </c>
      <c r="G85" s="4">
        <f t="shared" si="8"/>
        <v>2.607716021154229</v>
      </c>
      <c r="I85" s="4">
        <f t="shared" si="9"/>
        <v>1.0214429837591603</v>
      </c>
    </row>
    <row r="86" spans="1:9" x14ac:dyDescent="0.2">
      <c r="A86" s="4">
        <f>IF('True_Odds_Calculator_3-way'!A87="","",'True_Odds_Calculator_3-way'!A87)</f>
        <v>2.2400000000000002</v>
      </c>
      <c r="B86" s="4">
        <f>IF('True_Odds_Calculator_3-way'!B87="","",'True_Odds_Calculator_3-way'!B87)</f>
        <v>3.55</v>
      </c>
      <c r="C86" s="4">
        <f>IF('True_Odds_Calculator_3-way'!C87="","",'True_Odds_Calculator_3-way'!C87)</f>
        <v>3.41</v>
      </c>
      <c r="D86" s="4">
        <f t="shared" si="5"/>
        <v>2.1373844238451234E-2</v>
      </c>
      <c r="E86" s="4">
        <f t="shared" si="6"/>
        <v>2.276328234218282</v>
      </c>
      <c r="F86" s="4">
        <f t="shared" si="7"/>
        <v>3.6421178368901326</v>
      </c>
      <c r="G86" s="4">
        <f t="shared" si="8"/>
        <v>3.4949085813024516</v>
      </c>
      <c r="I86" s="4">
        <f t="shared" si="9"/>
        <v>1.0213738442384512</v>
      </c>
    </row>
    <row r="87" spans="1:9" x14ac:dyDescent="0.2">
      <c r="A87" s="4">
        <f>IF('True_Odds_Calculator_3-way'!A88="","",'True_Odds_Calculator_3-way'!A88)</f>
        <v>9.0299999999999994</v>
      </c>
      <c r="B87" s="4">
        <f>IF('True_Odds_Calculator_3-way'!B88="","",'True_Odds_Calculator_3-way'!B88)</f>
        <v>4.8899999999999997</v>
      </c>
      <c r="C87" s="4">
        <f>IF('True_Odds_Calculator_3-way'!C88="","",'True_Odds_Calculator_3-way'!C88)</f>
        <v>1.41</v>
      </c>
      <c r="D87" s="4">
        <f t="shared" si="5"/>
        <v>2.446080686822838E-2</v>
      </c>
      <c r="E87" s="4">
        <f t="shared" si="6"/>
        <v>9.7476937254207581</v>
      </c>
      <c r="F87" s="4">
        <f t="shared" si="7"/>
        <v>5.0930662303678407</v>
      </c>
      <c r="G87" s="4">
        <f t="shared" si="8"/>
        <v>1.4263987057312519</v>
      </c>
      <c r="I87" s="4">
        <f t="shared" si="9"/>
        <v>1.0244608068682284</v>
      </c>
    </row>
    <row r="88" spans="1:9" x14ac:dyDescent="0.2">
      <c r="A88" s="4">
        <f>IF('True_Odds_Calculator_3-way'!A89="","",'True_Odds_Calculator_3-way'!A89)</f>
        <v>3.76</v>
      </c>
      <c r="B88" s="4">
        <f>IF('True_Odds_Calculator_3-way'!B89="","",'True_Odds_Calculator_3-way'!B89)</f>
        <v>3.05</v>
      </c>
      <c r="C88" s="4">
        <f>IF('True_Odds_Calculator_3-way'!C89="","",'True_Odds_Calculator_3-way'!C89)</f>
        <v>2.2999999999999998</v>
      </c>
      <c r="D88" s="4">
        <f t="shared" si="5"/>
        <v>2.8608907963179275E-2</v>
      </c>
      <c r="E88" s="4">
        <f t="shared" si="6"/>
        <v>3.8998344044474238</v>
      </c>
      <c r="F88" s="4">
        <f t="shared" si="7"/>
        <v>3.1413689885427996</v>
      </c>
      <c r="G88" s="4">
        <f t="shared" si="8"/>
        <v>2.351578334234786</v>
      </c>
      <c r="I88" s="4">
        <f t="shared" si="9"/>
        <v>1.0286089079631793</v>
      </c>
    </row>
    <row r="89" spans="1:9" x14ac:dyDescent="0.2">
      <c r="A89" s="4">
        <f>IF('True_Odds_Calculator_3-way'!A90="","",'True_Odds_Calculator_3-way'!A90)</f>
        <v>2.71</v>
      </c>
      <c r="B89" s="4">
        <f>IF('True_Odds_Calculator_3-way'!B90="","",'True_Odds_Calculator_3-way'!B90)</f>
        <v>3.17</v>
      </c>
      <c r="C89" s="4">
        <f>IF('True_Odds_Calculator_3-way'!C90="","",'True_Odds_Calculator_3-way'!C90)</f>
        <v>2.92</v>
      </c>
      <c r="D89" s="4">
        <f t="shared" si="5"/>
        <v>2.692685671076922E-2</v>
      </c>
      <c r="E89" s="4">
        <f t="shared" si="6"/>
        <v>2.7775611964149358</v>
      </c>
      <c r="F89" s="4">
        <f t="shared" si="7"/>
        <v>3.2628365483670234</v>
      </c>
      <c r="G89" s="4">
        <f t="shared" si="8"/>
        <v>2.9985894528368013</v>
      </c>
      <c r="I89" s="4">
        <f t="shared" si="9"/>
        <v>1.0269268567107692</v>
      </c>
    </row>
    <row r="90" spans="1: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3.24</v>
      </c>
      <c r="C90" s="4">
        <f>IF('True_Odds_Calculator_3-way'!C91="","",'True_Odds_Calculator_3-way'!C91)</f>
        <v>4.0999999999999996</v>
      </c>
      <c r="D90" s="4">
        <f t="shared" si="5"/>
        <v>2.8734890523508305E-2</v>
      </c>
      <c r="E90" s="4">
        <f t="shared" si="6"/>
        <v>2.1431073689386024</v>
      </c>
      <c r="F90" s="4">
        <f t="shared" si="7"/>
        <v>3.3437694778731357</v>
      </c>
      <c r="G90" s="4">
        <f t="shared" si="8"/>
        <v>4.2675927059111478</v>
      </c>
      <c r="I90" s="4">
        <f t="shared" si="9"/>
        <v>1.0287348905235083</v>
      </c>
    </row>
    <row r="91" spans="1:9" x14ac:dyDescent="0.2">
      <c r="A91" s="4">
        <f>IF('True_Odds_Calculator_3-way'!A92="","",'True_Odds_Calculator_3-way'!A92)</f>
        <v>3.29</v>
      </c>
      <c r="B91" s="4">
        <f>IF('True_Odds_Calculator_3-way'!B92="","",'True_Odds_Calculator_3-way'!B92)</f>
        <v>3.42</v>
      </c>
      <c r="C91" s="4">
        <f>IF('True_Odds_Calculator_3-way'!C92="","",'True_Odds_Calculator_3-way'!C92)</f>
        <v>2.3199999999999998</v>
      </c>
      <c r="D91" s="4">
        <f t="shared" si="5"/>
        <v>2.7383511358489265E-2</v>
      </c>
      <c r="E91" s="4">
        <f t="shared" si="6"/>
        <v>3.391859522731266</v>
      </c>
      <c r="F91" s="4">
        <f t="shared" si="7"/>
        <v>3.5302030655472318</v>
      </c>
      <c r="G91" s="4">
        <f t="shared" si="8"/>
        <v>2.3701925777565136</v>
      </c>
      <c r="I91" s="4">
        <f t="shared" si="9"/>
        <v>1.0273835113584893</v>
      </c>
    </row>
    <row r="92" spans="1:9" x14ac:dyDescent="0.2">
      <c r="A92" s="4">
        <f>IF('True_Odds_Calculator_3-way'!A93="","",'True_Odds_Calculator_3-way'!A93)</f>
        <v>1.62</v>
      </c>
      <c r="B92" s="4">
        <f>IF('True_Odds_Calculator_3-way'!B93="","",'True_Odds_Calculator_3-way'!B93)</f>
        <v>3.87</v>
      </c>
      <c r="C92" s="4">
        <f>IF('True_Odds_Calculator_3-way'!C93="","",'True_Odds_Calculator_3-way'!C93)</f>
        <v>6.48</v>
      </c>
      <c r="D92" s="4">
        <f t="shared" si="5"/>
        <v>3.0002871088142369E-2</v>
      </c>
      <c r="E92" s="4">
        <f t="shared" si="6"/>
        <v>1.6466787487195651</v>
      </c>
      <c r="F92" s="4">
        <f t="shared" si="7"/>
        <v>4.0258139086881135</v>
      </c>
      <c r="G92" s="4">
        <f t="shared" si="8"/>
        <v>6.9290450928381961</v>
      </c>
      <c r="I92" s="4">
        <f t="shared" si="9"/>
        <v>1.0300028710881424</v>
      </c>
    </row>
    <row r="93" spans="1:9" x14ac:dyDescent="0.2">
      <c r="A93" s="4">
        <f>IF('True_Odds_Calculator_3-way'!A94="","",'True_Odds_Calculator_3-way'!A94)</f>
        <v>2.1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3.91</v>
      </c>
      <c r="D93" s="4">
        <f t="shared" si="5"/>
        <v>2.8680856938311239E-2</v>
      </c>
      <c r="E93" s="4">
        <f t="shared" si="6"/>
        <v>2.1430246483481845</v>
      </c>
      <c r="F93" s="4">
        <f t="shared" si="7"/>
        <v>3.4821897558534469</v>
      </c>
      <c r="G93" s="4">
        <f t="shared" si="8"/>
        <v>4.0618342771109974</v>
      </c>
      <c r="I93" s="4">
        <f t="shared" si="9"/>
        <v>1.0286808569383112</v>
      </c>
    </row>
    <row r="94" spans="1:9" x14ac:dyDescent="0.2">
      <c r="A94" s="4">
        <f>IF('True_Odds_Calculator_3-way'!A95="","",'True_Odds_Calculator_3-way'!A95)</f>
        <v>2.4300000000000002</v>
      </c>
      <c r="B94" s="4">
        <f>IF('True_Odds_Calculator_3-way'!B95="","",'True_Odds_Calculator_3-way'!B95)</f>
        <v>3.04</v>
      </c>
      <c r="C94" s="4">
        <f>IF('True_Odds_Calculator_3-way'!C95="","",'True_Odds_Calculator_3-way'!C95)</f>
        <v>3.48</v>
      </c>
      <c r="D94" s="4">
        <f t="shared" si="5"/>
        <v>2.7826324004988967E-2</v>
      </c>
      <c r="E94" s="4">
        <f t="shared" si="6"/>
        <v>2.4860335109090714</v>
      </c>
      <c r="F94" s="4">
        <f t="shared" si="7"/>
        <v>3.1282071250842063</v>
      </c>
      <c r="G94" s="4">
        <f t="shared" si="8"/>
        <v>3.5960760703406689</v>
      </c>
      <c r="I94" s="4">
        <f t="shared" si="9"/>
        <v>1.027826324004989</v>
      </c>
    </row>
    <row r="95" spans="1:9" x14ac:dyDescent="0.2">
      <c r="A95" s="4">
        <f>IF('True_Odds_Calculator_3-way'!A96="","",'True_Odds_Calculator_3-way'!A96)</f>
        <v>3.16</v>
      </c>
      <c r="B95" s="4">
        <f>IF('True_Odds_Calculator_3-way'!B96="","",'True_Odds_Calculator_3-way'!B96)</f>
        <v>3.43</v>
      </c>
      <c r="C95" s="4">
        <f>IF('True_Odds_Calculator_3-way'!C96="","",'True_Odds_Calculator_3-way'!C96)</f>
        <v>2.39</v>
      </c>
      <c r="D95" s="4">
        <f t="shared" si="5"/>
        <v>2.6410927547908969E-2</v>
      </c>
      <c r="E95" s="4">
        <f t="shared" si="6"/>
        <v>3.2504252385677455</v>
      </c>
      <c r="F95" s="4">
        <f t="shared" si="7"/>
        <v>3.5367989269755769</v>
      </c>
      <c r="G95" s="4">
        <f t="shared" si="8"/>
        <v>2.4413681076463627</v>
      </c>
      <c r="I95" s="4">
        <f t="shared" si="9"/>
        <v>1.026410927547909</v>
      </c>
    </row>
    <row r="96" spans="1:9" x14ac:dyDescent="0.2">
      <c r="A96" s="4">
        <f>IF('True_Odds_Calculator_3-way'!A97="","",'True_Odds_Calculator_3-way'!A97)</f>
        <v>2.17</v>
      </c>
      <c r="B96" s="4">
        <f>IF('True_Odds_Calculator_3-way'!B97="","",'True_Odds_Calculator_3-way'!B97)</f>
        <v>3.49</v>
      </c>
      <c r="C96" s="4">
        <f>IF('True_Odds_Calculator_3-way'!C97="","",'True_Odds_Calculator_3-way'!C97)</f>
        <v>3.56</v>
      </c>
      <c r="D96" s="4">
        <f t="shared" si="5"/>
        <v>2.8261320781450383E-2</v>
      </c>
      <c r="E96" s="4">
        <f t="shared" si="6"/>
        <v>2.2152856566283359</v>
      </c>
      <c r="F96" s="4">
        <f t="shared" si="7"/>
        <v>3.6086425556428843</v>
      </c>
      <c r="G96" s="4">
        <f t="shared" si="8"/>
        <v>3.6835338165478859</v>
      </c>
      <c r="I96" s="4">
        <f t="shared" si="9"/>
        <v>1.0282613207814504</v>
      </c>
    </row>
    <row r="97" spans="1:9" x14ac:dyDescent="0.2">
      <c r="A97" s="4">
        <f>IF('True_Odds_Calculator_3-way'!A98="","",'True_Odds_Calculator_3-way'!A98)</f>
        <v>2.1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3.56</v>
      </c>
      <c r="D97" s="4">
        <f t="shared" si="5"/>
        <v>2.882848302975316E-2</v>
      </c>
      <c r="E97" s="4">
        <f t="shared" si="6"/>
        <v>2.1432506658135395</v>
      </c>
      <c r="F97" s="4">
        <f t="shared" si="7"/>
        <v>3.8149062994571734</v>
      </c>
      <c r="G97" s="4">
        <f t="shared" si="8"/>
        <v>3.6861007695990509</v>
      </c>
      <c r="I97" s="4">
        <f t="shared" si="9"/>
        <v>1.0288284830297532</v>
      </c>
    </row>
    <row r="98" spans="1:9" x14ac:dyDescent="0.2">
      <c r="A98" s="4">
        <f>IF('True_Odds_Calculator_3-way'!A99="","",'True_Odds_Calculator_3-way'!A99)</f>
        <v>1.84</v>
      </c>
      <c r="B98" s="4">
        <f>IF('True_Odds_Calculator_3-way'!B99="","",'True_Odds_Calculator_3-way'!B99)</f>
        <v>3.59</v>
      </c>
      <c r="C98" s="4">
        <f>IF('True_Odds_Calculator_3-way'!C99="","",'True_Odds_Calculator_3-way'!C99)</f>
        <v>4.82</v>
      </c>
      <c r="D98" s="4">
        <f t="shared" si="5"/>
        <v>2.9498672571041107E-2</v>
      </c>
      <c r="E98" s="4">
        <f t="shared" si="6"/>
        <v>1.8739036374970888</v>
      </c>
      <c r="F98" s="4">
        <f t="shared" si="7"/>
        <v>3.7213644562287915</v>
      </c>
      <c r="G98" s="4">
        <f t="shared" si="8"/>
        <v>5.0598072042239286</v>
      </c>
      <c r="I98" s="4">
        <f t="shared" si="9"/>
        <v>1.0294986725710411</v>
      </c>
    </row>
    <row r="99" spans="1:9" x14ac:dyDescent="0.2">
      <c r="A99" s="4">
        <f>IF('True_Odds_Calculator_3-way'!A100="","",'True_Odds_Calculator_3-way'!A100)</f>
        <v>2.11</v>
      </c>
      <c r="B99" s="4">
        <f>IF('True_Odds_Calculator_3-way'!B100="","",'True_Odds_Calculator_3-way'!B100)</f>
        <v>3.47</v>
      </c>
      <c r="C99" s="4">
        <f>IF('True_Odds_Calculator_3-way'!C100="","",'True_Odds_Calculator_3-way'!C100)</f>
        <v>3.76</v>
      </c>
      <c r="D99" s="4">
        <f t="shared" si="5"/>
        <v>2.8075534137955938E-2</v>
      </c>
      <c r="E99" s="4">
        <f t="shared" si="6"/>
        <v>2.1525043386936411</v>
      </c>
      <c r="F99" s="4">
        <f t="shared" si="7"/>
        <v>3.5864670548220392</v>
      </c>
      <c r="G99" s="4">
        <f t="shared" si="8"/>
        <v>3.8971323023120963</v>
      </c>
      <c r="I99" s="4">
        <f t="shared" si="9"/>
        <v>1.0280755341379559</v>
      </c>
    </row>
    <row r="100" spans="1:9" x14ac:dyDescent="0.2">
      <c r="A100" s="4">
        <f>IF('True_Odds_Calculator_3-way'!A101="","",'True_Odds_Calculator_3-way'!A101)</f>
        <v>15.16</v>
      </c>
      <c r="B100" s="4">
        <f>IF('True_Odds_Calculator_3-way'!B101="","",'True_Odds_Calculator_3-way'!B101)</f>
        <v>5.97</v>
      </c>
      <c r="C100" s="4">
        <f>IF('True_Odds_Calculator_3-way'!C101="","",'True_Odds_Calculator_3-way'!C101)</f>
        <v>1.24</v>
      </c>
      <c r="D100" s="4">
        <f t="shared" si="5"/>
        <v>3.9918861193931843E-2</v>
      </c>
      <c r="E100" s="4">
        <f t="shared" si="6"/>
        <v>18.990909074499935</v>
      </c>
      <c r="F100" s="4">
        <f t="shared" si="7"/>
        <v>6.4851726028545613</v>
      </c>
      <c r="G100" s="4">
        <f t="shared" si="8"/>
        <v>1.2608029921158692</v>
      </c>
      <c r="I100" s="4">
        <f t="shared" si="9"/>
        <v>1.0399188611939318</v>
      </c>
    </row>
    <row r="101" spans="1:9" x14ac:dyDescent="0.2">
      <c r="A101" s="4">
        <f>IF('True_Odds_Calculator_3-way'!A102="","",'True_Odds_Calculator_3-way'!A102)</f>
        <v>2.6</v>
      </c>
      <c r="B101" s="4">
        <f>IF('True_Odds_Calculator_3-way'!B102="","",'True_Odds_Calculator_3-way'!B102)</f>
        <v>3.39</v>
      </c>
      <c r="C101" s="4">
        <f>IF('True_Odds_Calculator_3-way'!C102="","",'True_Odds_Calculator_3-way'!C102)</f>
        <v>2.87</v>
      </c>
      <c r="D101" s="4">
        <f t="shared" si="5"/>
        <v>2.8032691101976592E-2</v>
      </c>
      <c r="E101" s="4">
        <f t="shared" si="6"/>
        <v>2.664739851917814</v>
      </c>
      <c r="F101" s="4">
        <f t="shared" si="7"/>
        <v>3.5008977306697275</v>
      </c>
      <c r="G101" s="4">
        <f t="shared" si="8"/>
        <v>2.9490884813514842</v>
      </c>
      <c r="I101" s="4">
        <f t="shared" si="9"/>
        <v>1.0280326911019766</v>
      </c>
    </row>
    <row r="102" spans="1:9" x14ac:dyDescent="0.2">
      <c r="A102" s="4">
        <f>IF('True_Odds_Calculator_3-way'!A103="","",'True_Odds_Calculator_3-way'!A103)</f>
        <v>1.75</v>
      </c>
      <c r="B102" s="4">
        <f>IF('True_Odds_Calculator_3-way'!B103="","",'True_Odds_Calculator_3-way'!B103)</f>
        <v>3.9</v>
      </c>
      <c r="C102" s="4">
        <f>IF('True_Odds_Calculator_3-way'!C103="","",'True_Odds_Calculator_3-way'!C103)</f>
        <v>4.93</v>
      </c>
      <c r="D102" s="4">
        <f t="shared" si="5"/>
        <v>3.0678584431119926E-2</v>
      </c>
      <c r="E102" s="4">
        <f t="shared" si="6"/>
        <v>1.7818883911825061</v>
      </c>
      <c r="F102" s="4">
        <f t="shared" si="7"/>
        <v>4.0620013883160127</v>
      </c>
      <c r="G102" s="4">
        <f t="shared" si="8"/>
        <v>5.1917424232683125</v>
      </c>
      <c r="I102" s="4">
        <f t="shared" si="9"/>
        <v>1.0306785844311199</v>
      </c>
    </row>
    <row r="103" spans="1:9" x14ac:dyDescent="0.2">
      <c r="A103" s="4">
        <f>IF('True_Odds_Calculator_3-way'!A104="","",'True_Odds_Calculator_3-way'!A104)</f>
        <v>2.77</v>
      </c>
      <c r="B103" s="4">
        <f>IF('True_Odds_Calculator_3-way'!B104="","",'True_Odds_Calculator_3-way'!B104)</f>
        <v>3.45</v>
      </c>
      <c r="C103" s="4">
        <f>IF('True_Odds_Calculator_3-way'!C104="","",'True_Odds_Calculator_3-way'!C104)</f>
        <v>2.65</v>
      </c>
      <c r="D103" s="4">
        <f t="shared" si="5"/>
        <v>2.8224393354715716E-2</v>
      </c>
      <c r="E103" s="4">
        <f t="shared" si="6"/>
        <v>2.8441192353082667</v>
      </c>
      <c r="F103" s="4">
        <f t="shared" si="7"/>
        <v>3.565736874155931</v>
      </c>
      <c r="G103" s="4">
        <f t="shared" si="8"/>
        <v>2.7177579103353726</v>
      </c>
      <c r="I103" s="4">
        <f t="shared" si="9"/>
        <v>1.0282243933547157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3.27</v>
      </c>
      <c r="C104" s="4">
        <f>IF('True_Odds_Calculator_3-way'!C105="","",'True_Odds_Calculator_3-way'!C105)</f>
        <v>2.75</v>
      </c>
      <c r="D104" s="4">
        <f t="shared" si="5"/>
        <v>2.7869700257980856E-2</v>
      </c>
      <c r="E104" s="4">
        <f t="shared" si="6"/>
        <v>2.8642376640019185</v>
      </c>
      <c r="F104" s="4">
        <f t="shared" si="7"/>
        <v>3.3724481394731449</v>
      </c>
      <c r="G104" s="4">
        <f t="shared" si="8"/>
        <v>2.8220967410836062</v>
      </c>
      <c r="I104" s="4">
        <f t="shared" si="9"/>
        <v>1.0278697002579809</v>
      </c>
    </row>
    <row r="105" spans="1:9" x14ac:dyDescent="0.2">
      <c r="A105" s="4">
        <f>IF('True_Odds_Calculator_3-way'!A106="","",'True_Odds_Calculator_3-way'!A106)</f>
        <v>3.09</v>
      </c>
      <c r="B105" s="4">
        <f>IF('True_Odds_Calculator_3-way'!B106="","",'True_Odds_Calculator_3-way'!B106)</f>
        <v>3.19</v>
      </c>
      <c r="C105" s="4">
        <f>IF('True_Odds_Calculator_3-way'!C106="","",'True_Odds_Calculator_3-way'!C106)</f>
        <v>2.6</v>
      </c>
      <c r="D105" s="4">
        <f t="shared" si="5"/>
        <v>2.1719603909091667E-2</v>
      </c>
      <c r="E105" s="4">
        <f t="shared" si="6"/>
        <v>3.1607088240420693</v>
      </c>
      <c r="F105" s="4">
        <f t="shared" si="7"/>
        <v>3.2654153514747706</v>
      </c>
      <c r="G105" s="4">
        <f t="shared" si="8"/>
        <v>2.6498804397501128</v>
      </c>
      <c r="I105" s="4">
        <f t="shared" si="9"/>
        <v>1.0217196039090917</v>
      </c>
    </row>
    <row r="106" spans="1:9" x14ac:dyDescent="0.2">
      <c r="A106" s="4">
        <f>IF('True_Odds_Calculator_3-way'!A107="","",'True_Odds_Calculator_3-way'!A107)</f>
        <v>2.04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4.13</v>
      </c>
      <c r="D106" s="4">
        <f t="shared" si="5"/>
        <v>2.3024503455304046E-2</v>
      </c>
      <c r="E106" s="4">
        <f t="shared" si="6"/>
        <v>2.0724476125062594</v>
      </c>
      <c r="F106" s="4">
        <f t="shared" si="7"/>
        <v>3.5332837457038866</v>
      </c>
      <c r="G106" s="4">
        <f t="shared" si="8"/>
        <v>4.2651941420288786</v>
      </c>
      <c r="I106" s="4">
        <f t="shared" si="9"/>
        <v>1.023024503455304</v>
      </c>
    </row>
    <row r="107" spans="1:9" x14ac:dyDescent="0.2">
      <c r="A107" s="4">
        <f>IF('True_Odds_Calculator_3-way'!A108="","",'True_Odds_Calculator_3-way'!A108)</f>
        <v>2.36</v>
      </c>
      <c r="B107" s="4">
        <f>IF('True_Odds_Calculator_3-way'!B108="","",'True_Odds_Calculator_3-way'!B108)</f>
        <v>2.98</v>
      </c>
      <c r="C107" s="4">
        <f>IF('True_Odds_Calculator_3-way'!C108="","",'True_Odds_Calculator_3-way'!C108)</f>
        <v>3.8</v>
      </c>
      <c r="D107" s="4">
        <f t="shared" si="5"/>
        <v>2.245717809482195E-2</v>
      </c>
      <c r="E107" s="4">
        <f t="shared" si="6"/>
        <v>2.4024422986565921</v>
      </c>
      <c r="F107" s="4">
        <f t="shared" si="7"/>
        <v>3.0479929926581062</v>
      </c>
      <c r="G107" s="4">
        <f t="shared" si="8"/>
        <v>3.9112587227000954</v>
      </c>
      <c r="I107" s="4">
        <f t="shared" si="9"/>
        <v>1.022457178094822</v>
      </c>
    </row>
    <row r="108" spans="1:9" x14ac:dyDescent="0.2">
      <c r="A108" s="4">
        <f>IF('True_Odds_Calculator_3-way'!A109="","",'True_Odds_Calculator_3-way'!A109)</f>
        <v>2.75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2.66</v>
      </c>
      <c r="D108" s="4">
        <f t="shared" si="5"/>
        <v>2.2862332240593641E-2</v>
      </c>
      <c r="E108" s="4">
        <f t="shared" si="6"/>
        <v>2.8088657876177745</v>
      </c>
      <c r="F108" s="4">
        <f t="shared" si="7"/>
        <v>3.6275869658364801</v>
      </c>
      <c r="G108" s="4">
        <f t="shared" si="8"/>
        <v>2.7150372474559399</v>
      </c>
      <c r="I108" s="4">
        <f t="shared" si="9"/>
        <v>1.0228623322405936</v>
      </c>
    </row>
    <row r="109" spans="1:9" x14ac:dyDescent="0.2">
      <c r="A109" s="4">
        <f>IF('True_Odds_Calculator_3-way'!A110="","",'True_Odds_Calculator_3-way'!A110)</f>
        <v>2.91</v>
      </c>
      <c r="B109" s="4">
        <f>IF('True_Odds_Calculator_3-way'!B110="","",'True_Odds_Calculator_3-way'!B110)</f>
        <v>2.84</v>
      </c>
      <c r="C109" s="4">
        <f>IF('True_Odds_Calculator_3-way'!C110="","",'True_Odds_Calculator_3-way'!C110)</f>
        <v>2.91</v>
      </c>
      <c r="D109" s="4">
        <f t="shared" si="5"/>
        <v>3.939789942403582E-2</v>
      </c>
      <c r="E109" s="4">
        <f t="shared" si="6"/>
        <v>3.0256272576393641</v>
      </c>
      <c r="F109" s="4">
        <f t="shared" si="7"/>
        <v>2.9500261767645526</v>
      </c>
      <c r="G109" s="4">
        <f t="shared" si="8"/>
        <v>3.0256272576393641</v>
      </c>
      <c r="I109" s="4">
        <f t="shared" si="9"/>
        <v>1.0393978994240358</v>
      </c>
    </row>
    <row r="110" spans="1:9" x14ac:dyDescent="0.2">
      <c r="A110" s="4">
        <f>IF('True_Odds_Calculator_3-way'!A111="","",'True_Odds_Calculator_3-way'!A111)</f>
        <v>1.75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5.46</v>
      </c>
      <c r="D110" s="4">
        <f t="shared" si="5"/>
        <v>4.1935076417835004E-2</v>
      </c>
      <c r="E110" s="4">
        <f t="shared" si="6"/>
        <v>1.7938821752265861</v>
      </c>
      <c r="F110" s="4">
        <f t="shared" si="7"/>
        <v>3.6579393192669025</v>
      </c>
      <c r="G110" s="4">
        <f t="shared" si="8"/>
        <v>5.9111498257839719</v>
      </c>
      <c r="I110" s="4">
        <f t="shared" si="9"/>
        <v>1.041935076417835</v>
      </c>
    </row>
    <row r="111" spans="1:9" x14ac:dyDescent="0.2">
      <c r="A111" s="4">
        <f>IF('True_Odds_Calculator_3-way'!A112="","",'True_Odds_Calculator_3-way'!A112)</f>
        <v>1.74</v>
      </c>
      <c r="B111" s="4">
        <f>IF('True_Odds_Calculator_3-way'!B112="","",'True_Odds_Calculator_3-way'!B112)</f>
        <v>3.56</v>
      </c>
      <c r="C111" s="4">
        <f>IF('True_Odds_Calculator_3-way'!C112="","",'True_Odds_Calculator_3-way'!C112)</f>
        <v>5.39</v>
      </c>
      <c r="D111" s="4">
        <f t="shared" si="5"/>
        <v>4.1140277039983797E-2</v>
      </c>
      <c r="E111" s="4">
        <f t="shared" si="6"/>
        <v>1.7825336790456425</v>
      </c>
      <c r="F111" s="4">
        <f t="shared" si="7"/>
        <v>3.7427187643952955</v>
      </c>
      <c r="G111" s="4">
        <f t="shared" si="8"/>
        <v>5.8202023798787845</v>
      </c>
      <c r="I111" s="4">
        <f t="shared" si="9"/>
        <v>1.0411402770399838</v>
      </c>
    </row>
    <row r="112" spans="1:9" x14ac:dyDescent="0.2">
      <c r="A112" s="4">
        <f>IF('True_Odds_Calculator_3-way'!A113="","",'True_Odds_Calculator_3-way'!A113)</f>
        <v>1.75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5.61</v>
      </c>
      <c r="D112" s="4">
        <f t="shared" si="5"/>
        <v>4.2079351676874932E-2</v>
      </c>
      <c r="E112" s="4">
        <f t="shared" si="6"/>
        <v>1.7940369484778456</v>
      </c>
      <c r="F112" s="4">
        <f t="shared" si="7"/>
        <v>3.5923255104824778</v>
      </c>
      <c r="G112" s="4">
        <f t="shared" si="8"/>
        <v>6.0891450023122768</v>
      </c>
      <c r="I112" s="4">
        <f t="shared" si="9"/>
        <v>1.0420793516768749</v>
      </c>
    </row>
    <row r="113" spans="1:9" x14ac:dyDescent="0.2">
      <c r="A113" s="4">
        <f>IF('True_Odds_Calculator_3-way'!A114="","",'True_Odds_Calculator_3-way'!A114)</f>
        <v>2.75</v>
      </c>
      <c r="B113" s="4">
        <f>IF('True_Odds_Calculator_3-way'!B114="","",'True_Odds_Calculator_3-way'!B114)</f>
        <v>3.52</v>
      </c>
      <c r="C113" s="4">
        <f>IF('True_Odds_Calculator_3-way'!C114="","",'True_Odds_Calculator_3-way'!C114)</f>
        <v>2.63</v>
      </c>
      <c r="D113" s="4">
        <f t="shared" si="5"/>
        <v>2.7955409609401904E-2</v>
      </c>
      <c r="E113" s="4">
        <f t="shared" si="6"/>
        <v>2.8223242957603349</v>
      </c>
      <c r="F113" s="4">
        <f t="shared" si="7"/>
        <v>3.6393751965614842</v>
      </c>
      <c r="G113" s="4">
        <f t="shared" si="8"/>
        <v>2.6960742437774234</v>
      </c>
      <c r="I113" s="4">
        <f t="shared" si="9"/>
        <v>1.0279554096094019</v>
      </c>
    </row>
    <row r="114" spans="1:9" x14ac:dyDescent="0.2">
      <c r="A114" s="4">
        <f>IF('True_Odds_Calculator_3-way'!A115="","",'True_Odds_Calculator_3-way'!A115)</f>
        <v>2.27</v>
      </c>
      <c r="B114" s="4">
        <f>IF('True_Odds_Calculator_3-way'!B115="","",'True_Odds_Calculator_3-way'!B115)</f>
        <v>3.66</v>
      </c>
      <c r="C114" s="4">
        <f>IF('True_Odds_Calculator_3-way'!C115="","",'True_Odds_Calculator_3-way'!C115)</f>
        <v>3.2</v>
      </c>
      <c r="D114" s="4">
        <f t="shared" si="5"/>
        <v>2.6252678077080427E-2</v>
      </c>
      <c r="E114" s="4">
        <f t="shared" si="6"/>
        <v>2.3160063697004825</v>
      </c>
      <c r="F114" s="4">
        <f t="shared" si="7"/>
        <v>3.7811021501808093</v>
      </c>
      <c r="G114" s="4">
        <f t="shared" si="8"/>
        <v>3.2921907453943264</v>
      </c>
      <c r="I114" s="4">
        <f t="shared" si="9"/>
        <v>1.0262526780770804</v>
      </c>
    </row>
    <row r="115" spans="1:9" x14ac:dyDescent="0.2">
      <c r="A115" s="4">
        <f>IF('True_Odds_Calculator_3-way'!A116="","",'True_Odds_Calculator_3-way'!A116)</f>
        <v>1.56</v>
      </c>
      <c r="B115" s="4">
        <f>IF('True_Odds_Calculator_3-way'!B116="","",'True_Odds_Calculator_3-way'!B116)</f>
        <v>4.38</v>
      </c>
      <c r="C115" s="4">
        <f>IF('True_Odds_Calculator_3-way'!C116="","",'True_Odds_Calculator_3-way'!C116)</f>
        <v>6.25</v>
      </c>
      <c r="D115" s="4">
        <f t="shared" si="5"/>
        <v>2.933614330874601E-2</v>
      </c>
      <c r="E115" s="4">
        <f t="shared" si="6"/>
        <v>1.5841661287809654</v>
      </c>
      <c r="F115" s="4">
        <f t="shared" si="7"/>
        <v>4.5759933136170758</v>
      </c>
      <c r="G115" s="4">
        <f t="shared" si="8"/>
        <v>6.6568462401795738</v>
      </c>
      <c r="I115" s="4">
        <f t="shared" si="9"/>
        <v>1.029336143308746</v>
      </c>
    </row>
    <row r="116" spans="1:9" x14ac:dyDescent="0.2">
      <c r="A116" s="4">
        <f>IF('True_Odds_Calculator_3-way'!A117="","",'True_Odds_Calculator_3-way'!A117)</f>
        <v>2.84</v>
      </c>
      <c r="B116" s="4">
        <f>IF('True_Odds_Calculator_3-way'!B117="","",'True_Odds_Calculator_3-way'!B117)</f>
        <v>3.69</v>
      </c>
      <c r="C116" s="4">
        <f>IF('True_Odds_Calculator_3-way'!C117="","",'True_Odds_Calculator_3-way'!C117)</f>
        <v>2.29</v>
      </c>
      <c r="D116" s="4">
        <f t="shared" si="5"/>
        <v>5.9796608790862127E-2</v>
      </c>
      <c r="E116" s="4">
        <f t="shared" si="6"/>
        <v>3.0104117517483804</v>
      </c>
      <c r="F116" s="4">
        <f t="shared" si="7"/>
        <v>3.9829449168013968</v>
      </c>
      <c r="G116" s="4">
        <f t="shared" si="8"/>
        <v>2.3995257398200178</v>
      </c>
      <c r="I116" s="4">
        <f t="shared" si="9"/>
        <v>1.0597966087908621</v>
      </c>
    </row>
    <row r="117" spans="1:9" x14ac:dyDescent="0.2">
      <c r="A117" s="4">
        <f>IF('True_Odds_Calculator_3-way'!A118="","",'True_Odds_Calculator_3-way'!A118)</f>
        <v>2.67</v>
      </c>
      <c r="B117" s="4">
        <f>IF('True_Odds_Calculator_3-way'!B118="","",'True_Odds_Calculator_3-way'!B118)</f>
        <v>3.81</v>
      </c>
      <c r="C117" s="4">
        <f>IF('True_Odds_Calculator_3-way'!C118="","",'True_Odds_Calculator_3-way'!C118)</f>
        <v>2.46</v>
      </c>
      <c r="D117" s="4">
        <f t="shared" si="5"/>
        <v>4.3503091847692854E-2</v>
      </c>
      <c r="E117" s="4">
        <f t="shared" si="6"/>
        <v>2.7775401083763591</v>
      </c>
      <c r="F117" s="4">
        <f t="shared" si="7"/>
        <v>4.0328083316976384</v>
      </c>
      <c r="G117" s="4">
        <f t="shared" si="8"/>
        <v>2.5510006611746157</v>
      </c>
      <c r="I117" s="4">
        <f t="shared" si="9"/>
        <v>1.0435030918476929</v>
      </c>
    </row>
    <row r="118" spans="1:9" x14ac:dyDescent="0.2">
      <c r="A118" s="4">
        <f>IF('True_Odds_Calculator_3-way'!A119="","",'True_Odds_Calculator_3-way'!A119)</f>
        <v>1.56</v>
      </c>
      <c r="B118" s="4">
        <f>IF('True_Odds_Calculator_3-way'!B119="","",'True_Odds_Calculator_3-way'!B119)</f>
        <v>4.13</v>
      </c>
      <c r="C118" s="4">
        <f>IF('True_Odds_Calculator_3-way'!C119="","",'True_Odds_Calculator_3-way'!C119)</f>
        <v>5.96</v>
      </c>
      <c r="D118" s="4">
        <f t="shared" si="5"/>
        <v>5.0941626530296658E-2</v>
      </c>
      <c r="E118" s="4">
        <f t="shared" si="6"/>
        <v>1.6024482875430277</v>
      </c>
      <c r="F118" s="4">
        <f t="shared" si="7"/>
        <v>4.4414793438545423</v>
      </c>
      <c r="G118" s="4">
        <f t="shared" si="8"/>
        <v>6.6310933827484302</v>
      </c>
      <c r="I118" s="4">
        <f t="shared" si="9"/>
        <v>1.0509416265302967</v>
      </c>
    </row>
    <row r="119" spans="1:9" x14ac:dyDescent="0.2">
      <c r="A119" s="4">
        <f>IF('True_Odds_Calculator_3-way'!A120="","",'True_Odds_Calculator_3-way'!A120)</f>
        <v>1.72</v>
      </c>
      <c r="B119" s="4">
        <f>IF('True_Odds_Calculator_3-way'!B120="","",'True_Odds_Calculator_3-way'!B120)</f>
        <v>4.12</v>
      </c>
      <c r="C119" s="4">
        <f>IF('True_Odds_Calculator_3-way'!C120="","",'True_Odds_Calculator_3-way'!C120)</f>
        <v>4.46</v>
      </c>
      <c r="D119" s="4">
        <f t="shared" si="5"/>
        <v>4.8329042075922368E-2</v>
      </c>
      <c r="E119" s="4">
        <f t="shared" si="6"/>
        <v>1.7690170764121982</v>
      </c>
      <c r="F119" s="4">
        <f t="shared" si="7"/>
        <v>4.4128919549268586</v>
      </c>
      <c r="G119" s="4">
        <f t="shared" si="8"/>
        <v>4.8052535042011488</v>
      </c>
      <c r="I119" s="4">
        <f t="shared" si="9"/>
        <v>1.0483290420759224</v>
      </c>
    </row>
    <row r="120" spans="1:9" x14ac:dyDescent="0.2">
      <c r="A120" s="4">
        <f>IF('True_Odds_Calculator_3-way'!A121="","",'True_Odds_Calculator_3-way'!A121)</f>
        <v>2.39</v>
      </c>
      <c r="B120" s="4">
        <f>IF('True_Odds_Calculator_3-way'!B121="","",'True_Odds_Calculator_3-way'!B121)</f>
        <v>3.59</v>
      </c>
      <c r="C120" s="4">
        <f>IF('True_Odds_Calculator_3-way'!C121="","",'True_Odds_Calculator_3-way'!C121)</f>
        <v>3.08</v>
      </c>
      <c r="D120" s="4">
        <f t="shared" si="5"/>
        <v>2.1636898549755035E-2</v>
      </c>
      <c r="E120" s="4">
        <f t="shared" si="6"/>
        <v>2.4319199671360026</v>
      </c>
      <c r="F120" s="4">
        <f t="shared" si="7"/>
        <v>3.6854235590053608</v>
      </c>
      <c r="G120" s="4">
        <f t="shared" si="8"/>
        <v>3.1499731330915601</v>
      </c>
      <c r="I120" s="4">
        <f t="shared" si="9"/>
        <v>1.021636898549755</v>
      </c>
    </row>
    <row r="121" spans="1:9" x14ac:dyDescent="0.2">
      <c r="A121" s="4">
        <f>IF('True_Odds_Calculator_3-way'!A122="","",'True_Odds_Calculator_3-way'!A122)</f>
        <v>1.85</v>
      </c>
      <c r="B121" s="4">
        <f>IF('True_Odds_Calculator_3-way'!B122="","",'True_Odds_Calculator_3-way'!B122)</f>
        <v>4.07</v>
      </c>
      <c r="C121" s="4">
        <f>IF('True_Odds_Calculator_3-way'!C122="","",'True_Odds_Calculator_3-way'!C122)</f>
        <v>4.22</v>
      </c>
      <c r="D121" s="4">
        <f t="shared" si="5"/>
        <v>2.320761088533585E-2</v>
      </c>
      <c r="E121" s="4">
        <f t="shared" si="6"/>
        <v>1.8768604253025127</v>
      </c>
      <c r="F121" s="4">
        <f t="shared" si="7"/>
        <v>4.2023096873113994</v>
      </c>
      <c r="G121" s="4">
        <f t="shared" si="8"/>
        <v>4.3624125844523078</v>
      </c>
      <c r="I121" s="4">
        <f t="shared" si="9"/>
        <v>1.0232076108853358</v>
      </c>
    </row>
    <row r="122" spans="1:9" x14ac:dyDescent="0.2">
      <c r="A122" s="4">
        <f>IF('True_Odds_Calculator_3-way'!A123="","",'True_Odds_Calculator_3-way'!A123)</f>
        <v>1.5</v>
      </c>
      <c r="B122" s="4">
        <f>IF('True_Odds_Calculator_3-way'!B123="","",'True_Odds_Calculator_3-way'!B123)</f>
        <v>4.3899999999999997</v>
      </c>
      <c r="C122" s="4">
        <f>IF('True_Odds_Calculator_3-way'!C123="","",'True_Odds_Calculator_3-way'!C123)</f>
        <v>7.31</v>
      </c>
      <c r="D122" s="4">
        <f t="shared" si="5"/>
        <v>3.1256005077244131E-2</v>
      </c>
      <c r="E122" s="4">
        <f t="shared" si="6"/>
        <v>1.5238141717444098</v>
      </c>
      <c r="F122" s="4">
        <f t="shared" si="7"/>
        <v>4.6004135015585952</v>
      </c>
      <c r="G122" s="4">
        <f t="shared" si="8"/>
        <v>7.9126295516000971</v>
      </c>
      <c r="I122" s="4">
        <f t="shared" si="9"/>
        <v>1.0312560050772441</v>
      </c>
    </row>
    <row r="123" spans="1:9" x14ac:dyDescent="0.2">
      <c r="A123" s="4">
        <f>IF('True_Odds_Calculator_3-way'!A124="","",'True_Odds_Calculator_3-way'!A124)</f>
        <v>3</v>
      </c>
      <c r="B123" s="4">
        <f>IF('True_Odds_Calculator_3-way'!B124="","",'True_Odds_Calculator_3-way'!B124)</f>
        <v>3.52</v>
      </c>
      <c r="C123" s="4">
        <f>IF('True_Odds_Calculator_3-way'!C124="","",'True_Odds_Calculator_3-way'!C124)</f>
        <v>2.44</v>
      </c>
      <c r="D123" s="4">
        <f t="shared" si="5"/>
        <v>2.7260307998012934E-2</v>
      </c>
      <c r="E123" s="4">
        <f t="shared" si="6"/>
        <v>3.0840727736993299</v>
      </c>
      <c r="F123" s="4">
        <f t="shared" si="7"/>
        <v>3.6363088965828698</v>
      </c>
      <c r="G123" s="4">
        <f t="shared" si="8"/>
        <v>2.4953256546665976</v>
      </c>
      <c r="I123" s="4">
        <f t="shared" si="9"/>
        <v>1.0272603079980129</v>
      </c>
    </row>
    <row r="124" spans="1:9" x14ac:dyDescent="0.2">
      <c r="A124" s="4">
        <f>IF('True_Odds_Calculator_3-way'!A125="","",'True_Odds_Calculator_3-way'!A125)</f>
        <v>1.83</v>
      </c>
      <c r="B124" s="4">
        <f>IF('True_Odds_Calculator_3-way'!B125="","",'True_Odds_Calculator_3-way'!B125)</f>
        <v>3.96</v>
      </c>
      <c r="C124" s="4">
        <f>IF('True_Odds_Calculator_3-way'!C125="","",'True_Odds_Calculator_3-way'!C125)</f>
        <v>4.34</v>
      </c>
      <c r="D124" s="4">
        <f t="shared" si="5"/>
        <v>2.9388086500725219E-2</v>
      </c>
      <c r="E124" s="4">
        <f t="shared" si="6"/>
        <v>1.8634047591511564</v>
      </c>
      <c r="F124" s="4">
        <f t="shared" si="7"/>
        <v>4.1198170734902213</v>
      </c>
      <c r="G124" s="4">
        <f t="shared" si="8"/>
        <v>4.5327069723683264</v>
      </c>
      <c r="I124" s="4">
        <f t="shared" si="9"/>
        <v>1.0293880865007252</v>
      </c>
    </row>
    <row r="125" spans="1:9" x14ac:dyDescent="0.2">
      <c r="A125" s="4">
        <f>IF('True_Odds_Calculator_3-way'!A126="","",'True_Odds_Calculator_3-way'!A126)</f>
        <v>2.29</v>
      </c>
      <c r="B125" s="4">
        <f>IF('True_Odds_Calculator_3-way'!B126="","",'True_Odds_Calculator_3-way'!B126)</f>
        <v>3.33</v>
      </c>
      <c r="C125" s="4">
        <f>IF('True_Odds_Calculator_3-way'!C126="","",'True_Odds_Calculator_3-way'!C126)</f>
        <v>3.51</v>
      </c>
      <c r="D125" s="4">
        <f t="shared" si="5"/>
        <v>2.1881807908008755E-2</v>
      </c>
      <c r="E125" s="4">
        <f t="shared" si="6"/>
        <v>2.3288998787008066</v>
      </c>
      <c r="F125" s="4">
        <f t="shared" si="7"/>
        <v>3.4128951508727448</v>
      </c>
      <c r="G125" s="4">
        <f t="shared" si="8"/>
        <v>3.6022230898211132</v>
      </c>
      <c r="I125" s="4">
        <f t="shared" si="9"/>
        <v>1.0218818079080088</v>
      </c>
    </row>
    <row r="126" spans="1:9" x14ac:dyDescent="0.2">
      <c r="A126" s="4">
        <f>IF('True_Odds_Calculator_3-way'!A127="","",'True_Odds_Calculator_3-way'!A127)</f>
        <v>3.71</v>
      </c>
      <c r="B126" s="4">
        <f>IF('True_Odds_Calculator_3-way'!B127="","",'True_Odds_Calculator_3-way'!B127)</f>
        <v>3.66</v>
      </c>
      <c r="C126" s="4">
        <f>IF('True_Odds_Calculator_3-way'!C127="","",'True_Odds_Calculator_3-way'!C127)</f>
        <v>2.08</v>
      </c>
      <c r="D126" s="4">
        <f t="shared" si="5"/>
        <v>2.3535053460818744E-2</v>
      </c>
      <c r="E126" s="4">
        <f t="shared" si="6"/>
        <v>3.8212165698371856</v>
      </c>
      <c r="F126" s="4">
        <f t="shared" si="7"/>
        <v>3.7681953071660503</v>
      </c>
      <c r="G126" s="4">
        <f t="shared" si="8"/>
        <v>2.1145037040172205</v>
      </c>
      <c r="I126" s="4">
        <f t="shared" si="9"/>
        <v>1.0235350534608187</v>
      </c>
    </row>
    <row r="127" spans="1:9" x14ac:dyDescent="0.2">
      <c r="A127" s="4">
        <f>IF('True_Odds_Calculator_3-way'!A128="","",'True_Odds_Calculator_3-way'!A128)</f>
        <v>1.65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5.57</v>
      </c>
      <c r="D127" s="4">
        <f t="shared" si="5"/>
        <v>2.5978435089745622E-2</v>
      </c>
      <c r="E127" s="4">
        <f t="shared" si="6"/>
        <v>1.6739171615802479</v>
      </c>
      <c r="F127" s="4">
        <f t="shared" si="7"/>
        <v>4.315457584162707</v>
      </c>
      <c r="G127" s="4">
        <f t="shared" si="8"/>
        <v>5.8522744783093641</v>
      </c>
      <c r="I127" s="4">
        <f t="shared" si="9"/>
        <v>1.0259784350897456</v>
      </c>
    </row>
    <row r="128" spans="1:9" x14ac:dyDescent="0.2">
      <c r="A128" s="4">
        <f>IF('True_Odds_Calculator_3-way'!A129="","",'True_Odds_Calculator_3-way'!A129)</f>
        <v>1.3</v>
      </c>
      <c r="B128" s="4">
        <f>IF('True_Odds_Calculator_3-way'!B129="","",'True_Odds_Calculator_3-way'!B129)</f>
        <v>5.98</v>
      </c>
      <c r="C128" s="4">
        <f>IF('True_Odds_Calculator_3-way'!C129="","",'True_Odds_Calculator_3-way'!C129)</f>
        <v>10.56</v>
      </c>
      <c r="D128" s="4">
        <f t="shared" si="5"/>
        <v>3.1151819195297303E-2</v>
      </c>
      <c r="E128" s="4">
        <f t="shared" si="6"/>
        <v>1.3177889939399337</v>
      </c>
      <c r="F128" s="4">
        <f t="shared" si="7"/>
        <v>6.3759187959397963</v>
      </c>
      <c r="G128" s="4">
        <f t="shared" si="8"/>
        <v>11.860562957026938</v>
      </c>
      <c r="I128" s="4">
        <f t="shared" si="9"/>
        <v>1.0311518191952973</v>
      </c>
    </row>
    <row r="129" spans="1:9" x14ac:dyDescent="0.2">
      <c r="A129" s="4">
        <f>IF('True_Odds_Calculator_3-way'!A130="","",'True_Odds_Calculator_3-way'!A130)</f>
        <v>1.63</v>
      </c>
      <c r="B129" s="4">
        <f>IF('True_Odds_Calculator_3-way'!B130="","",'True_Odds_Calculator_3-way'!B130)</f>
        <v>4.21</v>
      </c>
      <c r="C129" s="4">
        <f>IF('True_Odds_Calculator_3-way'!C130="","",'True_Odds_Calculator_3-way'!C130)</f>
        <v>5.75</v>
      </c>
      <c r="D129" s="4">
        <f t="shared" si="5"/>
        <v>2.4939667204999738E-2</v>
      </c>
      <c r="E129" s="4">
        <f t="shared" si="6"/>
        <v>1.6523908084243897</v>
      </c>
      <c r="F129" s="4">
        <f t="shared" si="7"/>
        <v>4.3626882710162835</v>
      </c>
      <c r="G129" s="4">
        <f t="shared" si="8"/>
        <v>6.0386538674910373</v>
      </c>
      <c r="I129" s="4">
        <f t="shared" si="9"/>
        <v>1.0249396672049997</v>
      </c>
    </row>
    <row r="130" spans="1:9" x14ac:dyDescent="0.2">
      <c r="A130" s="4">
        <f>IF('True_Odds_Calculator_3-way'!A131="","",'True_Odds_Calculator_3-way'!A131)</f>
        <v>1.47</v>
      </c>
      <c r="B130" s="4">
        <f>IF('True_Odds_Calculator_3-way'!B131="","",'True_Odds_Calculator_3-way'!B131)</f>
        <v>4.5999999999999996</v>
      </c>
      <c r="C130" s="4">
        <f>IF('True_Odds_Calculator_3-way'!C131="","",'True_Odds_Calculator_3-way'!C131)</f>
        <v>7.33</v>
      </c>
      <c r="D130" s="4">
        <f t="shared" si="5"/>
        <v>3.4089061213191663E-2</v>
      </c>
      <c r="E130" s="4">
        <f t="shared" si="6"/>
        <v>1.4949714651559616</v>
      </c>
      <c r="F130" s="4">
        <f t="shared" si="7"/>
        <v>4.8537025153040609</v>
      </c>
      <c r="G130" s="4">
        <f t="shared" si="8"/>
        <v>7.9959938396546439</v>
      </c>
      <c r="I130" s="4">
        <f t="shared" si="9"/>
        <v>1.0340890612131917</v>
      </c>
    </row>
    <row r="131" spans="1:9" x14ac:dyDescent="0.2">
      <c r="A131" s="4">
        <f>IF('True_Odds_Calculator_3-way'!A132="","",'True_Odds_Calculator_3-way'!A132)</f>
        <v>1.38</v>
      </c>
      <c r="B131" s="4">
        <f>IF('True_Odds_Calculator_3-way'!B132="","",'True_Odds_Calculator_3-way'!B132)</f>
        <v>5.0999999999999996</v>
      </c>
      <c r="C131" s="4">
        <f>IF('True_Odds_Calculator_3-way'!C132="","",'True_Odds_Calculator_3-way'!C132)</f>
        <v>7.63</v>
      </c>
      <c r="D131" s="4">
        <f t="shared" ref="D131:D194" si="10">IF(A131="","",((1/A131)+(1/B131)+(1/C131))-1)</f>
        <v>5.1777711483476541E-2</v>
      </c>
      <c r="E131" s="4">
        <f t="shared" ref="E131:E194" si="11">IF(A131="","",(3*A131)/(3-($D131*A131)))</f>
        <v>1.4136704454093567</v>
      </c>
      <c r="F131" s="4">
        <f t="shared" ref="F131:F194" si="12">IF(B131="","",(3*B131)/(3-($D131*B131)))</f>
        <v>5.5922408352755193</v>
      </c>
      <c r="G131" s="4">
        <f t="shared" ref="G131:G194" si="13">IF(C131="","",(3*C131)/(3-($D131*C131)))</f>
        <v>8.787163853789286</v>
      </c>
      <c r="I131" s="4">
        <f t="shared" ref="I131:I194" si="14">IF(A131="","",D131+1)</f>
        <v>1.0517777114834765</v>
      </c>
    </row>
    <row r="132" spans="1:9" x14ac:dyDescent="0.2">
      <c r="A132" s="4">
        <f>IF('True_Odds_Calculator_3-way'!A133="","",'True_Odds_Calculator_3-way'!A133)</f>
        <v>8.51</v>
      </c>
      <c r="B132" s="4">
        <f>IF('True_Odds_Calculator_3-way'!B133="","",'True_Odds_Calculator_3-way'!B133)</f>
        <v>5.63</v>
      </c>
      <c r="C132" s="4">
        <f>IF('True_Odds_Calculator_3-way'!C133="","",'True_Odds_Calculator_3-way'!C133)</f>
        <v>1.37</v>
      </c>
      <c r="D132" s="4">
        <f t="shared" si="10"/>
        <v>2.5055713888320952E-2</v>
      </c>
      <c r="E132" s="4">
        <f t="shared" si="11"/>
        <v>9.1611242334789686</v>
      </c>
      <c r="F132" s="4">
        <f t="shared" si="12"/>
        <v>5.9077915859784307</v>
      </c>
      <c r="G132" s="4">
        <f t="shared" si="13"/>
        <v>1.3858571288005885</v>
      </c>
      <c r="I132" s="4">
        <f t="shared" si="14"/>
        <v>1.025055713888321</v>
      </c>
    </row>
    <row r="133" spans="1:9" x14ac:dyDescent="0.2">
      <c r="A133" s="4">
        <f>IF('True_Odds_Calculator_3-way'!A134="","",'True_Odds_Calculator_3-way'!A134)</f>
        <v>2.4500000000000002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3.04</v>
      </c>
      <c r="D133" s="4">
        <f t="shared" si="10"/>
        <v>2.2010918627459963E-2</v>
      </c>
      <c r="E133" s="4">
        <f t="shared" si="11"/>
        <v>2.4948463184307821</v>
      </c>
      <c r="F133" s="4">
        <f t="shared" si="12"/>
        <v>3.602781623789884</v>
      </c>
      <c r="G133" s="4">
        <f t="shared" si="13"/>
        <v>3.1093522281973498</v>
      </c>
      <c r="I133" s="4">
        <f t="shared" si="14"/>
        <v>1.02201091862746</v>
      </c>
    </row>
    <row r="134" spans="1:9" x14ac:dyDescent="0.2">
      <c r="A134" s="4">
        <f>IF('True_Odds_Calculator_3-way'!A135="","",'True_Odds_Calculator_3-way'!A135)</f>
        <v>4.6399999999999997</v>
      </c>
      <c r="B134" s="4">
        <f>IF('True_Odds_Calculator_3-way'!B135="","",'True_Odds_Calculator_3-way'!B135)</f>
        <v>4.05</v>
      </c>
      <c r="C134" s="4">
        <f>IF('True_Odds_Calculator_3-way'!C135="","",'True_Odds_Calculator_3-way'!C135)</f>
        <v>1.78</v>
      </c>
      <c r="D134" s="4">
        <f t="shared" si="10"/>
        <v>2.4228574435212646E-2</v>
      </c>
      <c r="E134" s="4">
        <f t="shared" si="11"/>
        <v>4.8206466390220077</v>
      </c>
      <c r="F134" s="4">
        <f t="shared" si="12"/>
        <v>4.1869491420760738</v>
      </c>
      <c r="G134" s="4">
        <f t="shared" si="13"/>
        <v>1.8059618223950229</v>
      </c>
      <c r="I134" s="4">
        <f t="shared" si="14"/>
        <v>1.0242285744352126</v>
      </c>
    </row>
    <row r="135" spans="1:9" x14ac:dyDescent="0.2">
      <c r="A135" s="4">
        <f>IF('True_Odds_Calculator_3-way'!A136="","",'True_Odds_Calculator_3-way'!A136)</f>
        <v>1.68</v>
      </c>
      <c r="B135" s="4">
        <f>IF('True_Odds_Calculator_3-way'!B136="","",'True_Odds_Calculator_3-way'!B136)</f>
        <v>4.29</v>
      </c>
      <c r="C135" s="4">
        <f>IF('True_Odds_Calculator_3-way'!C136="","",'True_Odds_Calculator_3-way'!C136)</f>
        <v>5.0599999999999996</v>
      </c>
      <c r="D135" s="4">
        <f t="shared" si="10"/>
        <v>2.5966786836352007E-2</v>
      </c>
      <c r="E135" s="4">
        <f t="shared" si="11"/>
        <v>1.7047900348844862</v>
      </c>
      <c r="F135" s="4">
        <f t="shared" si="12"/>
        <v>4.4554417124487982</v>
      </c>
      <c r="G135" s="4">
        <f t="shared" si="13"/>
        <v>5.2917650964718499</v>
      </c>
      <c r="I135" s="4">
        <f t="shared" si="14"/>
        <v>1.025966786836352</v>
      </c>
    </row>
    <row r="136" spans="1:9" x14ac:dyDescent="0.2">
      <c r="A136" s="4">
        <f>IF('True_Odds_Calculator_3-way'!A137="","",'True_Odds_Calculator_3-way'!A137)</f>
        <v>2.5099999999999998</v>
      </c>
      <c r="B136" s="4">
        <f>IF('True_Odds_Calculator_3-way'!B137="","",'True_Odds_Calculator_3-way'!B137)</f>
        <v>3.2</v>
      </c>
      <c r="C136" s="4">
        <f>IF('True_Odds_Calculator_3-way'!C137="","",'True_Odds_Calculator_3-way'!C137)</f>
        <v>3.21</v>
      </c>
      <c r="D136" s="4">
        <f t="shared" si="10"/>
        <v>2.2432854252770973E-2</v>
      </c>
      <c r="E136" s="4">
        <f t="shared" si="11"/>
        <v>2.5580108487374336</v>
      </c>
      <c r="F136" s="4">
        <f t="shared" si="12"/>
        <v>3.2784479411620109</v>
      </c>
      <c r="G136" s="4">
        <f t="shared" si="13"/>
        <v>3.2889450548142203</v>
      </c>
      <c r="I136" s="4">
        <f t="shared" si="14"/>
        <v>1.022432854252771</v>
      </c>
    </row>
    <row r="137" spans="1:9" x14ac:dyDescent="0.2">
      <c r="A137" s="4">
        <f>IF('True_Odds_Calculator_3-way'!A138="","",'True_Odds_Calculator_3-way'!A138)</f>
        <v>4.28</v>
      </c>
      <c r="B137" s="4">
        <f>IF('True_Odds_Calculator_3-way'!B138="","",'True_Odds_Calculator_3-way'!B138)</f>
        <v>4.4400000000000004</v>
      </c>
      <c r="C137" s="4">
        <f>IF('True_Odds_Calculator_3-way'!C138="","",'True_Odds_Calculator_3-way'!C138)</f>
        <v>1.77</v>
      </c>
      <c r="D137" s="4">
        <f t="shared" si="10"/>
        <v>2.3841836450738674E-2</v>
      </c>
      <c r="E137" s="4">
        <f t="shared" si="11"/>
        <v>4.4307076557323146</v>
      </c>
      <c r="F137" s="4">
        <f t="shared" si="12"/>
        <v>4.6023999054224465</v>
      </c>
      <c r="G137" s="4">
        <f t="shared" si="13"/>
        <v>1.7952532594131649</v>
      </c>
      <c r="I137" s="4">
        <f t="shared" si="14"/>
        <v>1.0238418364507387</v>
      </c>
    </row>
    <row r="138" spans="1:9" x14ac:dyDescent="0.2">
      <c r="A138" s="4">
        <f>IF('True_Odds_Calculator_3-way'!A139="","",'True_Odds_Calculator_3-way'!A139)</f>
        <v>1.55</v>
      </c>
      <c r="B138" s="4">
        <f>IF('True_Odds_Calculator_3-way'!B139="","",'True_Odds_Calculator_3-way'!B139)</f>
        <v>4.54</v>
      </c>
      <c r="C138" s="4">
        <f>IF('True_Odds_Calculator_3-way'!C139="","",'True_Odds_Calculator_3-way'!C139)</f>
        <v>6.22</v>
      </c>
      <c r="D138" s="4">
        <f t="shared" si="10"/>
        <v>2.619731168326167E-2</v>
      </c>
      <c r="E138" s="4">
        <f t="shared" si="11"/>
        <v>1.5712675425339364</v>
      </c>
      <c r="F138" s="4">
        <f t="shared" si="12"/>
        <v>4.7274198112494306</v>
      </c>
      <c r="G138" s="4">
        <f t="shared" si="13"/>
        <v>6.5772482336005096</v>
      </c>
      <c r="I138" s="4">
        <f t="shared" si="14"/>
        <v>1.0261973116832617</v>
      </c>
    </row>
    <row r="139" spans="1:9" x14ac:dyDescent="0.2">
      <c r="A139" s="4">
        <f>IF('True_Odds_Calculator_3-way'!A140="","",'True_Odds_Calculator_3-way'!A140)</f>
        <v>1.74</v>
      </c>
      <c r="B139" s="4">
        <f>IF('True_Odds_Calculator_3-way'!B140="","",'True_Odds_Calculator_3-way'!B140)</f>
        <v>3.63</v>
      </c>
      <c r="C139" s="4">
        <f>IF('True_Odds_Calculator_3-way'!C140="","",'True_Odds_Calculator_3-way'!C140)</f>
        <v>4.78</v>
      </c>
      <c r="D139" s="4">
        <f t="shared" si="10"/>
        <v>5.9399758262574931E-2</v>
      </c>
      <c r="E139" s="4">
        <f t="shared" si="11"/>
        <v>1.8020851861676157</v>
      </c>
      <c r="F139" s="4">
        <f t="shared" si="12"/>
        <v>3.9111056645247078</v>
      </c>
      <c r="G139" s="4">
        <f t="shared" si="13"/>
        <v>5.279688836691026</v>
      </c>
      <c r="I139" s="4">
        <f t="shared" si="14"/>
        <v>1.0593997582625749</v>
      </c>
    </row>
    <row r="140" spans="1:9" x14ac:dyDescent="0.2">
      <c r="A140" s="4">
        <f>IF('True_Odds_Calculator_3-way'!A141="","",'True_Odds_Calculator_3-way'!A141)</f>
        <v>1.1499999999999999</v>
      </c>
      <c r="B140" s="4">
        <f>IF('True_Odds_Calculator_3-way'!B141="","",'True_Odds_Calculator_3-way'!B141)</f>
        <v>7.68</v>
      </c>
      <c r="C140" s="4">
        <f>IF('True_Odds_Calculator_3-way'!C141="","",'True_Odds_Calculator_3-way'!C141)</f>
        <v>15.53</v>
      </c>
      <c r="D140" s="4">
        <f t="shared" si="10"/>
        <v>6.4165051046595423E-2</v>
      </c>
      <c r="E140" s="4">
        <f t="shared" si="11"/>
        <v>1.1789993795597871</v>
      </c>
      <c r="F140" s="4">
        <f t="shared" si="12"/>
        <v>9.1894886635180715</v>
      </c>
      <c r="G140" s="4">
        <f t="shared" si="13"/>
        <v>23.254110469249653</v>
      </c>
      <c r="I140" s="4">
        <f t="shared" si="14"/>
        <v>1.0641650510465954</v>
      </c>
    </row>
    <row r="141" spans="1:9" x14ac:dyDescent="0.2">
      <c r="A141" s="4">
        <f>IF('True_Odds_Calculator_3-way'!A142="","",'True_Odds_Calculator_3-way'!A142)</f>
        <v>1.4</v>
      </c>
      <c r="B141" s="4">
        <f>IF('True_Odds_Calculator_3-way'!B142="","",'True_Odds_Calculator_3-way'!B142)</f>
        <v>4.59</v>
      </c>
      <c r="C141" s="4">
        <f>IF('True_Odds_Calculator_3-way'!C142="","",'True_Odds_Calculator_3-way'!C142)</f>
        <v>7.73</v>
      </c>
      <c r="D141" s="4">
        <f t="shared" si="10"/>
        <v>6.1516744113198074E-2</v>
      </c>
      <c r="E141" s="4">
        <f t="shared" si="11"/>
        <v>1.4413788353939851</v>
      </c>
      <c r="F141" s="4">
        <f t="shared" si="12"/>
        <v>5.066899737098729</v>
      </c>
      <c r="G141" s="4">
        <f t="shared" si="13"/>
        <v>9.1860663235994</v>
      </c>
      <c r="I141" s="4">
        <f t="shared" si="14"/>
        <v>1.0615167441131981</v>
      </c>
    </row>
    <row r="142" spans="1:9" x14ac:dyDescent="0.2">
      <c r="A142" s="4">
        <f>IF('True_Odds_Calculator_3-way'!A143="","",'True_Odds_Calculator_3-way'!A143)</f>
        <v>1.86</v>
      </c>
      <c r="B142" s="4">
        <f>IF('True_Odds_Calculator_3-way'!B143="","",'True_Odds_Calculator_3-way'!B143)</f>
        <v>3.64</v>
      </c>
      <c r="C142" s="4">
        <f>IF('True_Odds_Calculator_3-way'!C143="","",'True_Odds_Calculator_3-way'!C143)</f>
        <v>4.07</v>
      </c>
      <c r="D142" s="4">
        <f t="shared" si="10"/>
        <v>5.8059929027670876E-2</v>
      </c>
      <c r="E142" s="4">
        <f t="shared" si="11"/>
        <v>1.9294548886149476</v>
      </c>
      <c r="F142" s="4">
        <f t="shared" si="12"/>
        <v>3.9158566203875105</v>
      </c>
      <c r="G142" s="4">
        <f t="shared" si="13"/>
        <v>4.4179966274975238</v>
      </c>
      <c r="I142" s="4">
        <f t="shared" si="14"/>
        <v>1.0580599290276709</v>
      </c>
    </row>
    <row r="143" spans="1:9" x14ac:dyDescent="0.2">
      <c r="A143" s="4">
        <f>IF('True_Odds_Calculator_3-way'!A144="","",'True_Odds_Calculator_3-way'!A144)</f>
        <v>1.85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4.88</v>
      </c>
      <c r="D143" s="4">
        <f t="shared" si="10"/>
        <v>2.4788182265973013E-2</v>
      </c>
      <c r="E143" s="4">
        <f t="shared" si="11"/>
        <v>1.8787181718905857</v>
      </c>
      <c r="F143" s="4">
        <f t="shared" si="12"/>
        <v>3.6891264414347904</v>
      </c>
      <c r="G143" s="4">
        <f t="shared" si="13"/>
        <v>5.0850395220433962</v>
      </c>
      <c r="I143" s="4">
        <f t="shared" si="14"/>
        <v>1.024788182265973</v>
      </c>
    </row>
    <row r="144" spans="1:9" x14ac:dyDescent="0.2">
      <c r="A144" s="4">
        <f>IF('True_Odds_Calculator_3-way'!A145="","",'True_Odds_Calculator_3-way'!A145)</f>
        <v>1.59</v>
      </c>
      <c r="B144" s="4">
        <f>IF('True_Odds_Calculator_3-way'!B145="","",'True_Odds_Calculator_3-way'!B145)</f>
        <v>4.59</v>
      </c>
      <c r="C144" s="4">
        <f>IF('True_Odds_Calculator_3-way'!C145="","",'True_Odds_Calculator_3-way'!C145)</f>
        <v>5.59</v>
      </c>
      <c r="D144" s="4">
        <f t="shared" si="10"/>
        <v>2.5686617922634714E-2</v>
      </c>
      <c r="E144" s="4">
        <f t="shared" si="11"/>
        <v>1.6119448683309394</v>
      </c>
      <c r="F144" s="4">
        <f t="shared" si="12"/>
        <v>4.7777688251723633</v>
      </c>
      <c r="G144" s="4">
        <f t="shared" si="13"/>
        <v>5.8710022013895067</v>
      </c>
      <c r="I144" s="4">
        <f t="shared" si="14"/>
        <v>1.0256866179226347</v>
      </c>
    </row>
    <row r="145" spans="1:9" x14ac:dyDescent="0.2">
      <c r="A145" s="4">
        <f>IF('True_Odds_Calculator_3-way'!A146="","",'True_Odds_Calculator_3-way'!A146)</f>
        <v>3.26</v>
      </c>
      <c r="B145" s="4">
        <f>IF('True_Odds_Calculator_3-way'!B146="","",'True_Odds_Calculator_3-way'!B146)</f>
        <v>3.52</v>
      </c>
      <c r="C145" s="4">
        <f>IF('True_Odds_Calculator_3-way'!C146="","",'True_Odds_Calculator_3-way'!C146)</f>
        <v>2.3199999999999998</v>
      </c>
      <c r="D145" s="4">
        <f t="shared" si="10"/>
        <v>2.1873858107198663E-2</v>
      </c>
      <c r="E145" s="4">
        <f t="shared" si="11"/>
        <v>3.3393755970682446</v>
      </c>
      <c r="F145" s="4">
        <f t="shared" si="12"/>
        <v>3.6127216827916846</v>
      </c>
      <c r="G145" s="4">
        <f t="shared" si="13"/>
        <v>2.3599198942513349</v>
      </c>
      <c r="I145" s="4">
        <f t="shared" si="14"/>
        <v>1.0218738581071987</v>
      </c>
    </row>
    <row r="146" spans="1: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4.12</v>
      </c>
      <c r="C146" s="4">
        <f>IF('True_Odds_Calculator_3-way'!C147="","",'True_Odds_Calculator_3-way'!C147)</f>
        <v>4.8499999999999996</v>
      </c>
      <c r="D146" s="4">
        <f t="shared" si="10"/>
        <v>2.3616657290411958E-2</v>
      </c>
      <c r="E146" s="4">
        <f t="shared" si="11"/>
        <v>1.7641649336117045</v>
      </c>
      <c r="F146" s="4">
        <f t="shared" si="12"/>
        <v>4.2581054446706954</v>
      </c>
      <c r="G146" s="4">
        <f t="shared" si="13"/>
        <v>5.0425249259376708</v>
      </c>
      <c r="I146" s="4">
        <f t="shared" si="14"/>
        <v>1.023616657290412</v>
      </c>
    </row>
    <row r="147" spans="1:9" x14ac:dyDescent="0.2">
      <c r="A147" s="4">
        <f>IF('True_Odds_Calculator_3-way'!A148="","",'True_Odds_Calculator_3-way'!A148)</f>
        <v>1.83</v>
      </c>
      <c r="B147" s="4">
        <f>IF('True_Odds_Calculator_3-way'!B148="","",'True_Odds_Calculator_3-way'!B148)</f>
        <v>3.9</v>
      </c>
      <c r="C147" s="4">
        <f>IF('True_Odds_Calculator_3-way'!C148="","",'True_Odds_Calculator_3-way'!C148)</f>
        <v>4.54</v>
      </c>
      <c r="D147" s="4">
        <f t="shared" si="10"/>
        <v>2.3122661022566993E-2</v>
      </c>
      <c r="E147" s="4">
        <f t="shared" si="11"/>
        <v>1.8561811063767382</v>
      </c>
      <c r="F147" s="4">
        <f t="shared" si="12"/>
        <v>4.020865028802028</v>
      </c>
      <c r="G147" s="4">
        <f t="shared" si="13"/>
        <v>4.7046256421276382</v>
      </c>
      <c r="I147" s="4">
        <f t="shared" si="14"/>
        <v>1.023122661022567</v>
      </c>
    </row>
    <row r="148" spans="1:9" x14ac:dyDescent="0.2">
      <c r="A148" s="4">
        <f>IF('True_Odds_Calculator_3-way'!A149="","",'True_Odds_Calculator_3-way'!A149)</f>
        <v>2.83</v>
      </c>
      <c r="B148" s="4">
        <f>IF('True_Odds_Calculator_3-way'!B149="","",'True_Odds_Calculator_3-way'!B149)</f>
        <v>3.56</v>
      </c>
      <c r="C148" s="4">
        <f>IF('True_Odds_Calculator_3-way'!C149="","",'True_Odds_Calculator_3-way'!C149)</f>
        <v>2.54</v>
      </c>
      <c r="D148" s="4">
        <f t="shared" si="10"/>
        <v>2.7956554265433198E-2</v>
      </c>
      <c r="E148" s="4">
        <f t="shared" si="11"/>
        <v>2.9066553303160956</v>
      </c>
      <c r="F148" s="4">
        <f t="shared" si="12"/>
        <v>3.6821559319900743</v>
      </c>
      <c r="G148" s="4">
        <f t="shared" si="13"/>
        <v>2.6015790712200539</v>
      </c>
      <c r="I148" s="4">
        <f t="shared" si="14"/>
        <v>1.0279565542654332</v>
      </c>
    </row>
    <row r="149" spans="1:9" x14ac:dyDescent="0.2">
      <c r="A149" s="4">
        <f>IF('True_Odds_Calculator_3-way'!A150="","",'True_Odds_Calculator_3-way'!A150)</f>
        <v>18.190000000000001</v>
      </c>
      <c r="B149" s="4">
        <f>IF('True_Odds_Calculator_3-way'!B150="","",'True_Odds_Calculator_3-way'!B150)</f>
        <v>8.0500000000000007</v>
      </c>
      <c r="C149" s="4">
        <f>IF('True_Odds_Calculator_3-way'!C150="","",'True_Odds_Calculator_3-way'!C150)</f>
        <v>1.17</v>
      </c>
      <c r="D149" s="4">
        <f t="shared" si="10"/>
        <v>3.3899718317817129E-2</v>
      </c>
      <c r="E149" s="4">
        <f t="shared" si="11"/>
        <v>22.896207698645497</v>
      </c>
      <c r="F149" s="4">
        <f t="shared" si="12"/>
        <v>8.8555372527647958</v>
      </c>
      <c r="G149" s="4">
        <f t="shared" si="13"/>
        <v>1.1856756880176318</v>
      </c>
      <c r="I149" s="4">
        <f t="shared" si="14"/>
        <v>1.0338997183178171</v>
      </c>
    </row>
    <row r="150" spans="1:9" x14ac:dyDescent="0.2">
      <c r="A150" s="4">
        <f>IF('True_Odds_Calculator_3-way'!A151="","",'True_Odds_Calculator_3-way'!A151)</f>
        <v>4.57</v>
      </c>
      <c r="B150" s="4">
        <f>IF('True_Odds_Calculator_3-way'!B151="","",'True_Odds_Calculator_3-way'!B151)</f>
        <v>3.79</v>
      </c>
      <c r="C150" s="4">
        <f>IF('True_Odds_Calculator_3-way'!C151="","",'True_Odds_Calculator_3-way'!C151)</f>
        <v>1.83</v>
      </c>
      <c r="D150" s="4">
        <f t="shared" si="10"/>
        <v>2.9118710919739721E-2</v>
      </c>
      <c r="E150" s="4">
        <f t="shared" si="11"/>
        <v>4.7821230367967971</v>
      </c>
      <c r="F150" s="4">
        <f t="shared" si="12"/>
        <v>3.9347460801795089</v>
      </c>
      <c r="G150" s="4">
        <f t="shared" si="13"/>
        <v>1.8630930290713681</v>
      </c>
      <c r="I150" s="4">
        <f t="shared" si="14"/>
        <v>1.0291187109197397</v>
      </c>
    </row>
    <row r="151" spans="1:9" x14ac:dyDescent="0.2">
      <c r="A151" s="4">
        <f>IF('True_Odds_Calculator_3-way'!A152="","",'True_Odds_Calculator_3-way'!A152)</f>
        <v>1.66</v>
      </c>
      <c r="B151" s="4">
        <f>IF('True_Odds_Calculator_3-way'!B152="","",'True_Odds_Calculator_3-way'!B152)</f>
        <v>4.5199999999999996</v>
      </c>
      <c r="C151" s="4">
        <f>IF('True_Odds_Calculator_3-way'!C152="","",'True_Odds_Calculator_3-way'!C152)</f>
        <v>4.8499999999999996</v>
      </c>
      <c r="D151" s="4">
        <f t="shared" si="10"/>
        <v>2.9834143617623488E-2</v>
      </c>
      <c r="E151" s="4">
        <f t="shared" si="11"/>
        <v>1.6878636345645783</v>
      </c>
      <c r="F151" s="4">
        <f t="shared" si="12"/>
        <v>4.7327370496442578</v>
      </c>
      <c r="G151" s="4">
        <f t="shared" si="13"/>
        <v>5.0957789237450468</v>
      </c>
      <c r="I151" s="4">
        <f t="shared" si="14"/>
        <v>1.0298341436176235</v>
      </c>
    </row>
    <row r="152" spans="1:9" x14ac:dyDescent="0.2">
      <c r="A152" s="4">
        <f>IF('True_Odds_Calculator_3-way'!A153="","",'True_Odds_Calculator_3-way'!A153)</f>
        <v>5.96</v>
      </c>
      <c r="B152" s="4">
        <f>IF('True_Odds_Calculator_3-way'!B153="","",'True_Odds_Calculator_3-way'!B153)</f>
        <v>4.5999999999999996</v>
      </c>
      <c r="C152" s="4">
        <f>IF('True_Odds_Calculator_3-way'!C153="","",'True_Odds_Calculator_3-way'!C153)</f>
        <v>1.55</v>
      </c>
      <c r="D152" s="4">
        <f t="shared" si="10"/>
        <v>3.033782956973563E-2</v>
      </c>
      <c r="E152" s="4">
        <f t="shared" si="11"/>
        <v>6.3422550346254871</v>
      </c>
      <c r="F152" s="4">
        <f t="shared" si="12"/>
        <v>4.8244225121855226</v>
      </c>
      <c r="G152" s="4">
        <f t="shared" si="13"/>
        <v>1.5746824310637018</v>
      </c>
      <c r="I152" s="4">
        <f t="shared" si="14"/>
        <v>1.0303378295697356</v>
      </c>
    </row>
    <row r="153" spans="1:9" x14ac:dyDescent="0.2">
      <c r="A153" s="4">
        <f>IF('True_Odds_Calculator_3-way'!A154="","",'True_Odds_Calculator_3-way'!A154)</f>
        <v>3.17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2.27</v>
      </c>
      <c r="D153" s="4">
        <f t="shared" si="10"/>
        <v>2.7725178045227228E-2</v>
      </c>
      <c r="E153" s="4">
        <f t="shared" si="11"/>
        <v>3.2656720138422886</v>
      </c>
      <c r="F153" s="4">
        <f t="shared" si="12"/>
        <v>3.8095614781817075</v>
      </c>
      <c r="G153" s="4">
        <f t="shared" si="13"/>
        <v>2.3186421397177774</v>
      </c>
      <c r="I153" s="4">
        <f t="shared" si="14"/>
        <v>1.0277251780452272</v>
      </c>
    </row>
    <row r="154" spans="1:9" x14ac:dyDescent="0.2">
      <c r="A154" s="4">
        <f>IF('True_Odds_Calculator_3-way'!A155="","",'True_Odds_Calculator_3-way'!A155)</f>
        <v>2.71</v>
      </c>
      <c r="B154" s="4">
        <f>IF('True_Odds_Calculator_3-way'!B155="","",'True_Odds_Calculator_3-way'!B155)</f>
        <v>3.16</v>
      </c>
      <c r="C154" s="4">
        <f>IF('True_Odds_Calculator_3-way'!C155="","",'True_Odds_Calculator_3-way'!C155)</f>
        <v>2.93</v>
      </c>
      <c r="D154" s="4">
        <f t="shared" si="10"/>
        <v>2.6756314567077055E-2</v>
      </c>
      <c r="E154" s="4">
        <f t="shared" si="11"/>
        <v>2.7771226968496787</v>
      </c>
      <c r="F154" s="4">
        <f t="shared" si="12"/>
        <v>3.2516420622985818</v>
      </c>
      <c r="G154" s="4">
        <f t="shared" si="13"/>
        <v>3.0086212933234981</v>
      </c>
      <c r="I154" s="4">
        <f t="shared" si="14"/>
        <v>1.0267563145670771</v>
      </c>
    </row>
    <row r="155" spans="1:9" x14ac:dyDescent="0.2">
      <c r="A155" s="4">
        <f>IF('True_Odds_Calculator_3-way'!A156="","",'True_Odds_Calculator_3-way'!A156)</f>
        <v>1.22</v>
      </c>
      <c r="B155" s="4">
        <f>IF('True_Odds_Calculator_3-way'!B156="","",'True_Odds_Calculator_3-way'!B156)</f>
        <v>6.33</v>
      </c>
      <c r="C155" s="4">
        <f>IF('True_Odds_Calculator_3-way'!C156="","",'True_Odds_Calculator_3-way'!C156)</f>
        <v>16.7</v>
      </c>
      <c r="D155" s="4">
        <f t="shared" si="10"/>
        <v>3.7530253764865629E-2</v>
      </c>
      <c r="E155" s="4">
        <f t="shared" si="11"/>
        <v>1.23890859866711</v>
      </c>
      <c r="F155" s="4">
        <f t="shared" si="12"/>
        <v>6.8743736432119658</v>
      </c>
      <c r="G155" s="4">
        <f t="shared" si="13"/>
        <v>21.110338385453218</v>
      </c>
      <c r="I155" s="4">
        <f t="shared" si="14"/>
        <v>1.0375302537648656</v>
      </c>
    </row>
    <row r="156" spans="1:9" x14ac:dyDescent="0.2">
      <c r="A156" s="4">
        <f>IF('True_Odds_Calculator_3-way'!A157="","",'True_Odds_Calculator_3-way'!A157)</f>
        <v>1.32</v>
      </c>
      <c r="B156" s="4">
        <f>IF('True_Odds_Calculator_3-way'!B157="","",'True_Odds_Calculator_3-way'!B157)</f>
        <v>5.63</v>
      </c>
      <c r="C156" s="4">
        <f>IF('True_Odds_Calculator_3-way'!C157="","",'True_Odds_Calculator_3-way'!C157)</f>
        <v>10.130000000000001</v>
      </c>
      <c r="D156" s="4">
        <f t="shared" si="10"/>
        <v>3.3912334123268773E-2</v>
      </c>
      <c r="E156" s="4">
        <f t="shared" si="11"/>
        <v>1.3399946321023868</v>
      </c>
      <c r="F156" s="4">
        <f t="shared" si="12"/>
        <v>6.012658496097953</v>
      </c>
      <c r="G156" s="4">
        <f t="shared" si="13"/>
        <v>11.44000205047076</v>
      </c>
      <c r="I156" s="4">
        <f t="shared" si="14"/>
        <v>1.0339123341232688</v>
      </c>
    </row>
    <row r="157" spans="1:9" x14ac:dyDescent="0.2">
      <c r="A157" s="4">
        <f>IF('True_Odds_Calculator_3-way'!A158="","",'True_Odds_Calculator_3-way'!A158)</f>
        <v>10.88</v>
      </c>
      <c r="B157" s="4">
        <f>IF('True_Odds_Calculator_3-way'!B158="","",'True_Odds_Calculator_3-way'!B158)</f>
        <v>5.15</v>
      </c>
      <c r="C157" s="4">
        <f>IF('True_Odds_Calculator_3-way'!C158="","",'True_Odds_Calculator_3-way'!C158)</f>
        <v>1.34</v>
      </c>
      <c r="D157" s="4">
        <f t="shared" si="10"/>
        <v>3.2355178703853626E-2</v>
      </c>
      <c r="E157" s="4">
        <f t="shared" si="11"/>
        <v>12.326397310229794</v>
      </c>
      <c r="F157" s="4">
        <f t="shared" si="12"/>
        <v>5.452869013185734</v>
      </c>
      <c r="G157" s="4">
        <f t="shared" si="13"/>
        <v>1.3596496290020421</v>
      </c>
      <c r="I157" s="4">
        <f t="shared" si="14"/>
        <v>1.0323551787038536</v>
      </c>
    </row>
    <row r="158" spans="1:9" x14ac:dyDescent="0.2">
      <c r="A158" s="4">
        <f>IF('True_Odds_Calculator_3-way'!A159="","",'True_Odds_Calculator_3-way'!A159)</f>
        <v>1.3</v>
      </c>
      <c r="B158" s="4">
        <f>IF('True_Odds_Calculator_3-way'!B159="","",'True_Odds_Calculator_3-way'!B159)</f>
        <v>5.76</v>
      </c>
      <c r="C158" s="4">
        <f>IF('True_Odds_Calculator_3-way'!C159="","",'True_Odds_Calculator_3-way'!C159)</f>
        <v>11.15</v>
      </c>
      <c r="D158" s="4">
        <f t="shared" si="10"/>
        <v>3.252797899658888E-2</v>
      </c>
      <c r="E158" s="4">
        <f t="shared" si="11"/>
        <v>1.3185860740528605</v>
      </c>
      <c r="F158" s="4">
        <f t="shared" si="12"/>
        <v>6.1436967122239343</v>
      </c>
      <c r="G158" s="4">
        <f t="shared" si="13"/>
        <v>12.683363547057455</v>
      </c>
      <c r="I158" s="4">
        <f t="shared" si="14"/>
        <v>1.0325279789965889</v>
      </c>
    </row>
    <row r="159" spans="1: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4.41</v>
      </c>
      <c r="C159" s="4">
        <f>IF('True_Odds_Calculator_3-way'!C160="","",'True_Odds_Calculator_3-way'!C160)</f>
        <v>4.9800000000000004</v>
      </c>
      <c r="D159" s="4">
        <f t="shared" si="10"/>
        <v>2.2798677704013226E-2</v>
      </c>
      <c r="E159" s="4">
        <f t="shared" si="11"/>
        <v>1.7017263823456483</v>
      </c>
      <c r="F159" s="4">
        <f t="shared" si="12"/>
        <v>4.5629220253059346</v>
      </c>
      <c r="G159" s="4">
        <f t="shared" si="13"/>
        <v>5.1758855553722514</v>
      </c>
      <c r="I159" s="4">
        <f t="shared" si="14"/>
        <v>1.0227986777040132</v>
      </c>
    </row>
    <row r="160" spans="1:9" x14ac:dyDescent="0.2">
      <c r="A160" s="4">
        <f>IF('True_Odds_Calculator_3-way'!A161="","",'True_Odds_Calculator_3-way'!A161)</f>
        <v>3.29</v>
      </c>
      <c r="B160" s="4">
        <f>IF('True_Odds_Calculator_3-way'!B161="","",'True_Odds_Calculator_3-way'!B161)</f>
        <v>3.26</v>
      </c>
      <c r="C160" s="4">
        <f>IF('True_Odds_Calculator_3-way'!C161="","",'True_Odds_Calculator_3-way'!C161)</f>
        <v>2.4300000000000002</v>
      </c>
      <c r="D160" s="4">
        <f t="shared" si="10"/>
        <v>2.2222467783679534E-2</v>
      </c>
      <c r="E160" s="4">
        <f t="shared" si="11"/>
        <v>3.3721822382275128</v>
      </c>
      <c r="F160" s="4">
        <f t="shared" si="12"/>
        <v>3.3406719321687968</v>
      </c>
      <c r="G160" s="4">
        <f t="shared" si="13"/>
        <v>2.4745422527477432</v>
      </c>
      <c r="I160" s="4">
        <f t="shared" si="14"/>
        <v>1.0222224677836795</v>
      </c>
    </row>
    <row r="161" spans="1:9" x14ac:dyDescent="0.2">
      <c r="A161" s="4">
        <f>IF('True_Odds_Calculator_3-way'!A162="","",'True_Odds_Calculator_3-way'!A162)</f>
        <v>8.1300000000000008</v>
      </c>
      <c r="B161" s="4">
        <f>IF('True_Odds_Calculator_3-way'!B162="","",'True_Odds_Calculator_3-way'!B162)</f>
        <v>4.0999999999999996</v>
      </c>
      <c r="C161" s="4">
        <f>IF('True_Odds_Calculator_3-way'!C162="","",'True_Odds_Calculator_3-way'!C162)</f>
        <v>1.52</v>
      </c>
      <c r="D161" s="4">
        <f t="shared" si="10"/>
        <v>2.479840587879556E-2</v>
      </c>
      <c r="E161" s="4">
        <f t="shared" si="11"/>
        <v>8.7157290665590175</v>
      </c>
      <c r="F161" s="4">
        <f t="shared" si="12"/>
        <v>4.243828239385576</v>
      </c>
      <c r="G161" s="4">
        <f t="shared" si="13"/>
        <v>1.5393410906097635</v>
      </c>
      <c r="I161" s="4">
        <f t="shared" si="14"/>
        <v>1.0247984058787956</v>
      </c>
    </row>
    <row r="162" spans="1: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4.17</v>
      </c>
      <c r="C162" s="4">
        <f>IF('True_Odds_Calculator_3-way'!C163="","",'True_Odds_Calculator_3-way'!C163)</f>
        <v>5.2</v>
      </c>
      <c r="D162" s="4">
        <f t="shared" si="10"/>
        <v>2.7353941023005701E-2</v>
      </c>
      <c r="E162" s="4">
        <f t="shared" si="11"/>
        <v>1.7061349279500033</v>
      </c>
      <c r="F162" s="4">
        <f t="shared" si="12"/>
        <v>4.3348183687457151</v>
      </c>
      <c r="G162" s="4">
        <f t="shared" si="13"/>
        <v>5.4588218370135939</v>
      </c>
      <c r="I162" s="4">
        <f t="shared" si="14"/>
        <v>1.0273539410230057</v>
      </c>
    </row>
    <row r="163" spans="1:9" x14ac:dyDescent="0.2">
      <c r="A163" s="4">
        <f>IF('True_Odds_Calculator_3-way'!A164="","",'True_Odds_Calculator_3-way'!A164)</f>
        <v>2.21</v>
      </c>
      <c r="B163" s="4">
        <f>IF('True_Odds_Calculator_3-way'!B164="","",'True_Odds_Calculator_3-way'!B164)</f>
        <v>3.03</v>
      </c>
      <c r="C163" s="4">
        <f>IF('True_Odds_Calculator_3-way'!C164="","",'True_Odds_Calculator_3-way'!C164)</f>
        <v>3.89</v>
      </c>
      <c r="D163" s="4">
        <f t="shared" si="10"/>
        <v>3.9591099823495401E-2</v>
      </c>
      <c r="E163" s="4">
        <f t="shared" si="11"/>
        <v>2.276391981812826</v>
      </c>
      <c r="F163" s="4">
        <f t="shared" si="12"/>
        <v>3.1562072952716518</v>
      </c>
      <c r="G163" s="4">
        <f t="shared" si="13"/>
        <v>4.1005054307185578</v>
      </c>
      <c r="I163" s="4">
        <f t="shared" si="14"/>
        <v>1.0395910998234954</v>
      </c>
    </row>
    <row r="164" spans="1:9" x14ac:dyDescent="0.2">
      <c r="A164" s="4">
        <f>IF('True_Odds_Calculator_3-way'!A165="","",'True_Odds_Calculator_3-way'!A165)</f>
        <v>3.18</v>
      </c>
      <c r="B164" s="4">
        <f>IF('True_Odds_Calculator_3-way'!B165="","",'True_Odds_Calculator_3-way'!B165)</f>
        <v>2.9</v>
      </c>
      <c r="C164" s="4">
        <f>IF('True_Odds_Calculator_3-way'!C165="","",'True_Odds_Calculator_3-way'!C165)</f>
        <v>2.64</v>
      </c>
      <c r="D164" s="4">
        <f t="shared" si="10"/>
        <v>3.8080873799806625E-2</v>
      </c>
      <c r="E164" s="4">
        <f t="shared" si="11"/>
        <v>3.3137624269085442</v>
      </c>
      <c r="F164" s="4">
        <f t="shared" si="12"/>
        <v>3.0108333250887926</v>
      </c>
      <c r="G164" s="4">
        <f t="shared" si="13"/>
        <v>2.7315369978099304</v>
      </c>
      <c r="I164" s="4">
        <f t="shared" si="14"/>
        <v>1.0380808737998066</v>
      </c>
    </row>
    <row r="165" spans="1:9" x14ac:dyDescent="0.2">
      <c r="A165" s="4">
        <f>IF('True_Odds_Calculator_3-way'!A166="","",'True_Odds_Calculator_3-way'!A166)</f>
        <v>2.4900000000000002</v>
      </c>
      <c r="B165" s="4">
        <f>IF('True_Odds_Calculator_3-way'!B166="","",'True_Odds_Calculator_3-way'!B166)</f>
        <v>3.05</v>
      </c>
      <c r="C165" s="4">
        <f>IF('True_Odds_Calculator_3-way'!C166="","",'True_Odds_Calculator_3-way'!C166)</f>
        <v>3.24</v>
      </c>
      <c r="D165" s="4">
        <f t="shared" si="10"/>
        <v>3.8117253470469681E-2</v>
      </c>
      <c r="E165" s="4">
        <f t="shared" si="11"/>
        <v>2.5713506441392115</v>
      </c>
      <c r="F165" s="4">
        <f t="shared" si="12"/>
        <v>3.1729602731671083</v>
      </c>
      <c r="G165" s="4">
        <f t="shared" si="13"/>
        <v>3.3791064370916226</v>
      </c>
      <c r="I165" s="4">
        <f t="shared" si="14"/>
        <v>1.0381172534704697</v>
      </c>
    </row>
    <row r="166" spans="1:9" x14ac:dyDescent="0.2">
      <c r="A166" s="4">
        <f>IF('True_Odds_Calculator_3-way'!A167="","",'True_Odds_Calculator_3-way'!A167)</f>
        <v>1.68</v>
      </c>
      <c r="B166" s="4">
        <f>IF('True_Odds_Calculator_3-way'!B167="","",'True_Odds_Calculator_3-way'!B167)</f>
        <v>3.55</v>
      </c>
      <c r="C166" s="4">
        <f>IF('True_Odds_Calculator_3-way'!C167="","",'True_Odds_Calculator_3-way'!C167)</f>
        <v>5.99</v>
      </c>
      <c r="D166" s="4">
        <f t="shared" si="10"/>
        <v>4.3873144263466113E-2</v>
      </c>
      <c r="E166" s="4">
        <f t="shared" si="11"/>
        <v>1.7223155020332284</v>
      </c>
      <c r="F166" s="4">
        <f t="shared" si="12"/>
        <v>3.7443961448187522</v>
      </c>
      <c r="G166" s="4">
        <f t="shared" si="13"/>
        <v>6.5651033467159481</v>
      </c>
      <c r="I166" s="4">
        <f t="shared" si="14"/>
        <v>1.0438731442634661</v>
      </c>
    </row>
    <row r="167" spans="1:9" x14ac:dyDescent="0.2">
      <c r="A167" s="4">
        <f>IF('True_Odds_Calculator_3-way'!A168="","",'True_Odds_Calculator_3-way'!A168)</f>
        <v>2.71</v>
      </c>
      <c r="B167" s="4">
        <f>IF('True_Odds_Calculator_3-way'!B168="","",'True_Odds_Calculator_3-way'!B168)</f>
        <v>3.49</v>
      </c>
      <c r="C167" s="4">
        <f>IF('True_Odds_Calculator_3-way'!C168="","",'True_Odds_Calculator_3-way'!C168)</f>
        <v>2.69</v>
      </c>
      <c r="D167" s="4">
        <f t="shared" si="10"/>
        <v>2.7283853222209498E-2</v>
      </c>
      <c r="E167" s="4">
        <f t="shared" si="11"/>
        <v>2.7784795576842662</v>
      </c>
      <c r="F167" s="4">
        <f t="shared" si="12"/>
        <v>3.6044045796022033</v>
      </c>
      <c r="G167" s="4">
        <f t="shared" si="13"/>
        <v>2.7574599385662002</v>
      </c>
      <c r="I167" s="4">
        <f t="shared" si="14"/>
        <v>1.0272838532222095</v>
      </c>
    </row>
    <row r="168" spans="1:9" x14ac:dyDescent="0.2">
      <c r="A168" s="4">
        <f>IF('True_Odds_Calculator_3-way'!A169="","",'True_Odds_Calculator_3-way'!A169)</f>
        <v>3.33</v>
      </c>
      <c r="B168" s="4">
        <f>IF('True_Odds_Calculator_3-way'!B169="","",'True_Odds_Calculator_3-way'!B169)</f>
        <v>3.94</v>
      </c>
      <c r="C168" s="4">
        <f>IF('True_Odds_Calculator_3-way'!C169="","",'True_Odds_Calculator_3-way'!C169)</f>
        <v>2.11</v>
      </c>
      <c r="D168" s="4">
        <f t="shared" si="10"/>
        <v>2.8041056188384594E-2</v>
      </c>
      <c r="E168" s="4">
        <f t="shared" si="11"/>
        <v>3.4369779044974571</v>
      </c>
      <c r="F168" s="4">
        <f t="shared" si="12"/>
        <v>4.0906473065400126</v>
      </c>
      <c r="G168" s="4">
        <f t="shared" si="13"/>
        <v>2.1524510914044312</v>
      </c>
      <c r="I168" s="4">
        <f t="shared" si="14"/>
        <v>1.0280410561883846</v>
      </c>
    </row>
    <row r="169" spans="1:9" x14ac:dyDescent="0.2">
      <c r="A169" s="4">
        <f>IF('True_Odds_Calculator_3-way'!A170="","",'True_Odds_Calculator_3-way'!A170)</f>
        <v>2.37</v>
      </c>
      <c r="B169" s="4">
        <f>IF('True_Odds_Calculator_3-way'!B170="","",'True_Odds_Calculator_3-way'!B170)</f>
        <v>3.34</v>
      </c>
      <c r="C169" s="4">
        <f>IF('True_Odds_Calculator_3-way'!C170="","",'True_Odds_Calculator_3-way'!C170)</f>
        <v>3.27</v>
      </c>
      <c r="D169" s="4">
        <f t="shared" si="10"/>
        <v>2.7152523428349395E-2</v>
      </c>
      <c r="E169" s="4">
        <f t="shared" si="11"/>
        <v>2.4219520670928207</v>
      </c>
      <c r="F169" s="4">
        <f t="shared" si="12"/>
        <v>3.4441149381914098</v>
      </c>
      <c r="G169" s="4">
        <f t="shared" si="13"/>
        <v>3.3697314152065179</v>
      </c>
      <c r="I169" s="4">
        <f t="shared" si="14"/>
        <v>1.0271525234283494</v>
      </c>
    </row>
    <row r="170" spans="1:9" x14ac:dyDescent="0.2">
      <c r="A170" s="4">
        <f>IF('True_Odds_Calculator_3-way'!A171="","",'True_Odds_Calculator_3-way'!A171)</f>
        <v>4.7699999999999996</v>
      </c>
      <c r="B170" s="4">
        <f>IF('True_Odds_Calculator_3-way'!B171="","",'True_Odds_Calculator_3-way'!B171)</f>
        <v>3.91</v>
      </c>
      <c r="C170" s="4">
        <f>IF('True_Odds_Calculator_3-way'!C171="","",'True_Odds_Calculator_3-way'!C171)</f>
        <v>1.75</v>
      </c>
      <c r="D170" s="4">
        <f t="shared" si="10"/>
        <v>3.6826653001917231E-2</v>
      </c>
      <c r="E170" s="4">
        <f t="shared" si="11"/>
        <v>5.0666760670149973</v>
      </c>
      <c r="F170" s="4">
        <f t="shared" si="12"/>
        <v>4.1071316592231089</v>
      </c>
      <c r="G170" s="4">
        <f t="shared" si="13"/>
        <v>1.7884192045223641</v>
      </c>
      <c r="I170" s="4">
        <f t="shared" si="14"/>
        <v>1.0368266530019172</v>
      </c>
    </row>
    <row r="171" spans="1:9" x14ac:dyDescent="0.2">
      <c r="A171" s="4">
        <f>IF('True_Odds_Calculator_3-way'!A172="","",'True_Odds_Calculator_3-way'!A172)</f>
        <v>3</v>
      </c>
      <c r="B171" s="4">
        <f>IF('True_Odds_Calculator_3-way'!B172="","",'True_Odds_Calculator_3-way'!B172)</f>
        <v>3.4</v>
      </c>
      <c r="C171" s="4">
        <f>IF('True_Odds_Calculator_3-way'!C172="","",'True_Odds_Calculator_3-way'!C172)</f>
        <v>2.46</v>
      </c>
      <c r="D171" s="4">
        <f t="shared" si="10"/>
        <v>3.3955045432807252E-2</v>
      </c>
      <c r="E171" s="4">
        <f t="shared" si="11"/>
        <v>3.1054455445544553</v>
      </c>
      <c r="F171" s="4">
        <f t="shared" si="12"/>
        <v>3.5360766629086804</v>
      </c>
      <c r="G171" s="4">
        <f t="shared" si="13"/>
        <v>2.5304558289632917</v>
      </c>
      <c r="I171" s="4">
        <f t="shared" si="14"/>
        <v>1.0339550454328073</v>
      </c>
    </row>
    <row r="172" spans="1:9" x14ac:dyDescent="0.2">
      <c r="A172" s="4">
        <f>IF('True_Odds_Calculator_3-way'!A173="","",'True_Odds_Calculator_3-way'!A173)</f>
        <v>1.91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4.24</v>
      </c>
      <c r="D172" s="4">
        <f t="shared" si="10"/>
        <v>3.4134540753132159E-2</v>
      </c>
      <c r="E172" s="4">
        <f t="shared" si="11"/>
        <v>1.9524308605957588</v>
      </c>
      <c r="F172" s="4">
        <f t="shared" si="12"/>
        <v>3.797269918608702</v>
      </c>
      <c r="G172" s="4">
        <f t="shared" si="13"/>
        <v>4.4549209066597033</v>
      </c>
      <c r="I172" s="4">
        <f t="shared" si="14"/>
        <v>1.0341345407531322</v>
      </c>
    </row>
    <row r="173" spans="1:9" x14ac:dyDescent="0.2">
      <c r="A173" s="4">
        <f>IF('True_Odds_Calculator_3-way'!A174="","",'True_Odds_Calculator_3-way'!A174)</f>
        <v>2.04</v>
      </c>
      <c r="B173" s="4">
        <f>IF('True_Odds_Calculator_3-way'!B174="","",'True_Odds_Calculator_3-way'!B174)</f>
        <v>3.42</v>
      </c>
      <c r="C173" s="4">
        <f>IF('True_Odds_Calculator_3-way'!C174="","",'True_Odds_Calculator_3-way'!C174)</f>
        <v>3.97</v>
      </c>
      <c r="D173" s="4">
        <f t="shared" si="10"/>
        <v>3.4482908015828873E-2</v>
      </c>
      <c r="E173" s="4">
        <f t="shared" si="11"/>
        <v>2.088983268160149</v>
      </c>
      <c r="F173" s="4">
        <f t="shared" si="12"/>
        <v>3.5599432010973162</v>
      </c>
      <c r="G173" s="4">
        <f t="shared" si="13"/>
        <v>4.1598226128914426</v>
      </c>
      <c r="I173" s="4">
        <f t="shared" si="14"/>
        <v>1.0344829080158289</v>
      </c>
    </row>
    <row r="174" spans="1:9" x14ac:dyDescent="0.2">
      <c r="A174" s="4">
        <f>IF('True_Odds_Calculator_3-way'!A175="","",'True_Odds_Calculator_3-way'!A175)</f>
        <v>1.87</v>
      </c>
      <c r="B174" s="4">
        <f>IF('True_Odds_Calculator_3-way'!B175="","",'True_Odds_Calculator_3-way'!B175)</f>
        <v>3.5</v>
      </c>
      <c r="C174" s="4">
        <f>IF('True_Odds_Calculator_3-way'!C175="","",'True_Odds_Calculator_3-way'!C175)</f>
        <v>4.92</v>
      </c>
      <c r="D174" s="4">
        <f t="shared" si="10"/>
        <v>2.3725676523380868E-2</v>
      </c>
      <c r="E174" s="4">
        <f t="shared" si="11"/>
        <v>1.8980705752907889</v>
      </c>
      <c r="F174" s="4">
        <f t="shared" si="12"/>
        <v>3.5996378161656204</v>
      </c>
      <c r="G174" s="4">
        <f t="shared" si="13"/>
        <v>5.1191881723279096</v>
      </c>
      <c r="I174" s="4">
        <f t="shared" si="14"/>
        <v>1.0237256765233809</v>
      </c>
    </row>
    <row r="175" spans="1: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3.71</v>
      </c>
      <c r="D175" s="4">
        <f t="shared" si="10"/>
        <v>3.9536106825996509E-2</v>
      </c>
      <c r="E175" s="4">
        <f t="shared" si="11"/>
        <v>2.2126949635233628</v>
      </c>
      <c r="F175" s="4">
        <f t="shared" si="12"/>
        <v>3.4281873167731813</v>
      </c>
      <c r="G175" s="4">
        <f t="shared" si="13"/>
        <v>3.9007177354507236</v>
      </c>
      <c r="I175" s="4">
        <f t="shared" si="14"/>
        <v>1.0395361068259965</v>
      </c>
    </row>
    <row r="176" spans="1:9" x14ac:dyDescent="0.2">
      <c r="A176" s="4">
        <f>IF('True_Odds_Calculator_3-way'!A177="","",'True_Odds_Calculator_3-way'!A177)</f>
        <v>3.76</v>
      </c>
      <c r="B176" s="4">
        <f>IF('True_Odds_Calculator_3-way'!B177="","",'True_Odds_Calculator_3-way'!B177)</f>
        <v>3.75</v>
      </c>
      <c r="C176" s="4">
        <f>IF('True_Odds_Calculator_3-way'!C177="","",'True_Odds_Calculator_3-way'!C177)</f>
        <v>1.99</v>
      </c>
      <c r="D176" s="4">
        <f t="shared" si="10"/>
        <v>3.5136676289247548E-2</v>
      </c>
      <c r="E176" s="4">
        <f t="shared" si="11"/>
        <v>3.9332106010765542</v>
      </c>
      <c r="F176" s="4">
        <f t="shared" si="12"/>
        <v>3.9222693872225811</v>
      </c>
      <c r="G176" s="4">
        <f t="shared" si="13"/>
        <v>2.0374884119465269</v>
      </c>
      <c r="I176" s="4">
        <f t="shared" si="14"/>
        <v>1.0351366762892475</v>
      </c>
    </row>
    <row r="177" spans="1:9" x14ac:dyDescent="0.2">
      <c r="A177" s="4">
        <f>IF('True_Odds_Calculator_3-way'!A178="","",'True_Odds_Calculator_3-way'!A178)</f>
        <v>1.4</v>
      </c>
      <c r="B177" s="4">
        <f>IF('True_Odds_Calculator_3-way'!B178="","",'True_Odds_Calculator_3-way'!B178)</f>
        <v>5.1100000000000003</v>
      </c>
      <c r="C177" s="4">
        <f>IF('True_Odds_Calculator_3-way'!C178="","",'True_Odds_Calculator_3-way'!C178)</f>
        <v>7.95</v>
      </c>
      <c r="D177" s="4">
        <f t="shared" si="10"/>
        <v>3.5766594050388401E-2</v>
      </c>
      <c r="E177" s="4">
        <f t="shared" si="11"/>
        <v>1.4237641575009199</v>
      </c>
      <c r="F177" s="4">
        <f t="shared" si="12"/>
        <v>5.4415100236638851</v>
      </c>
      <c r="G177" s="4">
        <f t="shared" si="13"/>
        <v>8.7824097427397874</v>
      </c>
      <c r="I177" s="4">
        <f t="shared" si="14"/>
        <v>1.0357665940503884</v>
      </c>
    </row>
    <row r="178" spans="1:9" x14ac:dyDescent="0.2">
      <c r="A178" s="4">
        <f>IF('True_Odds_Calculator_3-way'!A179="","",'True_Odds_Calculator_3-way'!A179)</f>
        <v>2.4700000000000002</v>
      </c>
      <c r="B178" s="4">
        <f>IF('True_Odds_Calculator_3-way'!B179="","",'True_Odds_Calculator_3-way'!B179)</f>
        <v>3.56</v>
      </c>
      <c r="C178" s="4">
        <f>IF('True_Odds_Calculator_3-way'!C179="","",'True_Odds_Calculator_3-way'!C179)</f>
        <v>2.98</v>
      </c>
      <c r="D178" s="4">
        <f t="shared" si="10"/>
        <v>2.1327645798293826E-2</v>
      </c>
      <c r="E178" s="4">
        <f t="shared" si="11"/>
        <v>2.5141478369130206</v>
      </c>
      <c r="F178" s="4">
        <f t="shared" si="12"/>
        <v>3.6524388680057402</v>
      </c>
      <c r="G178" s="4">
        <f t="shared" si="13"/>
        <v>3.0444991188477353</v>
      </c>
      <c r="I178" s="4">
        <f t="shared" si="14"/>
        <v>1.0213276457982938</v>
      </c>
    </row>
    <row r="179" spans="1:9" x14ac:dyDescent="0.2">
      <c r="A179" s="4">
        <f>IF('True_Odds_Calculator_3-way'!A180="","",'True_Odds_Calculator_3-way'!A180)</f>
        <v>10.31</v>
      </c>
      <c r="B179" s="4">
        <f>IF('True_Odds_Calculator_3-way'!B180="","",'True_Odds_Calculator_3-way'!B180)</f>
        <v>5.61</v>
      </c>
      <c r="C179" s="4">
        <f>IF('True_Odds_Calculator_3-way'!C180="","",'True_Odds_Calculator_3-way'!C180)</f>
        <v>1.33</v>
      </c>
      <c r="D179" s="4">
        <f t="shared" si="10"/>
        <v>2.7126029152976905E-2</v>
      </c>
      <c r="E179" s="4">
        <f t="shared" si="11"/>
        <v>11.369941415080682</v>
      </c>
      <c r="F179" s="4">
        <f t="shared" si="12"/>
        <v>5.9097774472516811</v>
      </c>
      <c r="G179" s="4">
        <f t="shared" si="13"/>
        <v>1.3461890990373522</v>
      </c>
      <c r="I179" s="4">
        <f t="shared" si="14"/>
        <v>1.0271260291529769</v>
      </c>
    </row>
    <row r="180" spans="1:9" x14ac:dyDescent="0.2">
      <c r="A180" s="4">
        <f>IF('True_Odds_Calculator_3-way'!A181="","",'True_Odds_Calculator_3-way'!A181)</f>
        <v>2.0499999999999998</v>
      </c>
      <c r="B180" s="4">
        <f>IF('True_Odds_Calculator_3-way'!B181="","",'True_Odds_Calculator_3-way'!B181)</f>
        <v>3.6</v>
      </c>
      <c r="C180" s="4">
        <f>IF('True_Odds_Calculator_3-way'!C181="","",'True_Odds_Calculator_3-way'!C181)</f>
        <v>3.87</v>
      </c>
      <c r="D180" s="4">
        <f t="shared" si="10"/>
        <v>2.3980588643095935E-2</v>
      </c>
      <c r="E180" s="4">
        <f t="shared" si="11"/>
        <v>2.0841524551763393</v>
      </c>
      <c r="F180" s="4">
        <f t="shared" si="12"/>
        <v>3.7066656284067916</v>
      </c>
      <c r="G180" s="4">
        <f t="shared" si="13"/>
        <v>3.9935399974831167</v>
      </c>
      <c r="I180" s="4">
        <f t="shared" si="14"/>
        <v>1.0239805886430959</v>
      </c>
    </row>
    <row r="181" spans="1:9" x14ac:dyDescent="0.2">
      <c r="A181" s="4">
        <f>IF('True_Odds_Calculator_3-way'!A182="","",'True_Odds_Calculator_3-way'!A182)</f>
        <v>1.98</v>
      </c>
      <c r="B181" s="4">
        <f>IF('True_Odds_Calculator_3-way'!B182="","",'True_Odds_Calculator_3-way'!B182)</f>
        <v>3.43</v>
      </c>
      <c r="C181" s="4">
        <f>IF('True_Odds_Calculator_3-way'!C182="","",'True_Odds_Calculator_3-way'!C182)</f>
        <v>4.3899999999999997</v>
      </c>
      <c r="D181" s="4">
        <f t="shared" si="10"/>
        <v>2.4386127356700538E-2</v>
      </c>
      <c r="E181" s="4">
        <f t="shared" si="11"/>
        <v>2.0123890885591935</v>
      </c>
      <c r="F181" s="4">
        <f t="shared" si="12"/>
        <v>3.5283763267397377</v>
      </c>
      <c r="G181" s="4">
        <f t="shared" si="13"/>
        <v>4.5524544888097225</v>
      </c>
      <c r="I181" s="4">
        <f t="shared" si="14"/>
        <v>1.0243861273567005</v>
      </c>
    </row>
    <row r="182" spans="1:9" x14ac:dyDescent="0.2">
      <c r="A182" s="4">
        <f>IF('True_Odds_Calculator_3-way'!A183="","",'True_Odds_Calculator_3-way'!A183)</f>
        <v>8.57</v>
      </c>
      <c r="B182" s="4">
        <f>IF('True_Odds_Calculator_3-way'!B183="","",'True_Odds_Calculator_3-way'!B183)</f>
        <v>5.25</v>
      </c>
      <c r="C182" s="4">
        <f>IF('True_Odds_Calculator_3-way'!C183="","",'True_Odds_Calculator_3-way'!C183)</f>
        <v>1.39</v>
      </c>
      <c r="D182" s="4">
        <f t="shared" si="10"/>
        <v>2.6586765260237399E-2</v>
      </c>
      <c r="E182" s="4">
        <f t="shared" si="11"/>
        <v>9.2743851575215306</v>
      </c>
      <c r="F182" s="4">
        <f t="shared" si="12"/>
        <v>5.5061854028747597</v>
      </c>
      <c r="G182" s="4">
        <f t="shared" si="13"/>
        <v>1.4073363211241965</v>
      </c>
      <c r="I182" s="4">
        <f t="shared" si="14"/>
        <v>1.0265867652602374</v>
      </c>
    </row>
    <row r="183" spans="1:9" x14ac:dyDescent="0.2">
      <c r="A183" s="4">
        <f>IF('True_Odds_Calculator_3-way'!A184="","",'True_Odds_Calculator_3-way'!A184)</f>
        <v>7.67</v>
      </c>
      <c r="B183" s="4">
        <f>IF('True_Odds_Calculator_3-way'!B184="","",'True_Odds_Calculator_3-way'!B184)</f>
        <v>5.17</v>
      </c>
      <c r="C183" s="4">
        <f>IF('True_Odds_Calculator_3-way'!C184="","",'True_Odds_Calculator_3-way'!C184)</f>
        <v>1.43</v>
      </c>
      <c r="D183" s="4">
        <f t="shared" si="10"/>
        <v>2.3102393459407677E-2</v>
      </c>
      <c r="E183" s="4">
        <f t="shared" si="11"/>
        <v>8.1514673939111564</v>
      </c>
      <c r="F183" s="4">
        <f t="shared" si="12"/>
        <v>5.3843685361117792</v>
      </c>
      <c r="G183" s="4">
        <f t="shared" si="13"/>
        <v>1.4459227045271954</v>
      </c>
      <c r="I183" s="4">
        <f t="shared" si="14"/>
        <v>1.0231023934594077</v>
      </c>
    </row>
    <row r="184" spans="1:9" x14ac:dyDescent="0.2">
      <c r="A184" s="4">
        <f>IF('True_Odds_Calculator_3-way'!A185="","",'True_Odds_Calculator_3-way'!A185)</f>
        <v>3.32</v>
      </c>
      <c r="B184" s="4">
        <f>IF('True_Odds_Calculator_3-way'!B185="","",'True_Odds_Calculator_3-way'!B185)</f>
        <v>3.38</v>
      </c>
      <c r="C184" s="4">
        <f>IF('True_Odds_Calculator_3-way'!C185="","",'True_Odds_Calculator_3-way'!C185)</f>
        <v>2.35</v>
      </c>
      <c r="D184" s="4">
        <f t="shared" si="10"/>
        <v>2.2594722336406026E-2</v>
      </c>
      <c r="E184" s="4">
        <f t="shared" si="11"/>
        <v>3.4051450599057551</v>
      </c>
      <c r="F184" s="4">
        <f t="shared" si="12"/>
        <v>3.4682913228140451</v>
      </c>
      <c r="G184" s="4">
        <f t="shared" si="13"/>
        <v>2.3923425472104358</v>
      </c>
      <c r="I184" s="4">
        <f t="shared" si="14"/>
        <v>1.022594722336406</v>
      </c>
    </row>
    <row r="185" spans="1:9" x14ac:dyDescent="0.2">
      <c r="A185" s="4">
        <f>IF('True_Odds_Calculator_3-way'!A186="","",'True_Odds_Calculator_3-way'!A186)</f>
        <v>2.12</v>
      </c>
      <c r="B185" s="4">
        <f>IF('True_Odds_Calculator_3-way'!B186="","",'True_Odds_Calculator_3-way'!B186)</f>
        <v>3.7</v>
      </c>
      <c r="C185" s="4">
        <f>IF('True_Odds_Calculator_3-way'!C186="","",'True_Odds_Calculator_3-way'!C186)</f>
        <v>3.57</v>
      </c>
      <c r="D185" s="4">
        <f t="shared" si="10"/>
        <v>2.2080428295744525E-2</v>
      </c>
      <c r="E185" s="4">
        <f t="shared" si="11"/>
        <v>2.1536037620345012</v>
      </c>
      <c r="F185" s="4">
        <f t="shared" si="12"/>
        <v>3.8035811305173031</v>
      </c>
      <c r="G185" s="4">
        <f t="shared" si="13"/>
        <v>3.6663355689701516</v>
      </c>
      <c r="I185" s="4">
        <f t="shared" si="14"/>
        <v>1.0220804282957445</v>
      </c>
    </row>
    <row r="186" spans="1:9" x14ac:dyDescent="0.2">
      <c r="A186" s="4">
        <f>IF('True_Odds_Calculator_3-way'!A187="","",'True_Odds_Calculator_3-way'!A187)</f>
        <v>2.68</v>
      </c>
      <c r="B186" s="4">
        <f>IF('True_Odds_Calculator_3-way'!B187="","",'True_Odds_Calculator_3-way'!B187)</f>
        <v>3.46</v>
      </c>
      <c r="C186" s="4">
        <f>IF('True_Odds_Calculator_3-way'!C187="","",'True_Odds_Calculator_3-way'!C187)</f>
        <v>2.79</v>
      </c>
      <c r="D186" s="4">
        <f t="shared" si="10"/>
        <v>2.0574608466771727E-2</v>
      </c>
      <c r="E186" s="4">
        <f t="shared" si="11"/>
        <v>2.7301806759497498</v>
      </c>
      <c r="F186" s="4">
        <f t="shared" si="12"/>
        <v>3.5440992849455721</v>
      </c>
      <c r="G186" s="4">
        <f t="shared" si="13"/>
        <v>2.8444263513981038</v>
      </c>
      <c r="I186" s="4">
        <f t="shared" si="14"/>
        <v>1.0205746084667717</v>
      </c>
    </row>
    <row r="187" spans="1:9" x14ac:dyDescent="0.2">
      <c r="A187" s="4">
        <f>IF('True_Odds_Calculator_3-way'!A188="","",'True_Odds_Calculator_3-way'!A188)</f>
        <v>1.74</v>
      </c>
      <c r="B187" s="4">
        <f>IF('True_Odds_Calculator_3-way'!B188="","",'True_Odds_Calculator_3-way'!B188)</f>
        <v>4.1500000000000004</v>
      </c>
      <c r="C187" s="4">
        <f>IF('True_Odds_Calculator_3-way'!C188="","",'True_Odds_Calculator_3-way'!C188)</f>
        <v>4.78</v>
      </c>
      <c r="D187" s="4">
        <f t="shared" si="10"/>
        <v>2.4881520020349601E-2</v>
      </c>
      <c r="E187" s="4">
        <f t="shared" si="11"/>
        <v>1.7654781118110183</v>
      </c>
      <c r="F187" s="4">
        <f t="shared" si="12"/>
        <v>4.2979324096264513</v>
      </c>
      <c r="G187" s="4">
        <f t="shared" si="13"/>
        <v>4.9773237878157168</v>
      </c>
      <c r="I187" s="4">
        <f t="shared" si="14"/>
        <v>1.0248815200203496</v>
      </c>
    </row>
    <row r="188" spans="1:9" x14ac:dyDescent="0.2">
      <c r="A188" s="4">
        <f>IF('True_Odds_Calculator_3-way'!A189="","",'True_Odds_Calculator_3-way'!A189)</f>
        <v>2.42</v>
      </c>
      <c r="B188" s="4">
        <f>IF('True_Odds_Calculator_3-way'!B189="","",'True_Odds_Calculator_3-way'!B189)</f>
        <v>3.31</v>
      </c>
      <c r="C188" s="4">
        <f>IF('True_Odds_Calculator_3-way'!C189="","",'True_Odds_Calculator_3-way'!C189)</f>
        <v>3.26</v>
      </c>
      <c r="D188" s="4">
        <f t="shared" si="10"/>
        <v>2.2086410378914234E-2</v>
      </c>
      <c r="E188" s="4">
        <f t="shared" si="11"/>
        <v>2.4638977159087521</v>
      </c>
      <c r="F188" s="4">
        <f t="shared" si="12"/>
        <v>3.3926749866137471</v>
      </c>
      <c r="G188" s="4">
        <f t="shared" si="13"/>
        <v>3.3401658712607212</v>
      </c>
      <c r="I188" s="4">
        <f t="shared" si="14"/>
        <v>1.0220864103789142</v>
      </c>
    </row>
    <row r="189" spans="1:9" x14ac:dyDescent="0.2">
      <c r="A189" s="4">
        <f>IF('True_Odds_Calculator_3-way'!A190="","",'True_Odds_Calculator_3-way'!A190)</f>
        <v>2.82</v>
      </c>
      <c r="B189" s="4">
        <f>IF('True_Odds_Calculator_3-way'!B190="","",'True_Odds_Calculator_3-way'!B190)</f>
        <v>3.72</v>
      </c>
      <c r="C189" s="4">
        <f>IF('True_Odds_Calculator_3-way'!C190="","",'True_Odds_Calculator_3-way'!C190)</f>
        <v>2.5099999999999998</v>
      </c>
      <c r="D189" s="4">
        <f t="shared" si="10"/>
        <v>2.1833507881081626E-2</v>
      </c>
      <c r="E189" s="4">
        <f t="shared" si="11"/>
        <v>2.8790889751188771</v>
      </c>
      <c r="F189" s="4">
        <f t="shared" si="12"/>
        <v>3.8235161549265189</v>
      </c>
      <c r="G189" s="4">
        <f t="shared" si="13"/>
        <v>2.5567042582180708</v>
      </c>
      <c r="I189" s="4">
        <f t="shared" si="14"/>
        <v>1.0218335078810816</v>
      </c>
    </row>
    <row r="190" spans="1:9" x14ac:dyDescent="0.2">
      <c r="A190" s="4">
        <f>IF('True_Odds_Calculator_3-way'!A191="","",'True_Odds_Calculator_3-way'!A191)</f>
        <v>1.49</v>
      </c>
      <c r="B190" s="4">
        <f>IF('True_Odds_Calculator_3-way'!B191="","",'True_Odds_Calculator_3-way'!B191)</f>
        <v>4.74</v>
      </c>
      <c r="C190" s="4">
        <f>IF('True_Odds_Calculator_3-way'!C191="","",'True_Odds_Calculator_3-way'!C191)</f>
        <v>6.94</v>
      </c>
      <c r="D190" s="4">
        <f t="shared" si="10"/>
        <v>2.6203622752509537E-2</v>
      </c>
      <c r="E190" s="4">
        <f t="shared" si="11"/>
        <v>1.5096472527937799</v>
      </c>
      <c r="F190" s="4">
        <f t="shared" si="12"/>
        <v>4.944719929527233</v>
      </c>
      <c r="G190" s="4">
        <f t="shared" si="13"/>
        <v>7.387833582971874</v>
      </c>
      <c r="I190" s="4">
        <f t="shared" si="14"/>
        <v>1.0262036227525095</v>
      </c>
    </row>
    <row r="191" spans="1:9" x14ac:dyDescent="0.2">
      <c r="A191" s="4">
        <f>IF('True_Odds_Calculator_3-way'!A192="","",'True_Odds_Calculator_3-way'!A192)</f>
        <v>3.29</v>
      </c>
      <c r="B191" s="4">
        <f>IF('True_Odds_Calculator_3-way'!B192="","",'True_Odds_Calculator_3-way'!B192)</f>
        <v>3.46</v>
      </c>
      <c r="C191" s="4">
        <f>IF('True_Odds_Calculator_3-way'!C192="","",'True_Odds_Calculator_3-way'!C192)</f>
        <v>2.33</v>
      </c>
      <c r="D191" s="4">
        <f t="shared" si="10"/>
        <v>2.2153258177840751E-2</v>
      </c>
      <c r="E191" s="4">
        <f t="shared" si="11"/>
        <v>3.3719199170160712</v>
      </c>
      <c r="F191" s="4">
        <f t="shared" si="12"/>
        <v>3.5507212514394553</v>
      </c>
      <c r="G191" s="4">
        <f t="shared" si="13"/>
        <v>2.3707911139958018</v>
      </c>
      <c r="I191" s="4">
        <f t="shared" si="14"/>
        <v>1.0221532581778408</v>
      </c>
    </row>
    <row r="192" spans="1:9" x14ac:dyDescent="0.2">
      <c r="A192" s="4">
        <f>IF('True_Odds_Calculator_3-way'!A193="","",'True_Odds_Calculator_3-way'!A193)</f>
        <v>1.44</v>
      </c>
      <c r="B192" s="4">
        <f>IF('True_Odds_Calculator_3-way'!B193="","",'True_Odds_Calculator_3-way'!B193)</f>
        <v>5.33</v>
      </c>
      <c r="C192" s="4">
        <f>IF('True_Odds_Calculator_3-way'!C193="","",'True_Odds_Calculator_3-way'!C193)</f>
        <v>6.93</v>
      </c>
      <c r="D192" s="4">
        <f t="shared" si="10"/>
        <v>2.636184953258125E-2</v>
      </c>
      <c r="E192" s="4">
        <f t="shared" si="11"/>
        <v>1.4584548320800126</v>
      </c>
      <c r="F192" s="4">
        <f t="shared" si="12"/>
        <v>5.5919036246721445</v>
      </c>
      <c r="G192" s="4">
        <f t="shared" si="13"/>
        <v>7.3793733798828267</v>
      </c>
      <c r="I192" s="4">
        <f t="shared" si="14"/>
        <v>1.0263618495325812</v>
      </c>
    </row>
    <row r="193" spans="1:9" x14ac:dyDescent="0.2">
      <c r="A193" s="4">
        <f>IF('True_Odds_Calculator_3-way'!A194="","",'True_Odds_Calculator_3-way'!A194)</f>
        <v>2.08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3.73</v>
      </c>
      <c r="D193" s="4">
        <f t="shared" si="10"/>
        <v>2.2838348254265117E-2</v>
      </c>
      <c r="E193" s="4">
        <f t="shared" si="11"/>
        <v>2.1134658614276378</v>
      </c>
      <c r="F193" s="4">
        <f t="shared" si="12"/>
        <v>3.7543200023333445</v>
      </c>
      <c r="G193" s="4">
        <f t="shared" si="13"/>
        <v>3.8390113361224008</v>
      </c>
      <c r="I193" s="4">
        <f t="shared" si="14"/>
        <v>1.0228383482542651</v>
      </c>
    </row>
    <row r="194" spans="1:9" x14ac:dyDescent="0.2">
      <c r="A194" s="4">
        <f>IF('True_Odds_Calculator_3-way'!A195="","",'True_Odds_Calculator_3-way'!A195)</f>
        <v>3.18</v>
      </c>
      <c r="B194" s="4">
        <f>IF('True_Odds_Calculator_3-way'!B195="","",'True_Odds_Calculator_3-way'!B195)</f>
        <v>3.65</v>
      </c>
      <c r="C194" s="4">
        <f>IF('True_Odds_Calculator_3-way'!C195="","",'True_Odds_Calculator_3-way'!C195)</f>
        <v>2.2999999999999998</v>
      </c>
      <c r="D194" s="4">
        <f t="shared" si="10"/>
        <v>2.3220620240409495E-2</v>
      </c>
      <c r="E194" s="4">
        <f t="shared" si="11"/>
        <v>3.260247261358594</v>
      </c>
      <c r="F194" s="4">
        <f t="shared" si="12"/>
        <v>3.7561168928013644</v>
      </c>
      <c r="G194" s="4">
        <f t="shared" si="13"/>
        <v>2.3416878404495756</v>
      </c>
      <c r="I194" s="4">
        <f t="shared" si="14"/>
        <v>1.0232206202404095</v>
      </c>
    </row>
    <row r="195" spans="1:9" x14ac:dyDescent="0.2">
      <c r="A195" s="4">
        <f>IF('True_Odds_Calculator_3-way'!A196="","",'True_Odds_Calculator_3-way'!A196)</f>
        <v>1.19</v>
      </c>
      <c r="B195" s="4">
        <f>IF('True_Odds_Calculator_3-way'!B196="","",'True_Odds_Calculator_3-way'!B196)</f>
        <v>7.76</v>
      </c>
      <c r="C195" s="4">
        <f>IF('True_Odds_Calculator_3-way'!C196="","",'True_Odds_Calculator_3-way'!C196)</f>
        <v>15.66</v>
      </c>
      <c r="D195" s="4">
        <f t="shared" ref="D195:D258" si="15">IF(A195="","",((1/A195)+(1/B195)+(1/C195))-1)</f>
        <v>3.3059074243909414E-2</v>
      </c>
      <c r="E195" s="4">
        <f t="shared" ref="E195:E258" si="16">IF(A195="","",(3*A195)/(3-($D195*A195)))</f>
        <v>1.2058123390576476</v>
      </c>
      <c r="F195" s="4">
        <f t="shared" ref="F195:F258" si="17">IF(B195="","",(3*B195)/(3-($D195*B195)))</f>
        <v>8.4856300291924764</v>
      </c>
      <c r="G195" s="4">
        <f t="shared" ref="G195:G258" si="18">IF(C195="","",(3*C195)/(3-($D195*C195)))</f>
        <v>18.926034956739464</v>
      </c>
      <c r="I195" s="4">
        <f t="shared" ref="I195:I258" si="19">IF(A195="","",D195+1)</f>
        <v>1.0330590742439094</v>
      </c>
    </row>
    <row r="196" spans="1:9" x14ac:dyDescent="0.2">
      <c r="A196" s="4">
        <f>IF('True_Odds_Calculator_3-way'!A197="","",'True_Odds_Calculator_3-way'!A197)</f>
        <v>5.47</v>
      </c>
      <c r="B196" s="4">
        <f>IF('True_Odds_Calculator_3-way'!B197="","",'True_Odds_Calculator_3-way'!B197)</f>
        <v>4.24</v>
      </c>
      <c r="C196" s="4">
        <f>IF('True_Odds_Calculator_3-way'!C197="","",'True_Odds_Calculator_3-way'!C197)</f>
        <v>1.65</v>
      </c>
      <c r="D196" s="4">
        <f t="shared" si="15"/>
        <v>2.4725019154324901E-2</v>
      </c>
      <c r="E196" s="4">
        <f t="shared" si="16"/>
        <v>5.7282402496380076</v>
      </c>
      <c r="F196" s="4">
        <f t="shared" si="17"/>
        <v>4.393530580566944</v>
      </c>
      <c r="G196" s="4">
        <f t="shared" si="18"/>
        <v>1.672747289829762</v>
      </c>
      <c r="I196" s="4">
        <f t="shared" si="19"/>
        <v>1.0247250191543249</v>
      </c>
    </row>
    <row r="197" spans="1:9" x14ac:dyDescent="0.2">
      <c r="A197" s="4">
        <f>IF('True_Odds_Calculator_3-way'!A198="","",'True_Odds_Calculator_3-way'!A198)</f>
        <v>4.22</v>
      </c>
      <c r="B197" s="4">
        <f>IF('True_Odds_Calculator_3-way'!B198="","",'True_Odds_Calculator_3-way'!B198)</f>
        <v>3.9</v>
      </c>
      <c r="C197" s="4">
        <f>IF('True_Odds_Calculator_3-way'!C198="","",'True_Odds_Calculator_3-way'!C198)</f>
        <v>1.88</v>
      </c>
      <c r="D197" s="4">
        <f t="shared" si="15"/>
        <v>2.5291974671827422E-2</v>
      </c>
      <c r="E197" s="4">
        <f t="shared" si="16"/>
        <v>4.3756750437458516</v>
      </c>
      <c r="F197" s="4">
        <f t="shared" si="17"/>
        <v>4.0325898070399822</v>
      </c>
      <c r="G197" s="4">
        <f t="shared" si="18"/>
        <v>1.9102772010872697</v>
      </c>
      <c r="I197" s="4">
        <f t="shared" si="19"/>
        <v>1.0252919746718274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3.44</v>
      </c>
      <c r="D198" s="4">
        <f t="shared" si="15"/>
        <v>2.6628410349340603E-2</v>
      </c>
      <c r="E198" s="4">
        <f t="shared" si="16"/>
        <v>2.3583554271694829</v>
      </c>
      <c r="F198" s="4">
        <f t="shared" si="17"/>
        <v>3.3995778905938048</v>
      </c>
      <c r="G198" s="4">
        <f t="shared" si="18"/>
        <v>3.5483448440104786</v>
      </c>
      <c r="I198" s="4">
        <f t="shared" si="19"/>
        <v>1.0266284103493406</v>
      </c>
    </row>
    <row r="199" spans="1:9" x14ac:dyDescent="0.2">
      <c r="A199" s="4">
        <f>IF('True_Odds_Calculator_3-way'!A200="","",'True_Odds_Calculator_3-way'!A200)</f>
        <v>1.93</v>
      </c>
      <c r="B199" s="4">
        <f>IF('True_Odds_Calculator_3-way'!B200="","",'True_Odds_Calculator_3-way'!B200)</f>
        <v>3.4</v>
      </c>
      <c r="C199" s="4">
        <f>IF('True_Odds_Calculator_3-way'!C200="","",'True_Odds_Calculator_3-way'!C200)</f>
        <v>4.5599999999999996</v>
      </c>
      <c r="D199" s="4">
        <f t="shared" si="15"/>
        <v>3.1550607698765498E-2</v>
      </c>
      <c r="E199" s="4">
        <f t="shared" si="16"/>
        <v>1.9699859023628905</v>
      </c>
      <c r="F199" s="4">
        <f t="shared" si="17"/>
        <v>3.5260834179160292</v>
      </c>
      <c r="G199" s="4">
        <f t="shared" si="18"/>
        <v>4.7896992410596146</v>
      </c>
      <c r="I199" s="4">
        <f t="shared" si="19"/>
        <v>1.0315506076987655</v>
      </c>
    </row>
    <row r="200" spans="1:9" x14ac:dyDescent="0.2">
      <c r="A200" s="4">
        <f>IF('True_Odds_Calculator_3-way'!A201="","",'True_Odds_Calculator_3-way'!A201)</f>
        <v>1.33</v>
      </c>
      <c r="B200" s="4">
        <f>IF('True_Odds_Calculator_3-way'!B201="","",'True_Odds_Calculator_3-way'!B201)</f>
        <v>5.57</v>
      </c>
      <c r="C200" s="4">
        <f>IF('True_Odds_Calculator_3-way'!C201="","",'True_Odds_Calculator_3-way'!C201)</f>
        <v>9.86</v>
      </c>
      <c r="D200" s="4">
        <f t="shared" si="15"/>
        <v>3.2832791188790456E-2</v>
      </c>
      <c r="E200" s="4">
        <f t="shared" si="16"/>
        <v>1.3496452620060981</v>
      </c>
      <c r="F200" s="4">
        <f t="shared" si="17"/>
        <v>5.9315868596643826</v>
      </c>
      <c r="G200" s="4">
        <f t="shared" si="18"/>
        <v>11.052701932899843</v>
      </c>
      <c r="I200" s="4">
        <f t="shared" si="19"/>
        <v>1.0328327911887905</v>
      </c>
    </row>
    <row r="201" spans="1:9" x14ac:dyDescent="0.2">
      <c r="A201" s="4">
        <f>IF('True_Odds_Calculator_3-way'!A202="","",'True_Odds_Calculator_3-way'!A202)</f>
        <v>1.8</v>
      </c>
      <c r="B201" s="4">
        <f>IF('True_Odds_Calculator_3-way'!B202="","",'True_Odds_Calculator_3-way'!B202)</f>
        <v>3.65</v>
      </c>
      <c r="C201" s="4">
        <f>IF('True_Odds_Calculator_3-way'!C202="","",'True_Odds_Calculator_3-way'!C202)</f>
        <v>5.0199999999999996</v>
      </c>
      <c r="D201" s="4">
        <f t="shared" si="15"/>
        <v>2.8731345546277653E-2</v>
      </c>
      <c r="E201" s="4">
        <f t="shared" si="16"/>
        <v>1.8315741539463992</v>
      </c>
      <c r="F201" s="4">
        <f t="shared" si="17"/>
        <v>3.782212810201679</v>
      </c>
      <c r="G201" s="4">
        <f t="shared" si="18"/>
        <v>5.2735364345712705</v>
      </c>
      <c r="I201" s="4">
        <f t="shared" si="19"/>
        <v>1.0287313455462777</v>
      </c>
    </row>
    <row r="202" spans="1:9" x14ac:dyDescent="0.2">
      <c r="A202" s="4">
        <f>IF('True_Odds_Calculator_3-way'!A203="","",'True_Odds_Calculator_3-way'!A203)</f>
        <v>2.77</v>
      </c>
      <c r="B202" s="4">
        <f>IF('True_Odds_Calculator_3-way'!B203="","",'True_Odds_Calculator_3-way'!B203)</f>
        <v>3.14</v>
      </c>
      <c r="C202" s="4">
        <f>IF('True_Odds_Calculator_3-way'!C203="","",'True_Odds_Calculator_3-way'!C203)</f>
        <v>2.88</v>
      </c>
      <c r="D202" s="4">
        <f t="shared" si="15"/>
        <v>2.6704390126749633E-2</v>
      </c>
      <c r="E202" s="4">
        <f t="shared" si="16"/>
        <v>2.840026690184343</v>
      </c>
      <c r="F202" s="4">
        <f t="shared" si="17"/>
        <v>3.2302884851802771</v>
      </c>
      <c r="G202" s="4">
        <f t="shared" si="18"/>
        <v>2.9557748788725693</v>
      </c>
      <c r="I202" s="4">
        <f t="shared" si="19"/>
        <v>1.0267043901267496</v>
      </c>
    </row>
    <row r="203" spans="1:9" x14ac:dyDescent="0.2">
      <c r="A203" s="4">
        <f>IF('True_Odds_Calculator_3-way'!A204="","",'True_Odds_Calculator_3-way'!A204)</f>
        <v>6.67</v>
      </c>
      <c r="B203" s="4">
        <f>IF('True_Odds_Calculator_3-way'!B204="","",'True_Odds_Calculator_3-way'!B204)</f>
        <v>4.49</v>
      </c>
      <c r="C203" s="4">
        <f>IF('True_Odds_Calculator_3-way'!C204="","",'True_Odds_Calculator_3-way'!C204)</f>
        <v>1.52</v>
      </c>
      <c r="D203" s="4">
        <f t="shared" si="15"/>
        <v>3.0536923543854622E-2</v>
      </c>
      <c r="E203" s="4">
        <f t="shared" si="16"/>
        <v>7.1558366566556542</v>
      </c>
      <c r="F203" s="4">
        <f t="shared" si="17"/>
        <v>4.7050371133744999</v>
      </c>
      <c r="G203" s="4">
        <f t="shared" si="18"/>
        <v>1.5438870846783517</v>
      </c>
      <c r="I203" s="4">
        <f t="shared" si="19"/>
        <v>1.0305369235438546</v>
      </c>
    </row>
    <row r="204" spans="1:9" x14ac:dyDescent="0.2">
      <c r="A204" s="4">
        <f>IF('True_Odds_Calculator_3-way'!A205="","",'True_Odds_Calculator_3-way'!A205)</f>
        <v>2.2000000000000002</v>
      </c>
      <c r="B204" s="4">
        <f>IF('True_Odds_Calculator_3-way'!B205="","",'True_Odds_Calculator_3-way'!B205)</f>
        <v>3.25</v>
      </c>
      <c r="C204" s="4">
        <f>IF('True_Odds_Calculator_3-way'!C205="","",'True_Odds_Calculator_3-way'!C205)</f>
        <v>3.76</v>
      </c>
      <c r="D204" s="4">
        <f t="shared" si="15"/>
        <v>2.8195209046272929E-2</v>
      </c>
      <c r="E204" s="4">
        <f t="shared" si="16"/>
        <v>2.24644866581249</v>
      </c>
      <c r="F204" s="4">
        <f t="shared" si="17"/>
        <v>3.3523983706043734</v>
      </c>
      <c r="G204" s="4">
        <f t="shared" si="18"/>
        <v>3.8977382563309493</v>
      </c>
      <c r="I204" s="4">
        <f t="shared" si="19"/>
        <v>1.0281952090462729</v>
      </c>
    </row>
    <row r="205" spans="1:9" x14ac:dyDescent="0.2">
      <c r="A205" s="4">
        <f>IF('True_Odds_Calculator_3-way'!A206="","",'True_Odds_Calculator_3-way'!A206)</f>
        <v>1.44</v>
      </c>
      <c r="B205" s="4">
        <f>IF('True_Odds_Calculator_3-way'!B206="","",'True_Odds_Calculator_3-way'!B206)</f>
        <v>4.33</v>
      </c>
      <c r="C205" s="4">
        <f>IF('True_Odds_Calculator_3-way'!C206="","",'True_Odds_Calculator_3-way'!C206)</f>
        <v>7.5</v>
      </c>
      <c r="D205" s="4">
        <f t="shared" si="15"/>
        <v>5.8724659994867867E-2</v>
      </c>
      <c r="E205" s="4">
        <f t="shared" si="16"/>
        <v>1.4817678297570311</v>
      </c>
      <c r="F205" s="4">
        <f t="shared" si="17"/>
        <v>4.730995690265666</v>
      </c>
      <c r="G205" s="4">
        <f t="shared" si="18"/>
        <v>8.7905560359412025</v>
      </c>
      <c r="I205" s="4">
        <f t="shared" si="19"/>
        <v>1.0587246599948679</v>
      </c>
    </row>
    <row r="206" spans="1:9" x14ac:dyDescent="0.2">
      <c r="A206" s="4">
        <f>IF('True_Odds_Calculator_3-way'!A207="","",'True_Odds_Calculator_3-way'!A207)</f>
        <v>1.67</v>
      </c>
      <c r="B206" s="4">
        <f>IF('True_Odds_Calculator_3-way'!B207="","",'True_Odds_Calculator_3-way'!B207)</f>
        <v>4.22</v>
      </c>
      <c r="C206" s="4">
        <f>IF('True_Odds_Calculator_3-way'!C207="","",'True_Odds_Calculator_3-way'!C207)</f>
        <v>5.34</v>
      </c>
      <c r="D206" s="4">
        <f t="shared" si="15"/>
        <v>2.3035137457126931E-2</v>
      </c>
      <c r="E206" s="4">
        <f t="shared" si="16"/>
        <v>1.6916923908285708</v>
      </c>
      <c r="F206" s="4">
        <f t="shared" si="17"/>
        <v>4.3613187653371357</v>
      </c>
      <c r="G206" s="4">
        <f t="shared" si="18"/>
        <v>5.5683150881594159</v>
      </c>
      <c r="I206" s="4">
        <f t="shared" si="19"/>
        <v>1.0230351374571269</v>
      </c>
    </row>
    <row r="207" spans="1:9" x14ac:dyDescent="0.2">
      <c r="A207" s="4">
        <f>IF('True_Odds_Calculator_3-way'!A208="","",'True_Odds_Calculator_3-way'!A208)</f>
        <v>2.0699999999999998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3.75</v>
      </c>
      <c r="D207" s="4">
        <f t="shared" si="15"/>
        <v>2.1497584541062764E-2</v>
      </c>
      <c r="E207" s="4">
        <f t="shared" si="16"/>
        <v>2.1011673151750969</v>
      </c>
      <c r="F207" s="4">
        <f t="shared" si="17"/>
        <v>3.7796713329275717</v>
      </c>
      <c r="G207" s="4">
        <f t="shared" si="18"/>
        <v>3.8535525907539556</v>
      </c>
      <c r="I207" s="4">
        <f t="shared" si="19"/>
        <v>1.0214975845410628</v>
      </c>
    </row>
    <row r="208" spans="1:9" x14ac:dyDescent="0.2">
      <c r="A208" s="4">
        <f>IF('True_Odds_Calculator_3-way'!A209="","",'True_Odds_Calculator_3-way'!A209)</f>
        <v>1.79</v>
      </c>
      <c r="B208" s="4">
        <f>IF('True_Odds_Calculator_3-way'!B209="","",'True_Odds_Calculator_3-way'!B209)</f>
        <v>3.74</v>
      </c>
      <c r="C208" s="4">
        <f>IF('True_Odds_Calculator_3-way'!C209="","",'True_Odds_Calculator_3-way'!C209)</f>
        <v>5</v>
      </c>
      <c r="D208" s="4">
        <f t="shared" si="15"/>
        <v>2.603889702147999E-2</v>
      </c>
      <c r="E208" s="4">
        <f t="shared" si="16"/>
        <v>1.8182493065162126</v>
      </c>
      <c r="F208" s="4">
        <f t="shared" si="17"/>
        <v>3.8654805530748622</v>
      </c>
      <c r="G208" s="4">
        <f t="shared" si="18"/>
        <v>5.2268350319068091</v>
      </c>
      <c r="I208" s="4">
        <f t="shared" si="19"/>
        <v>1.02603889702148</v>
      </c>
    </row>
    <row r="209" spans="1:9" x14ac:dyDescent="0.2">
      <c r="A209" s="4">
        <f>IF('True_Odds_Calculator_3-way'!A210="","",'True_Odds_Calculator_3-way'!A210)</f>
        <v>1.7</v>
      </c>
      <c r="B209" s="4">
        <f>IF('True_Odds_Calculator_3-way'!B210="","",'True_Odds_Calculator_3-way'!B210)</f>
        <v>4.0599999999999996</v>
      </c>
      <c r="C209" s="4">
        <f>IF('True_Odds_Calculator_3-way'!C210="","",'True_Odds_Calculator_3-way'!C210)</f>
        <v>5.28</v>
      </c>
      <c r="D209" s="4">
        <f t="shared" si="15"/>
        <v>2.3934652230798381E-2</v>
      </c>
      <c r="E209" s="4">
        <f t="shared" si="16"/>
        <v>1.7233740701180489</v>
      </c>
      <c r="F209" s="4">
        <f t="shared" si="17"/>
        <v>4.1959121514782147</v>
      </c>
      <c r="G209" s="4">
        <f t="shared" si="18"/>
        <v>5.5122014181879795</v>
      </c>
      <c r="I209" s="4">
        <f t="shared" si="19"/>
        <v>1.0239346522307984</v>
      </c>
    </row>
    <row r="210" spans="1:9" x14ac:dyDescent="0.2">
      <c r="A210" s="4">
        <f>IF('True_Odds_Calculator_3-way'!A211="","",'True_Odds_Calculator_3-way'!A211)</f>
        <v>1.31</v>
      </c>
      <c r="B210" s="4">
        <f>IF('True_Odds_Calculator_3-way'!B211="","",'True_Odds_Calculator_3-way'!B211)</f>
        <v>5.82</v>
      </c>
      <c r="C210" s="4">
        <f>IF('True_Odds_Calculator_3-way'!C211="","",'True_Odds_Calculator_3-way'!C211)</f>
        <v>10.65</v>
      </c>
      <c r="D210" s="4">
        <f t="shared" si="15"/>
        <v>2.9076798082902089E-2</v>
      </c>
      <c r="E210" s="4">
        <f t="shared" si="16"/>
        <v>1.3268467993256425</v>
      </c>
      <c r="F210" s="4">
        <f t="shared" si="17"/>
        <v>6.1679264932762408</v>
      </c>
      <c r="G210" s="4">
        <f t="shared" si="18"/>
        <v>11.875857257565588</v>
      </c>
      <c r="I210" s="4">
        <f t="shared" si="19"/>
        <v>1.0290767980829021</v>
      </c>
    </row>
    <row r="211" spans="1:9" x14ac:dyDescent="0.2">
      <c r="A211" s="4">
        <f>IF('True_Odds_Calculator_3-way'!A212="","",'True_Odds_Calculator_3-way'!A212)</f>
        <v>1.1000000000000001</v>
      </c>
      <c r="B211" s="4">
        <f>IF('True_Odds_Calculator_3-way'!B212="","",'True_Odds_Calculator_3-way'!B212)</f>
        <v>11.5</v>
      </c>
      <c r="C211" s="4">
        <f>IF('True_Odds_Calculator_3-way'!C212="","",'True_Odds_Calculator_3-way'!C212)</f>
        <v>28.12</v>
      </c>
      <c r="D211" s="4">
        <f t="shared" si="15"/>
        <v>3.1609308497180466E-2</v>
      </c>
      <c r="E211" s="4">
        <f t="shared" si="16"/>
        <v>1.1128985833708767</v>
      </c>
      <c r="F211" s="4">
        <f t="shared" si="17"/>
        <v>13.085565038257807</v>
      </c>
      <c r="G211" s="4">
        <f t="shared" si="18"/>
        <v>39.959334980903222</v>
      </c>
      <c r="I211" s="4">
        <f t="shared" si="19"/>
        <v>1.0316093084971805</v>
      </c>
    </row>
    <row r="212" spans="1:9" x14ac:dyDescent="0.2">
      <c r="A212" s="4">
        <f>IF('True_Odds_Calculator_3-way'!A213="","",'True_Odds_Calculator_3-way'!A213)</f>
        <v>1.37</v>
      </c>
      <c r="B212" s="4">
        <f>IF('True_Odds_Calculator_3-way'!B213="","",'True_Odds_Calculator_3-way'!B213)</f>
        <v>5.43</v>
      </c>
      <c r="C212" s="4">
        <f>IF('True_Odds_Calculator_3-way'!C213="","",'True_Odds_Calculator_3-way'!C213)</f>
        <v>8.4</v>
      </c>
      <c r="D212" s="4">
        <f t="shared" si="15"/>
        <v>3.3136688961990401E-2</v>
      </c>
      <c r="E212" s="4">
        <f t="shared" si="16"/>
        <v>1.3910499539421637</v>
      </c>
      <c r="F212" s="4">
        <f t="shared" si="17"/>
        <v>5.7764569070548664</v>
      </c>
      <c r="G212" s="4">
        <f t="shared" si="18"/>
        <v>9.2590829885847725</v>
      </c>
      <c r="I212" s="4">
        <f t="shared" si="19"/>
        <v>1.0331366889619904</v>
      </c>
    </row>
    <row r="213" spans="1:9" x14ac:dyDescent="0.2">
      <c r="A213" s="4">
        <f>IF('True_Odds_Calculator_3-way'!A214="","",'True_Odds_Calculator_3-way'!A214)</f>
        <v>2.02</v>
      </c>
      <c r="B213" s="4">
        <f>IF('True_Odds_Calculator_3-way'!B214="","",'True_Odds_Calculator_3-way'!B214)</f>
        <v>3.68</v>
      </c>
      <c r="C213" s="4">
        <f>IF('True_Odds_Calculator_3-way'!C214="","",'True_Odds_Calculator_3-way'!C214)</f>
        <v>3.91</v>
      </c>
      <c r="D213" s="4">
        <f t="shared" si="15"/>
        <v>2.2543111088602519E-2</v>
      </c>
      <c r="E213" s="4">
        <f t="shared" si="16"/>
        <v>2.0511342240920367</v>
      </c>
      <c r="F213" s="4">
        <f t="shared" si="17"/>
        <v>3.7846566677847533</v>
      </c>
      <c r="G213" s="4">
        <f t="shared" si="18"/>
        <v>4.0283579425190634</v>
      </c>
      <c r="I213" s="4">
        <f t="shared" si="19"/>
        <v>1.0225431110886025</v>
      </c>
    </row>
    <row r="214" spans="1:9" x14ac:dyDescent="0.2">
      <c r="A214" s="4">
        <f>IF('True_Odds_Calculator_3-way'!A215="","",'True_Odds_Calculator_3-way'!A215)</f>
        <v>2.4300000000000002</v>
      </c>
      <c r="B214" s="4">
        <f>IF('True_Odds_Calculator_3-way'!B215="","",'True_Odds_Calculator_3-way'!B215)</f>
        <v>3.41</v>
      </c>
      <c r="C214" s="4">
        <f>IF('True_Odds_Calculator_3-way'!C215="","",'True_Odds_Calculator_3-way'!C215)</f>
        <v>3.15</v>
      </c>
      <c r="D214" s="4">
        <f t="shared" si="15"/>
        <v>2.2238083169982659E-2</v>
      </c>
      <c r="E214" s="4">
        <f t="shared" si="16"/>
        <v>2.4745741260322438</v>
      </c>
      <c r="F214" s="4">
        <f t="shared" si="17"/>
        <v>3.4984308435246403</v>
      </c>
      <c r="G214" s="4">
        <f t="shared" si="18"/>
        <v>3.2253109702866056</v>
      </c>
      <c r="I214" s="4">
        <f t="shared" si="19"/>
        <v>1.0222380831699827</v>
      </c>
    </row>
    <row r="215" spans="1:9" x14ac:dyDescent="0.2">
      <c r="A215" s="4">
        <f>IF('True_Odds_Calculator_3-way'!A216="","",'True_Odds_Calculator_3-way'!A216)</f>
        <v>1.7</v>
      </c>
      <c r="B215" s="4">
        <f>IF('True_Odds_Calculator_3-way'!B216="","",'True_Odds_Calculator_3-way'!B216)</f>
        <v>3.88</v>
      </c>
      <c r="C215" s="4">
        <f>IF('True_Odds_Calculator_3-way'!C216="","",'True_Odds_Calculator_3-way'!C216)</f>
        <v>4.8899999999999997</v>
      </c>
      <c r="D215" s="4">
        <f t="shared" si="15"/>
        <v>5.0466230385646238E-2</v>
      </c>
      <c r="E215" s="4">
        <f t="shared" si="16"/>
        <v>1.7500470232135521</v>
      </c>
      <c r="F215" s="4">
        <f t="shared" si="17"/>
        <v>4.1509297660699316</v>
      </c>
      <c r="G215" s="4">
        <f t="shared" si="18"/>
        <v>5.3283062338383198</v>
      </c>
      <c r="I215" s="4">
        <f t="shared" si="19"/>
        <v>1.0504662303856462</v>
      </c>
    </row>
    <row r="216" spans="1:9" x14ac:dyDescent="0.2">
      <c r="A216" s="4">
        <f>IF('True_Odds_Calculator_3-way'!A217="","",'True_Odds_Calculator_3-way'!A217)</f>
        <v>1.24</v>
      </c>
      <c r="B216" s="4">
        <f>IF('True_Odds_Calculator_3-way'!B217="","",'True_Odds_Calculator_3-way'!B217)</f>
        <v>6.43</v>
      </c>
      <c r="C216" s="4">
        <f>IF('True_Odds_Calculator_3-way'!C217="","",'True_Odds_Calculator_3-way'!C217)</f>
        <v>14.96</v>
      </c>
      <c r="D216" s="4">
        <f t="shared" si="15"/>
        <v>2.8817528023692196E-2</v>
      </c>
      <c r="E216" s="4">
        <f t="shared" si="16"/>
        <v>1.2549479929008613</v>
      </c>
      <c r="F216" s="4">
        <f t="shared" si="17"/>
        <v>6.8532978362531694</v>
      </c>
      <c r="G216" s="4">
        <f t="shared" si="18"/>
        <v>17.470582169790539</v>
      </c>
      <c r="I216" s="4">
        <f t="shared" si="19"/>
        <v>1.0288175280236922</v>
      </c>
    </row>
    <row r="217" spans="1:9" x14ac:dyDescent="0.2">
      <c r="A217" s="4">
        <f>IF('True_Odds_Calculator_3-way'!A218="","",'True_Odds_Calculator_3-way'!A218)</f>
        <v>1.74</v>
      </c>
      <c r="B217" s="4">
        <f>IF('True_Odds_Calculator_3-way'!B218="","",'True_Odds_Calculator_3-way'!B218)</f>
        <v>3.83</v>
      </c>
      <c r="C217" s="4">
        <f>IF('True_Odds_Calculator_3-way'!C218="","",'True_Odds_Calculator_3-way'!C218)</f>
        <v>5.31</v>
      </c>
      <c r="D217" s="4">
        <f t="shared" si="15"/>
        <v>2.4133166559762609E-2</v>
      </c>
      <c r="E217" s="4">
        <f t="shared" si="16"/>
        <v>1.7647009365452937</v>
      </c>
      <c r="F217" s="4">
        <f t="shared" si="17"/>
        <v>3.9517535640924675</v>
      </c>
      <c r="G217" s="4">
        <f t="shared" si="18"/>
        <v>5.5469415164179692</v>
      </c>
      <c r="I217" s="4">
        <f t="shared" si="19"/>
        <v>1.0241331665597626</v>
      </c>
    </row>
    <row r="218" spans="1:9" x14ac:dyDescent="0.2">
      <c r="A218" s="4">
        <f>IF('True_Odds_Calculator_3-way'!A219="","",'True_Odds_Calculator_3-way'!A219)</f>
        <v>9.52</v>
      </c>
      <c r="B218" s="4">
        <f>IF('True_Odds_Calculator_3-way'!B219="","",'True_Odds_Calculator_3-way'!B219)</f>
        <v>5.49</v>
      </c>
      <c r="C218" s="4">
        <f>IF('True_Odds_Calculator_3-way'!C219="","",'True_Odds_Calculator_3-way'!C219)</f>
        <v>1.35</v>
      </c>
      <c r="D218" s="4">
        <f t="shared" si="15"/>
        <v>2.7932120024694695E-2</v>
      </c>
      <c r="E218" s="4">
        <f t="shared" si="16"/>
        <v>10.445903212052299</v>
      </c>
      <c r="F218" s="4">
        <f t="shared" si="17"/>
        <v>5.785742751573177</v>
      </c>
      <c r="G218" s="4">
        <f t="shared" si="18"/>
        <v>1.367184766041452</v>
      </c>
      <c r="I218" s="4">
        <f t="shared" si="19"/>
        <v>1.0279321200246947</v>
      </c>
    </row>
    <row r="219" spans="1:9" x14ac:dyDescent="0.2">
      <c r="A219" s="4">
        <f>IF('True_Odds_Calculator_3-way'!A220="","",'True_Odds_Calculator_3-way'!A220)</f>
        <v>1.69</v>
      </c>
      <c r="B219" s="4">
        <f>IF('True_Odds_Calculator_3-way'!B220="","",'True_Odds_Calculator_3-way'!B220)</f>
        <v>4.1900000000000004</v>
      </c>
      <c r="C219" s="4">
        <f>IF('True_Odds_Calculator_3-way'!C220="","",'True_Odds_Calculator_3-way'!C220)</f>
        <v>5.15</v>
      </c>
      <c r="D219" s="4">
        <f t="shared" si="15"/>
        <v>2.455421809978775E-2</v>
      </c>
      <c r="E219" s="4">
        <f t="shared" si="16"/>
        <v>1.7137043171870203</v>
      </c>
      <c r="F219" s="4">
        <f t="shared" si="17"/>
        <v>4.3387948831383136</v>
      </c>
      <c r="G219" s="4">
        <f t="shared" si="18"/>
        <v>5.3766326344311786</v>
      </c>
      <c r="I219" s="4">
        <f t="shared" si="19"/>
        <v>1.0245542180997878</v>
      </c>
    </row>
    <row r="220" spans="1:9" x14ac:dyDescent="0.2">
      <c r="A220" s="4">
        <f>IF('True_Odds_Calculator_3-way'!A221="","",'True_Odds_Calculator_3-way'!A221)</f>
        <v>2.73</v>
      </c>
      <c r="B220" s="4">
        <f>IF('True_Odds_Calculator_3-way'!B221="","",'True_Odds_Calculator_3-way'!B221)</f>
        <v>3.14</v>
      </c>
      <c r="C220" s="4">
        <f>IF('True_Odds_Calculator_3-way'!C221="","",'True_Odds_Calculator_3-way'!C221)</f>
        <v>2.91</v>
      </c>
      <c r="D220" s="4">
        <f t="shared" si="15"/>
        <v>2.8414315563833004E-2</v>
      </c>
      <c r="E220" s="4">
        <f t="shared" si="16"/>
        <v>2.802463371520977</v>
      </c>
      <c r="F220" s="4">
        <f t="shared" si="17"/>
        <v>3.2362470118839646</v>
      </c>
      <c r="G220" s="4">
        <f t="shared" si="18"/>
        <v>2.9924783473573568</v>
      </c>
      <c r="I220" s="4">
        <f t="shared" si="19"/>
        <v>1.028414315563833</v>
      </c>
    </row>
    <row r="221" spans="1:9" x14ac:dyDescent="0.2">
      <c r="A221" s="4">
        <f>IF('True_Odds_Calculator_3-way'!A222="","",'True_Odds_Calculator_3-way'!A222)</f>
        <v>2.44</v>
      </c>
      <c r="B221" s="4">
        <f>IF('True_Odds_Calculator_3-way'!B222="","",'True_Odds_Calculator_3-way'!B222)</f>
        <v>3.06</v>
      </c>
      <c r="C221" s="4">
        <f>IF('True_Odds_Calculator_3-way'!C222="","",'True_Odds_Calculator_3-way'!C222)</f>
        <v>3.43</v>
      </c>
      <c r="D221" s="4">
        <f t="shared" si="15"/>
        <v>2.8178640699058732E-2</v>
      </c>
      <c r="E221" s="4">
        <f t="shared" si="16"/>
        <v>2.4972331571807507</v>
      </c>
      <c r="F221" s="4">
        <f t="shared" si="17"/>
        <v>3.1505538926673853</v>
      </c>
      <c r="G221" s="4">
        <f t="shared" si="18"/>
        <v>3.5441850629628293</v>
      </c>
      <c r="I221" s="4">
        <f t="shared" si="19"/>
        <v>1.0281786406990587</v>
      </c>
    </row>
    <row r="222" spans="1:9" x14ac:dyDescent="0.2">
      <c r="A222" s="4">
        <f>IF('True_Odds_Calculator_3-way'!A223="","",'True_Odds_Calculator_3-way'!A223)</f>
        <v>1.65</v>
      </c>
      <c r="B222" s="4">
        <f>IF('True_Odds_Calculator_3-way'!B223="","",'True_Odds_Calculator_3-way'!B223)</f>
        <v>3.75</v>
      </c>
      <c r="C222" s="4">
        <f>IF('True_Odds_Calculator_3-way'!C223="","",'True_Odds_Calculator_3-way'!C223)</f>
        <v>6.39</v>
      </c>
      <c r="D222" s="4">
        <f t="shared" si="15"/>
        <v>2.9221795418978624E-2</v>
      </c>
      <c r="E222" s="4">
        <f t="shared" si="16"/>
        <v>1.6769519507578767</v>
      </c>
      <c r="F222" s="4">
        <f t="shared" si="17"/>
        <v>3.8921702536084766</v>
      </c>
      <c r="G222" s="4">
        <f t="shared" si="18"/>
        <v>6.8141278355845678</v>
      </c>
      <c r="I222" s="4">
        <f t="shared" si="19"/>
        <v>1.0292217954189786</v>
      </c>
    </row>
    <row r="223" spans="1:9" x14ac:dyDescent="0.2">
      <c r="A223" s="4">
        <f>IF('True_Odds_Calculator_3-way'!A224="","",'True_Odds_Calculator_3-way'!A224)</f>
        <v>2.5</v>
      </c>
      <c r="B223" s="4">
        <f>IF('True_Odds_Calculator_3-way'!B224="","",'True_Odds_Calculator_3-way'!B224)</f>
        <v>3.14</v>
      </c>
      <c r="C223" s="4">
        <f>IF('True_Odds_Calculator_3-way'!C224="","",'True_Odds_Calculator_3-way'!C224)</f>
        <v>3.24</v>
      </c>
      <c r="D223" s="4">
        <f t="shared" si="15"/>
        <v>2.7113312888259911E-2</v>
      </c>
      <c r="E223" s="4">
        <f t="shared" si="16"/>
        <v>2.5577918420982062</v>
      </c>
      <c r="F223" s="4">
        <f t="shared" si="17"/>
        <v>3.2317114491918821</v>
      </c>
      <c r="G223" s="4">
        <f t="shared" si="18"/>
        <v>3.33773687249567</v>
      </c>
      <c r="I223" s="4">
        <f t="shared" si="19"/>
        <v>1.0271133128882599</v>
      </c>
    </row>
    <row r="224" spans="1:9" x14ac:dyDescent="0.2">
      <c r="A224" s="4">
        <f>IF('True_Odds_Calculator_3-way'!A225="","",'True_Odds_Calculator_3-way'!A225)</f>
        <v>2.2599999999999998</v>
      </c>
      <c r="B224" s="4">
        <f>IF('True_Odds_Calculator_3-way'!B225="","",'True_Odds_Calculator_3-way'!B225)</f>
        <v>3.29</v>
      </c>
      <c r="C224" s="4">
        <f>IF('True_Odds_Calculator_3-way'!C225="","",'True_Odds_Calculator_3-way'!C225)</f>
        <v>3.55</v>
      </c>
      <c r="D224" s="4">
        <f t="shared" si="15"/>
        <v>2.811938473242015E-2</v>
      </c>
      <c r="E224" s="4">
        <f t="shared" si="16"/>
        <v>2.3089102692508541</v>
      </c>
      <c r="F224" s="4">
        <f t="shared" si="17"/>
        <v>3.3946838760788576</v>
      </c>
      <c r="G224" s="4">
        <f t="shared" si="18"/>
        <v>3.6721906958690815</v>
      </c>
      <c r="I224" s="4">
        <f t="shared" si="19"/>
        <v>1.0281193847324201</v>
      </c>
    </row>
    <row r="225" spans="1:9" x14ac:dyDescent="0.2">
      <c r="A225" s="4">
        <f>IF('True_Odds_Calculator_3-way'!A226="","",'True_Odds_Calculator_3-way'!A226)</f>
        <v>3.61</v>
      </c>
      <c r="B225" s="4">
        <f>IF('True_Odds_Calculator_3-way'!B226="","",'True_Odds_Calculator_3-way'!B226)</f>
        <v>3.4</v>
      </c>
      <c r="C225" s="4">
        <f>IF('True_Odds_Calculator_3-way'!C226="","",'True_Odds_Calculator_3-way'!C226)</f>
        <v>2.19</v>
      </c>
      <c r="D225" s="4">
        <f t="shared" si="15"/>
        <v>2.7746961874341114E-2</v>
      </c>
      <c r="E225" s="4">
        <f t="shared" si="16"/>
        <v>3.7346972234366556</v>
      </c>
      <c r="F225" s="4">
        <f t="shared" si="17"/>
        <v>3.5103896680547417</v>
      </c>
      <c r="G225" s="4">
        <f t="shared" si="18"/>
        <v>2.2352761491245192</v>
      </c>
      <c r="I225" s="4">
        <f t="shared" si="19"/>
        <v>1.0277469618743411</v>
      </c>
    </row>
    <row r="226" spans="1:9" x14ac:dyDescent="0.2">
      <c r="A226" s="4">
        <f>IF('True_Odds_Calculator_3-way'!A227="","",'True_Odds_Calculator_3-way'!A227)</f>
        <v>3.32</v>
      </c>
      <c r="B226" s="4">
        <f>IF('True_Odds_Calculator_3-way'!B227="","",'True_Odds_Calculator_3-way'!B227)</f>
        <v>3.19</v>
      </c>
      <c r="C226" s="4">
        <f>IF('True_Odds_Calculator_3-way'!C227="","",'True_Odds_Calculator_3-way'!C227)</f>
        <v>2.42</v>
      </c>
      <c r="D226" s="4">
        <f t="shared" si="15"/>
        <v>2.7907583597427621E-2</v>
      </c>
      <c r="E226" s="4">
        <f t="shared" si="16"/>
        <v>3.4258038714433026</v>
      </c>
      <c r="F226" s="4">
        <f t="shared" si="17"/>
        <v>3.2875585087970141</v>
      </c>
      <c r="G226" s="4">
        <f t="shared" si="18"/>
        <v>2.4757340148814753</v>
      </c>
      <c r="I226" s="4">
        <f t="shared" si="19"/>
        <v>1.0279075835974276</v>
      </c>
    </row>
    <row r="227" spans="1:9" x14ac:dyDescent="0.2">
      <c r="A227" s="4">
        <f>IF('True_Odds_Calculator_3-way'!A228="","",'True_Odds_Calculator_3-way'!A228)</f>
        <v>1.51</v>
      </c>
      <c r="B227" s="4">
        <f>IF('True_Odds_Calculator_3-way'!B228="","",'True_Odds_Calculator_3-way'!B228)</f>
        <v>4.51</v>
      </c>
      <c r="C227" s="4">
        <f>IF('True_Odds_Calculator_3-way'!C228="","",'True_Odds_Calculator_3-way'!C228)</f>
        <v>6.83</v>
      </c>
      <c r="D227" s="4">
        <f t="shared" si="15"/>
        <v>3.0394029985133297E-2</v>
      </c>
      <c r="E227" s="4">
        <f t="shared" si="16"/>
        <v>1.5334593649933645</v>
      </c>
      <c r="F227" s="4">
        <f t="shared" si="17"/>
        <v>4.7259393129142353</v>
      </c>
      <c r="G227" s="4">
        <f t="shared" si="18"/>
        <v>7.3377508987813416</v>
      </c>
      <c r="I227" s="4">
        <f t="shared" si="19"/>
        <v>1.0303940299851333</v>
      </c>
    </row>
    <row r="228" spans="1:9" x14ac:dyDescent="0.2">
      <c r="A228" s="4">
        <f>IF('True_Odds_Calculator_3-way'!A229="","",'True_Odds_Calculator_3-way'!A229)</f>
        <v>2.59</v>
      </c>
      <c r="B228" s="4">
        <f>IF('True_Odds_Calculator_3-way'!B229="","",'True_Odds_Calculator_3-way'!B229)</f>
        <v>3.1</v>
      </c>
      <c r="C228" s="4">
        <f>IF('True_Odds_Calculator_3-way'!C229="","",'True_Odds_Calculator_3-way'!C229)</f>
        <v>3.13</v>
      </c>
      <c r="D228" s="4">
        <f t="shared" si="15"/>
        <v>2.8169849153050208E-2</v>
      </c>
      <c r="E228" s="4">
        <f t="shared" si="16"/>
        <v>2.654558789510395</v>
      </c>
      <c r="F228" s="4">
        <f t="shared" si="17"/>
        <v>3.1929428764912333</v>
      </c>
      <c r="G228" s="4">
        <f t="shared" si="18"/>
        <v>3.224777974487437</v>
      </c>
      <c r="I228" s="4">
        <f t="shared" si="19"/>
        <v>1.0281698491530502</v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1.44</v>
      </c>
      <c r="B2" s="4">
        <f>IF('True_Odds_Calculator_2-way'!B3="","",'True_Odds_Calculator_2-way'!B3)</f>
        <v>2.87</v>
      </c>
      <c r="C2" s="4">
        <f>1/A2</f>
        <v>0.69444444444444442</v>
      </c>
      <c r="D2">
        <f>1/B2</f>
        <v>0.34843205574912889</v>
      </c>
      <c r="E2">
        <f>C2+D2-1</f>
        <v>4.2876500193573364E-2</v>
      </c>
      <c r="F2">
        <f>C2+D2-(C2*D2)-1</f>
        <v>-0.1990902051877661</v>
      </c>
      <c r="G2">
        <v>0</v>
      </c>
      <c r="H2">
        <f>C2*D2</f>
        <v>0.24196670538133949</v>
      </c>
      <c r="I2">
        <f>((-4*F2*H2)^0.5)/(2*F2)</f>
        <v>-1.102434659256059</v>
      </c>
      <c r="J2">
        <f>(-((-4*F2*H2)^0.5))/(2*F2)</f>
        <v>1.102434659256059</v>
      </c>
      <c r="K2">
        <f>IF(A2="","",(C2/($J2+C2-($J2*C2))))</f>
        <v>0.67336836528959054</v>
      </c>
      <c r="L2">
        <f>IF(B2="","",(D2/($J2+D2-($J2*D2))))</f>
        <v>0.32663163471040929</v>
      </c>
      <c r="M2">
        <f>IF(A2="","",1/K2)</f>
        <v>1.4850712500726662</v>
      </c>
      <c r="N2">
        <f>IF(B2="","",1/L2)</f>
        <v>3.0615528128088303</v>
      </c>
    </row>
    <row r="3" spans="1:14" x14ac:dyDescent="0.25">
      <c r="A3" s="4">
        <f>IF('True_Odds_Calculator_2-way'!A4="","",'True_Odds_Calculator_2-way'!A4)</f>
        <v>2.09</v>
      </c>
      <c r="B3" s="4">
        <f>IF('True_Odds_Calculator_2-way'!B4="","",'True_Odds_Calculator_2-way'!B4)</f>
        <v>1.81</v>
      </c>
      <c r="C3" s="4">
        <f t="shared" ref="C3:C66" si="0">1/A3</f>
        <v>0.47846889952153115</v>
      </c>
      <c r="D3">
        <f t="shared" ref="D3:D66" si="1">1/B3</f>
        <v>0.5524861878453039</v>
      </c>
      <c r="E3">
        <f t="shared" ref="E3:E66" si="2">C3+D3-1</f>
        <v>3.0955087366835166E-2</v>
      </c>
      <c r="F3">
        <f t="shared" ref="F3:F66" si="3">C3+D3-(C3*D3)-1</f>
        <v>-0.23339237093235332</v>
      </c>
      <c r="G3">
        <v>0</v>
      </c>
      <c r="H3">
        <f t="shared" ref="H3:H66" si="4">C3*D3</f>
        <v>0.26434745829918849</v>
      </c>
      <c r="I3">
        <f t="shared" ref="I3:I66" si="5">((-4*F3*H3)^0.5)/(2*F3)</f>
        <v>-1.064251428023502</v>
      </c>
      <c r="J3">
        <f t="shared" ref="J3:J66" si="6">(-((-4*F3*H3)^0.5))/(2*F3)</f>
        <v>1.064251428023502</v>
      </c>
      <c r="K3">
        <f t="shared" ref="K3:K66" si="7">IF(A3="","",(C3/($J3+C3-($J3*C3))))</f>
        <v>0.46295566357839102</v>
      </c>
      <c r="L3">
        <f t="shared" ref="L3:L66" si="8">IF(B3="","",(D3/($J3+D3-($J3*D3))))</f>
        <v>0.53704433642160887</v>
      </c>
      <c r="M3">
        <f t="shared" ref="M3:M66" si="9">IF(A3="","",1/K3)</f>
        <v>2.1600340565456171</v>
      </c>
      <c r="N3">
        <f t="shared" ref="N3:N66" si="10">IF(B3="","",1/L3)</f>
        <v>1.8620436566990362</v>
      </c>
    </row>
    <row r="4" spans="1:14" x14ac:dyDescent="0.25">
      <c r="A4" s="4">
        <f>IF('True_Odds_Calculator_2-way'!A5="","",'True_Odds_Calculator_2-way'!A5)</f>
        <v>1.91</v>
      </c>
      <c r="B4" s="4">
        <f>IF('True_Odds_Calculator_2-way'!B5="","",'True_Odds_Calculator_2-way'!B5)</f>
        <v>1.98</v>
      </c>
      <c r="C4" s="4">
        <f t="shared" si="0"/>
        <v>0.52356020942408377</v>
      </c>
      <c r="D4">
        <f t="shared" si="1"/>
        <v>0.50505050505050508</v>
      </c>
      <c r="E4">
        <f t="shared" si="2"/>
        <v>2.861071447458885E-2</v>
      </c>
      <c r="F4">
        <f t="shared" si="3"/>
        <v>-0.23581363371939279</v>
      </c>
      <c r="G4">
        <v>0</v>
      </c>
      <c r="H4">
        <f t="shared" si="4"/>
        <v>0.2644243481939817</v>
      </c>
      <c r="I4">
        <f t="shared" si="5"/>
        <v>-1.0589275952301447</v>
      </c>
      <c r="J4">
        <f t="shared" si="6"/>
        <v>1.0589275952301447</v>
      </c>
      <c r="K4">
        <f t="shared" si="7"/>
        <v>0.50926243676795835</v>
      </c>
      <c r="L4">
        <f t="shared" si="8"/>
        <v>0.4907375632320416</v>
      </c>
      <c r="M4">
        <f t="shared" si="9"/>
        <v>1.9636241116594322</v>
      </c>
      <c r="N4">
        <f t="shared" si="10"/>
        <v>2.0377490433255412</v>
      </c>
    </row>
    <row r="5" spans="1:14" x14ac:dyDescent="0.25">
      <c r="A5" s="4">
        <f>IF('True_Odds_Calculator_2-way'!A6="","",'True_Odds_Calculator_2-way'!A6)</f>
        <v>1.94</v>
      </c>
      <c r="B5" s="4">
        <f>IF('True_Odds_Calculator_2-way'!B6="","",'True_Odds_Calculator_2-way'!B6)</f>
        <v>1.94</v>
      </c>
      <c r="C5" s="4">
        <f t="shared" si="0"/>
        <v>0.51546391752577325</v>
      </c>
      <c r="D5">
        <f t="shared" si="1"/>
        <v>0.51546391752577325</v>
      </c>
      <c r="E5">
        <f t="shared" si="2"/>
        <v>3.0927835051546504E-2</v>
      </c>
      <c r="F5">
        <f t="shared" si="3"/>
        <v>-0.23477521521947065</v>
      </c>
      <c r="G5">
        <v>0</v>
      </c>
      <c r="H5">
        <f t="shared" si="4"/>
        <v>0.26570305027101715</v>
      </c>
      <c r="I5">
        <f t="shared" si="5"/>
        <v>-1.0638297872340428</v>
      </c>
      <c r="J5">
        <f t="shared" si="6"/>
        <v>1.0638297872340428</v>
      </c>
      <c r="K5">
        <f t="shared" si="7"/>
        <v>0.49999999999999989</v>
      </c>
      <c r="L5">
        <f t="shared" si="8"/>
        <v>0.49999999999999989</v>
      </c>
      <c r="M5">
        <f t="shared" si="9"/>
        <v>2.0000000000000004</v>
      </c>
      <c r="N5">
        <f t="shared" si="10"/>
        <v>2.0000000000000004</v>
      </c>
    </row>
    <row r="6" spans="1:14" x14ac:dyDescent="0.25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0.44843049327354262</v>
      </c>
      <c r="D6">
        <f t="shared" si="1"/>
        <v>0.58479532163742687</v>
      </c>
      <c r="E6">
        <f t="shared" si="2"/>
        <v>3.3225814910969431E-2</v>
      </c>
      <c r="F6">
        <f t="shared" si="3"/>
        <v>-0.22901423963496192</v>
      </c>
      <c r="G6">
        <v>0</v>
      </c>
      <c r="H6">
        <f t="shared" si="4"/>
        <v>0.26224005454593136</v>
      </c>
      <c r="I6">
        <f t="shared" si="5"/>
        <v>-1.070084984173661</v>
      </c>
      <c r="J6">
        <f t="shared" si="6"/>
        <v>1.070084984173661</v>
      </c>
      <c r="K6">
        <f t="shared" si="7"/>
        <v>0.43174080130549697</v>
      </c>
      <c r="L6">
        <f t="shared" si="8"/>
        <v>0.56825919869450314</v>
      </c>
      <c r="M6">
        <f t="shared" si="9"/>
        <v>2.3162045305336028</v>
      </c>
      <c r="N6">
        <f t="shared" si="10"/>
        <v>1.7597603387632996</v>
      </c>
    </row>
    <row r="7" spans="1:14" x14ac:dyDescent="0.25">
      <c r="A7" s="4">
        <f>IF('True_Odds_Calculator_2-way'!A8="","",'True_Odds_Calculator_2-way'!A8)</f>
        <v>2.23</v>
      </c>
      <c r="B7" s="4">
        <f>IF('True_Odds_Calculator_2-way'!B8="","",'True_Odds_Calculator_2-way'!B8)</f>
        <v>1.69</v>
      </c>
      <c r="C7" s="4">
        <f t="shared" si="0"/>
        <v>0.44843049327354262</v>
      </c>
      <c r="D7">
        <f t="shared" si="1"/>
        <v>0.59171597633136097</v>
      </c>
      <c r="E7">
        <f t="shared" si="2"/>
        <v>4.0146469604903645E-2</v>
      </c>
      <c r="F7">
        <f t="shared" si="3"/>
        <v>-0.2251970175392044</v>
      </c>
      <c r="G7">
        <v>0</v>
      </c>
      <c r="H7">
        <f t="shared" si="4"/>
        <v>0.26534348714410805</v>
      </c>
      <c r="I7">
        <f t="shared" si="5"/>
        <v>-1.0854826817097272</v>
      </c>
      <c r="J7">
        <f t="shared" si="6"/>
        <v>1.0854826817097272</v>
      </c>
      <c r="K7">
        <f t="shared" si="7"/>
        <v>0.42823917030934305</v>
      </c>
      <c r="L7">
        <f t="shared" si="8"/>
        <v>0.571760829690657</v>
      </c>
      <c r="M7">
        <f t="shared" si="9"/>
        <v>2.3351436985029639</v>
      </c>
      <c r="N7">
        <f t="shared" si="10"/>
        <v>1.7489830503797115</v>
      </c>
    </row>
    <row r="8" spans="1:14" x14ac:dyDescent="0.25">
      <c r="A8" s="4">
        <f>IF('True_Odds_Calculator_2-way'!A9="","",'True_Odds_Calculator_2-way'!A9)</f>
        <v>2.16</v>
      </c>
      <c r="B8" s="4">
        <f>IF('True_Odds_Calculator_2-way'!B9="","",'True_Odds_Calculator_2-way'!B9)</f>
        <v>1.76</v>
      </c>
      <c r="C8" s="4">
        <f t="shared" si="0"/>
        <v>0.46296296296296291</v>
      </c>
      <c r="D8">
        <f t="shared" si="1"/>
        <v>0.56818181818181823</v>
      </c>
      <c r="E8">
        <f t="shared" si="2"/>
        <v>3.1144781144781142E-2</v>
      </c>
      <c r="F8">
        <f t="shared" si="3"/>
        <v>-0.23190235690235683</v>
      </c>
      <c r="G8">
        <v>0</v>
      </c>
      <c r="H8">
        <f t="shared" si="4"/>
        <v>0.26304713804713803</v>
      </c>
      <c r="I8">
        <f t="shared" si="5"/>
        <v>-1.0650358071057626</v>
      </c>
      <c r="J8">
        <f t="shared" si="6"/>
        <v>1.0650358071057626</v>
      </c>
      <c r="K8">
        <f t="shared" si="7"/>
        <v>0.44733891886110039</v>
      </c>
      <c r="L8">
        <f t="shared" si="8"/>
        <v>0.55266108113889945</v>
      </c>
      <c r="M8">
        <f t="shared" si="9"/>
        <v>2.2354415362426847</v>
      </c>
      <c r="N8">
        <f t="shared" si="10"/>
        <v>1.8094272134003797</v>
      </c>
    </row>
    <row r="9" spans="1:14" x14ac:dyDescent="0.25">
      <c r="A9" s="4">
        <f>IF('True_Odds_Calculator_2-way'!A10="","",'True_Odds_Calculator_2-way'!A10)</f>
        <v>2.15</v>
      </c>
      <c r="B9" s="4">
        <f>IF('True_Odds_Calculator_2-way'!B10="","",'True_Odds_Calculator_2-way'!B10)</f>
        <v>1.78</v>
      </c>
      <c r="C9" s="4">
        <f t="shared" si="0"/>
        <v>0.46511627906976744</v>
      </c>
      <c r="D9">
        <f t="shared" si="1"/>
        <v>0.5617977528089888</v>
      </c>
      <c r="E9">
        <f t="shared" si="2"/>
        <v>2.6914031878756184E-2</v>
      </c>
      <c r="F9">
        <f t="shared" si="3"/>
        <v>-0.23438724849751769</v>
      </c>
      <c r="G9">
        <v>0</v>
      </c>
      <c r="H9">
        <f t="shared" si="4"/>
        <v>0.26130128037627387</v>
      </c>
      <c r="I9">
        <f t="shared" si="5"/>
        <v>-1.0558537785999174</v>
      </c>
      <c r="J9">
        <f t="shared" si="6"/>
        <v>1.0558537785999174</v>
      </c>
      <c r="K9">
        <f t="shared" si="7"/>
        <v>0.45162389028142153</v>
      </c>
      <c r="L9">
        <f t="shared" si="8"/>
        <v>0.54837610971857853</v>
      </c>
      <c r="M9">
        <f t="shared" si="9"/>
        <v>2.214231845389905</v>
      </c>
      <c r="N9">
        <f t="shared" si="10"/>
        <v>1.8235659473079355</v>
      </c>
    </row>
    <row r="10" spans="1:14" x14ac:dyDescent="0.25">
      <c r="A10" s="4">
        <f>IF('True_Odds_Calculator_2-way'!A11="","",'True_Odds_Calculator_2-way'!A11)</f>
        <v>2.0299999999999998</v>
      </c>
      <c r="B10" s="4">
        <f>IF('True_Odds_Calculator_2-way'!B11="","",'True_Odds_Calculator_2-way'!B11)</f>
        <v>1.86</v>
      </c>
      <c r="C10" s="4">
        <f t="shared" si="0"/>
        <v>0.49261083743842371</v>
      </c>
      <c r="D10">
        <f t="shared" si="1"/>
        <v>0.5376344086021505</v>
      </c>
      <c r="E10">
        <f t="shared" si="2"/>
        <v>3.0245246040574214E-2</v>
      </c>
      <c r="F10">
        <f t="shared" si="3"/>
        <v>-0.23459929021664283</v>
      </c>
      <c r="G10">
        <v>0</v>
      </c>
      <c r="H10">
        <f t="shared" si="4"/>
        <v>0.26484453625721704</v>
      </c>
      <c r="I10">
        <f t="shared" si="5"/>
        <v>-1.0625078858299792</v>
      </c>
      <c r="J10">
        <f t="shared" si="6"/>
        <v>1.0625078858299792</v>
      </c>
      <c r="K10">
        <f t="shared" si="7"/>
        <v>0.47746756040114985</v>
      </c>
      <c r="L10">
        <f t="shared" si="8"/>
        <v>0.5225324395988501</v>
      </c>
      <c r="M10">
        <f t="shared" si="9"/>
        <v>2.0943831224048783</v>
      </c>
      <c r="N10">
        <f t="shared" si="10"/>
        <v>1.9137567818137824</v>
      </c>
    </row>
    <row r="11" spans="1:14" x14ac:dyDescent="0.25">
      <c r="A11" s="4">
        <f>IF('True_Odds_Calculator_2-way'!A12="","",'True_Odds_Calculator_2-way'!A12)</f>
        <v>1.75</v>
      </c>
      <c r="B11" s="4">
        <f>IF('True_Odds_Calculator_2-way'!B12="","",'True_Odds_Calculator_2-way'!B12)</f>
        <v>2.16</v>
      </c>
      <c r="C11" s="4">
        <f t="shared" si="0"/>
        <v>0.5714285714285714</v>
      </c>
      <c r="D11">
        <f t="shared" si="1"/>
        <v>0.46296296296296291</v>
      </c>
      <c r="E11">
        <f t="shared" si="2"/>
        <v>3.4391534391534417E-2</v>
      </c>
      <c r="F11">
        <f t="shared" si="3"/>
        <v>-0.23015873015873001</v>
      </c>
      <c r="G11">
        <v>0</v>
      </c>
      <c r="H11">
        <f t="shared" si="4"/>
        <v>0.26455026455026448</v>
      </c>
      <c r="I11">
        <f t="shared" si="5"/>
        <v>-1.0721125348377951</v>
      </c>
      <c r="J11">
        <f t="shared" si="6"/>
        <v>1.0721125348377951</v>
      </c>
      <c r="K11">
        <f t="shared" si="7"/>
        <v>0.55429779192955719</v>
      </c>
      <c r="L11">
        <f t="shared" si="8"/>
        <v>0.44570220807044264</v>
      </c>
      <c r="M11">
        <f t="shared" si="9"/>
        <v>1.8040844011283466</v>
      </c>
      <c r="N11">
        <f t="shared" si="10"/>
        <v>2.2436505404118421</v>
      </c>
    </row>
    <row r="12" spans="1:14" x14ac:dyDescent="0.25">
      <c r="A12" s="4">
        <f>IF('True_Odds_Calculator_2-way'!A13="","",'True_Odds_Calculator_2-way'!A13)</f>
        <v>1.85</v>
      </c>
      <c r="B12" s="4">
        <f>IF('True_Odds_Calculator_2-way'!B13="","",'True_Odds_Calculator_2-way'!B13)</f>
        <v>2.0499999999999998</v>
      </c>
      <c r="C12" s="4">
        <f t="shared" si="0"/>
        <v>0.54054054054054046</v>
      </c>
      <c r="D12">
        <f t="shared" si="1"/>
        <v>0.48780487804878053</v>
      </c>
      <c r="E12">
        <f t="shared" si="2"/>
        <v>2.8345418589321048E-2</v>
      </c>
      <c r="F12">
        <f t="shared" si="3"/>
        <v>-0.2353328938694792</v>
      </c>
      <c r="G12">
        <v>0</v>
      </c>
      <c r="H12">
        <f t="shared" si="4"/>
        <v>0.26367831245880025</v>
      </c>
      <c r="I12">
        <f t="shared" si="5"/>
        <v>-1.0585122480499263</v>
      </c>
      <c r="J12">
        <f t="shared" si="6"/>
        <v>1.0585122480499263</v>
      </c>
      <c r="K12">
        <f t="shared" si="7"/>
        <v>0.52638909307720383</v>
      </c>
      <c r="L12">
        <f t="shared" si="8"/>
        <v>0.47361090692279612</v>
      </c>
      <c r="M12">
        <f t="shared" si="9"/>
        <v>1.8997354108424378</v>
      </c>
      <c r="N12">
        <f t="shared" si="10"/>
        <v>2.1114378604524222</v>
      </c>
    </row>
    <row r="13" spans="1:14" x14ac:dyDescent="0.25">
      <c r="A13" s="4">
        <f>IF('True_Odds_Calculator_2-way'!A14="","",'True_Odds_Calculator_2-way'!A14)</f>
        <v>2.2000000000000002</v>
      </c>
      <c r="B13" s="4">
        <f>IF('True_Odds_Calculator_2-way'!B14="","",'True_Odds_Calculator_2-way'!B14)</f>
        <v>1.73</v>
      </c>
      <c r="C13" s="4">
        <f t="shared" si="0"/>
        <v>0.45454545454545453</v>
      </c>
      <c r="D13">
        <f t="shared" si="1"/>
        <v>0.5780346820809249</v>
      </c>
      <c r="E13">
        <f t="shared" si="2"/>
        <v>3.2580136626379375E-2</v>
      </c>
      <c r="F13">
        <f t="shared" si="3"/>
        <v>-0.23016290068313194</v>
      </c>
      <c r="G13">
        <v>0</v>
      </c>
      <c r="H13">
        <f t="shared" si="4"/>
        <v>0.26274303730951132</v>
      </c>
      <c r="I13">
        <f t="shared" si="5"/>
        <v>-1.0684346079267204</v>
      </c>
      <c r="J13">
        <f t="shared" si="6"/>
        <v>1.0684346079267204</v>
      </c>
      <c r="K13">
        <f t="shared" si="7"/>
        <v>0.43818875860384515</v>
      </c>
      <c r="L13">
        <f t="shared" si="8"/>
        <v>0.5618112413961549</v>
      </c>
      <c r="M13">
        <f t="shared" si="9"/>
        <v>2.2821215295120645</v>
      </c>
      <c r="N13">
        <f t="shared" si="10"/>
        <v>1.7799572637865058</v>
      </c>
    </row>
    <row r="14" spans="1:14" x14ac:dyDescent="0.25">
      <c r="A14" s="4">
        <f>IF('True_Odds_Calculator_2-way'!A15="","",'True_Odds_Calculator_2-way'!A15)</f>
        <v>2.12</v>
      </c>
      <c r="B14" s="4">
        <f>IF('True_Odds_Calculator_2-way'!B15="","",'True_Odds_Calculator_2-way'!B15)</f>
        <v>1.79</v>
      </c>
      <c r="C14" s="4">
        <f t="shared" si="0"/>
        <v>0.47169811320754712</v>
      </c>
      <c r="D14">
        <f t="shared" si="1"/>
        <v>0.55865921787709494</v>
      </c>
      <c r="E14">
        <f t="shared" si="2"/>
        <v>3.0357331084642114E-2</v>
      </c>
      <c r="F14">
        <f t="shared" si="3"/>
        <v>-0.23316116791398755</v>
      </c>
      <c r="G14">
        <v>0</v>
      </c>
      <c r="H14">
        <f t="shared" si="4"/>
        <v>0.26351849899862967</v>
      </c>
      <c r="I14">
        <f t="shared" si="5"/>
        <v>-1.0631081389064057</v>
      </c>
      <c r="J14">
        <f t="shared" si="6"/>
        <v>1.0631081389064057</v>
      </c>
      <c r="K14">
        <f t="shared" si="7"/>
        <v>0.4564790342557204</v>
      </c>
      <c r="L14">
        <f t="shared" si="8"/>
        <v>0.54352096574427933</v>
      </c>
      <c r="M14">
        <f t="shared" si="9"/>
        <v>2.1906811155751749</v>
      </c>
      <c r="N14">
        <f t="shared" si="10"/>
        <v>1.8398554297360612</v>
      </c>
    </row>
    <row r="15" spans="1:14" x14ac:dyDescent="0.25">
      <c r="A15" s="4">
        <f>IF('True_Odds_Calculator_2-way'!A16="","",'True_Odds_Calculator_2-way'!A16)</f>
        <v>2.61</v>
      </c>
      <c r="B15" s="4">
        <f>IF('True_Odds_Calculator_2-way'!B16="","",'True_Odds_Calculator_2-way'!B16)</f>
        <v>1.54</v>
      </c>
      <c r="C15" s="4">
        <f t="shared" si="0"/>
        <v>0.38314176245210729</v>
      </c>
      <c r="D15">
        <f t="shared" si="1"/>
        <v>0.64935064935064934</v>
      </c>
      <c r="E15">
        <f t="shared" si="2"/>
        <v>3.2492411802756749E-2</v>
      </c>
      <c r="F15">
        <f t="shared" si="3"/>
        <v>-0.21630094043887138</v>
      </c>
      <c r="G15">
        <v>0</v>
      </c>
      <c r="H15">
        <f t="shared" si="4"/>
        <v>0.2487933522416281</v>
      </c>
      <c r="I15">
        <f t="shared" si="5"/>
        <v>-1.0724824201463117</v>
      </c>
      <c r="J15">
        <f t="shared" si="6"/>
        <v>1.0724824201463117</v>
      </c>
      <c r="K15">
        <f t="shared" si="7"/>
        <v>0.36674412717308713</v>
      </c>
      <c r="L15">
        <f t="shared" si="8"/>
        <v>0.63325587282691287</v>
      </c>
      <c r="M15">
        <f t="shared" si="9"/>
        <v>2.7266966964355612</v>
      </c>
      <c r="N15">
        <f t="shared" si="10"/>
        <v>1.5791405068790083</v>
      </c>
    </row>
    <row r="16" spans="1:14" x14ac:dyDescent="0.25">
      <c r="A16" s="4">
        <f>IF('True_Odds_Calculator_2-way'!A17="","",'True_Odds_Calculator_2-way'!A17)</f>
        <v>2.41</v>
      </c>
      <c r="B16" s="4">
        <f>IF('True_Odds_Calculator_2-way'!B17="","",'True_Odds_Calculator_2-way'!B17)</f>
        <v>1.62</v>
      </c>
      <c r="C16" s="4">
        <f t="shared" si="0"/>
        <v>0.41493775933609955</v>
      </c>
      <c r="D16">
        <f t="shared" si="1"/>
        <v>0.61728395061728392</v>
      </c>
      <c r="E16">
        <f t="shared" si="2"/>
        <v>3.2221709953383471E-2</v>
      </c>
      <c r="F16">
        <f t="shared" si="3"/>
        <v>-0.22391270938988783</v>
      </c>
      <c r="G16">
        <v>0</v>
      </c>
      <c r="H16">
        <f t="shared" si="4"/>
        <v>0.2561344193432713</v>
      </c>
      <c r="I16">
        <f t="shared" si="5"/>
        <v>-1.0695340092890231</v>
      </c>
      <c r="J16">
        <f t="shared" si="6"/>
        <v>1.0695340092890231</v>
      </c>
      <c r="K16">
        <f t="shared" si="7"/>
        <v>0.39871725432970118</v>
      </c>
      <c r="L16">
        <f t="shared" si="8"/>
        <v>0.60128274567029871</v>
      </c>
      <c r="M16">
        <f t="shared" si="9"/>
        <v>2.5080429530975232</v>
      </c>
      <c r="N16">
        <f t="shared" si="10"/>
        <v>1.6631110857591944</v>
      </c>
    </row>
    <row r="17" spans="1:14" x14ac:dyDescent="0.25">
      <c r="A17" s="4">
        <f>IF('True_Odds_Calculator_2-way'!A18="","",'True_Odds_Calculator_2-way'!A18)</f>
        <v>1.87</v>
      </c>
      <c r="B17" s="4">
        <f>IF('True_Odds_Calculator_2-way'!B18="","",'True_Odds_Calculator_2-way'!B18)</f>
        <v>2.02</v>
      </c>
      <c r="C17" s="4">
        <f t="shared" si="0"/>
        <v>0.53475935828876997</v>
      </c>
      <c r="D17">
        <f t="shared" si="1"/>
        <v>0.49504950495049505</v>
      </c>
      <c r="E17">
        <f t="shared" si="2"/>
        <v>2.9808863239265015E-2</v>
      </c>
      <c r="F17">
        <f t="shared" si="3"/>
        <v>-0.23492349234923493</v>
      </c>
      <c r="G17">
        <v>0</v>
      </c>
      <c r="H17">
        <f t="shared" si="4"/>
        <v>0.2647323555885</v>
      </c>
      <c r="I17">
        <f t="shared" si="5"/>
        <v>-1.0615495921641367</v>
      </c>
      <c r="J17">
        <f t="shared" si="6"/>
        <v>1.0615495921641367</v>
      </c>
      <c r="K17">
        <f t="shared" si="7"/>
        <v>0.51987261275696728</v>
      </c>
      <c r="L17">
        <f t="shared" si="8"/>
        <v>0.48012738724303272</v>
      </c>
      <c r="M17">
        <f t="shared" si="9"/>
        <v>1.9235481451827992</v>
      </c>
      <c r="N17">
        <f t="shared" si="10"/>
        <v>2.0827805840074194</v>
      </c>
    </row>
    <row r="18" spans="1:14" x14ac:dyDescent="0.25">
      <c r="A18" s="4">
        <f>IF('True_Odds_Calculator_2-way'!A19="","",'True_Odds_Calculator_2-way'!A19)</f>
        <v>1.81</v>
      </c>
      <c r="B18" s="4">
        <f>IF('True_Odds_Calculator_2-way'!B19="","",'True_Odds_Calculator_2-way'!B19)</f>
        <v>2.08</v>
      </c>
      <c r="C18" s="4">
        <f t="shared" si="0"/>
        <v>0.5524861878453039</v>
      </c>
      <c r="D18">
        <f t="shared" si="1"/>
        <v>0.48076923076923073</v>
      </c>
      <c r="E18">
        <f t="shared" si="2"/>
        <v>3.3255418614534626E-2</v>
      </c>
      <c r="F18">
        <f t="shared" si="3"/>
        <v>-0.23236294092647691</v>
      </c>
      <c r="G18">
        <v>0</v>
      </c>
      <c r="H18">
        <f t="shared" si="4"/>
        <v>0.26561835954101148</v>
      </c>
      <c r="I18">
        <f t="shared" si="5"/>
        <v>-1.0691671651659735</v>
      </c>
      <c r="J18">
        <f t="shared" si="6"/>
        <v>1.0691671651659735</v>
      </c>
      <c r="K18">
        <f t="shared" si="7"/>
        <v>0.5358983848622455</v>
      </c>
      <c r="L18">
        <f t="shared" si="8"/>
        <v>0.4641016151377545</v>
      </c>
      <c r="M18">
        <f t="shared" si="9"/>
        <v>1.8660254037844384</v>
      </c>
      <c r="N18">
        <f t="shared" si="10"/>
        <v>2.1547005383792519</v>
      </c>
    </row>
    <row r="19" spans="1:14" x14ac:dyDescent="0.25">
      <c r="A19" s="4">
        <f>IF('True_Odds_Calculator_2-way'!A20="","",'True_Odds_Calculator_2-way'!A20)</f>
        <v>1.91</v>
      </c>
      <c r="B19" s="4">
        <f>IF('True_Odds_Calculator_2-way'!B20="","",'True_Odds_Calculator_2-way'!B20)</f>
        <v>1.93</v>
      </c>
      <c r="C19" s="4">
        <f t="shared" si="0"/>
        <v>0.52356020942408377</v>
      </c>
      <c r="D19">
        <f t="shared" si="1"/>
        <v>0.5181347150259068</v>
      </c>
      <c r="E19">
        <f t="shared" si="2"/>
        <v>4.1694924449990456E-2</v>
      </c>
      <c r="F19">
        <f t="shared" si="3"/>
        <v>-0.2295797954588612</v>
      </c>
      <c r="G19">
        <v>0</v>
      </c>
      <c r="H19">
        <f t="shared" si="4"/>
        <v>0.27127471990885171</v>
      </c>
      <c r="I19">
        <f t="shared" si="5"/>
        <v>-1.0870207379990005</v>
      </c>
      <c r="J19">
        <f t="shared" si="6"/>
        <v>1.0870207379990005</v>
      </c>
      <c r="K19">
        <f t="shared" si="7"/>
        <v>0.50271747157230162</v>
      </c>
      <c r="L19">
        <f t="shared" si="8"/>
        <v>0.49728252842769838</v>
      </c>
      <c r="M19">
        <f t="shared" si="9"/>
        <v>1.9891888715790902</v>
      </c>
      <c r="N19">
        <f t="shared" si="10"/>
        <v>2.0109292863390706</v>
      </c>
    </row>
    <row r="20" spans="1:14" x14ac:dyDescent="0.25">
      <c r="A20" s="4">
        <f>IF('True_Odds_Calculator_2-way'!A21="","",'True_Odds_Calculator_2-way'!A21)</f>
        <v>1.67</v>
      </c>
      <c r="B20" s="4">
        <f>IF('True_Odds_Calculator_2-way'!B21="","",'True_Odds_Calculator_2-way'!B21)</f>
        <v>2.23</v>
      </c>
      <c r="C20" s="4">
        <f t="shared" si="0"/>
        <v>0.5988023952095809</v>
      </c>
      <c r="D20">
        <f t="shared" si="1"/>
        <v>0.44843049327354262</v>
      </c>
      <c r="E20">
        <f t="shared" si="2"/>
        <v>4.7232888483123459E-2</v>
      </c>
      <c r="F20">
        <f t="shared" si="3"/>
        <v>-0.22128836497408777</v>
      </c>
      <c r="G20">
        <v>0</v>
      </c>
      <c r="H20">
        <f t="shared" si="4"/>
        <v>0.26852125345721117</v>
      </c>
      <c r="I20">
        <f t="shared" si="5"/>
        <v>-1.1015647826027291</v>
      </c>
      <c r="J20">
        <f t="shared" si="6"/>
        <v>1.1015647826027291</v>
      </c>
      <c r="K20">
        <f t="shared" si="7"/>
        <v>0.57535796903051928</v>
      </c>
      <c r="L20">
        <f t="shared" si="8"/>
        <v>0.42464203096948078</v>
      </c>
      <c r="M20">
        <f t="shared" si="9"/>
        <v>1.7380484043438287</v>
      </c>
      <c r="N20">
        <f t="shared" si="10"/>
        <v>2.3549246826013568</v>
      </c>
    </row>
    <row r="21" spans="1:14" x14ac:dyDescent="0.25">
      <c r="A21" s="4">
        <f>IF('True_Odds_Calculator_2-way'!A22="","",'True_Odds_Calculator_2-way'!A22)</f>
        <v>1.76</v>
      </c>
      <c r="B21" s="4">
        <f>IF('True_Odds_Calculator_2-way'!B22="","",'True_Odds_Calculator_2-way'!B22)</f>
        <v>2.08</v>
      </c>
      <c r="C21" s="4">
        <f t="shared" si="0"/>
        <v>0.56818181818181823</v>
      </c>
      <c r="D21">
        <f t="shared" si="1"/>
        <v>0.48076923076923073</v>
      </c>
      <c r="E21">
        <f t="shared" si="2"/>
        <v>4.8951048951048959E-2</v>
      </c>
      <c r="F21">
        <f t="shared" si="3"/>
        <v>-0.22421328671328666</v>
      </c>
      <c r="G21">
        <v>0</v>
      </c>
      <c r="H21">
        <f t="shared" si="4"/>
        <v>0.27316433566433568</v>
      </c>
      <c r="I21">
        <f t="shared" si="5"/>
        <v>-1.1037769642208699</v>
      </c>
      <c r="J21">
        <f t="shared" si="6"/>
        <v>1.1037769642208699</v>
      </c>
      <c r="K21">
        <f t="shared" si="7"/>
        <v>0.54381208677346893</v>
      </c>
      <c r="L21">
        <f t="shared" si="8"/>
        <v>0.45618791322653113</v>
      </c>
      <c r="M21">
        <f t="shared" si="9"/>
        <v>1.838870492807861</v>
      </c>
      <c r="N21">
        <f t="shared" si="10"/>
        <v>2.1920791213585393</v>
      </c>
    </row>
    <row r="22" spans="1:14" x14ac:dyDescent="0.25">
      <c r="A22" s="4">
        <f>IF('True_Odds_Calculator_2-way'!A23="","",'True_Odds_Calculator_2-way'!A23)</f>
        <v>1.76</v>
      </c>
      <c r="B22" s="4">
        <f>IF('True_Odds_Calculator_2-way'!B23="","",'True_Odds_Calculator_2-way'!B23)</f>
        <v>2.09</v>
      </c>
      <c r="C22" s="4">
        <f t="shared" si="0"/>
        <v>0.56818181818181823</v>
      </c>
      <c r="D22">
        <f t="shared" si="1"/>
        <v>0.47846889952153115</v>
      </c>
      <c r="E22">
        <f t="shared" si="2"/>
        <v>4.6650717703349276E-2</v>
      </c>
      <c r="F22">
        <f t="shared" si="3"/>
        <v>-0.22520661157024802</v>
      </c>
      <c r="G22">
        <v>0</v>
      </c>
      <c r="H22">
        <f t="shared" si="4"/>
        <v>0.27185732927359729</v>
      </c>
      <c r="I22">
        <f t="shared" si="5"/>
        <v>-1.0987021007226223</v>
      </c>
      <c r="J22">
        <f t="shared" si="6"/>
        <v>1.0987021007226223</v>
      </c>
      <c r="K22">
        <f t="shared" si="7"/>
        <v>0.54495509018599919</v>
      </c>
      <c r="L22">
        <f t="shared" si="8"/>
        <v>0.45504490981400092</v>
      </c>
      <c r="M22">
        <f t="shared" si="9"/>
        <v>1.8350135965491927</v>
      </c>
      <c r="N22">
        <f t="shared" si="10"/>
        <v>2.197585289787658</v>
      </c>
    </row>
    <row r="23" spans="1:14" x14ac:dyDescent="0.25">
      <c r="A23" s="4">
        <f>IF('True_Odds_Calculator_2-way'!A24="","",'True_Odds_Calculator_2-way'!A24)</f>
        <v>2.0499999999999998</v>
      </c>
      <c r="B23" s="4">
        <f>IF('True_Odds_Calculator_2-way'!B24="","",'True_Odds_Calculator_2-way'!B24)</f>
        <v>1.87</v>
      </c>
      <c r="C23" s="4">
        <f t="shared" si="0"/>
        <v>0.48780487804878053</v>
      </c>
      <c r="D23">
        <f t="shared" si="1"/>
        <v>0.53475935828876997</v>
      </c>
      <c r="E23">
        <f t="shared" si="2"/>
        <v>2.2564236337550447E-2</v>
      </c>
      <c r="F23">
        <f t="shared" si="3"/>
        <v>-0.23829398721794715</v>
      </c>
      <c r="G23">
        <v>0</v>
      </c>
      <c r="H23">
        <f t="shared" si="4"/>
        <v>0.26085822355549759</v>
      </c>
      <c r="I23">
        <f t="shared" si="5"/>
        <v>-1.0462747009572406</v>
      </c>
      <c r="J23">
        <f t="shared" si="6"/>
        <v>1.0462747009572406</v>
      </c>
      <c r="K23">
        <f t="shared" si="7"/>
        <v>0.47651077402466374</v>
      </c>
      <c r="L23">
        <f t="shared" si="8"/>
        <v>0.5234892259753362</v>
      </c>
      <c r="M23">
        <f t="shared" si="9"/>
        <v>2.0985884360051026</v>
      </c>
      <c r="N23">
        <f t="shared" si="10"/>
        <v>1.9102589898327997</v>
      </c>
    </row>
    <row r="24" spans="1:14" x14ac:dyDescent="0.25">
      <c r="A24" s="4">
        <f>IF('True_Odds_Calculator_2-way'!A25="","",'True_Odds_Calculator_2-way'!A25)</f>
        <v>1.65</v>
      </c>
      <c r="B24" s="4">
        <f>IF('True_Odds_Calculator_2-way'!B25="","",'True_Odds_Calculator_2-way'!B25)</f>
        <v>2.36</v>
      </c>
      <c r="C24" s="4">
        <f t="shared" si="0"/>
        <v>0.60606060606060608</v>
      </c>
      <c r="D24">
        <f t="shared" si="1"/>
        <v>0.42372881355932207</v>
      </c>
      <c r="E24">
        <f t="shared" si="2"/>
        <v>2.9789419619928204E-2</v>
      </c>
      <c r="F24">
        <f t="shared" si="3"/>
        <v>-0.22701592193117603</v>
      </c>
      <c r="G24">
        <v>0</v>
      </c>
      <c r="H24">
        <f t="shared" si="4"/>
        <v>0.25680534155110429</v>
      </c>
      <c r="I24">
        <f t="shared" si="5"/>
        <v>-1.063589074528793</v>
      </c>
      <c r="J24">
        <f t="shared" si="6"/>
        <v>1.063589074528793</v>
      </c>
      <c r="K24">
        <f t="shared" si="7"/>
        <v>0.59124965931908058</v>
      </c>
      <c r="L24">
        <f t="shared" si="8"/>
        <v>0.4087503406809192</v>
      </c>
      <c r="M24">
        <f t="shared" si="9"/>
        <v>1.6913328984437157</v>
      </c>
      <c r="N24">
        <f t="shared" si="10"/>
        <v>2.4464811413591585</v>
      </c>
    </row>
    <row r="25" spans="1:14" x14ac:dyDescent="0.25">
      <c r="A25" s="4">
        <f>IF('True_Odds_Calculator_2-way'!A26="","",'True_Odds_Calculator_2-way'!A26)</f>
        <v>1.57</v>
      </c>
      <c r="B25" s="4">
        <f>IF('True_Odds_Calculator_2-way'!B26="","",'True_Odds_Calculator_2-way'!B26)</f>
        <v>2.54</v>
      </c>
      <c r="C25" s="4">
        <f t="shared" si="0"/>
        <v>0.63694267515923564</v>
      </c>
      <c r="D25">
        <f t="shared" si="1"/>
        <v>0.39370078740157477</v>
      </c>
      <c r="E25">
        <f t="shared" si="2"/>
        <v>3.0643462560810519E-2</v>
      </c>
      <c r="F25">
        <f t="shared" si="3"/>
        <v>-0.22012137017904598</v>
      </c>
      <c r="G25">
        <v>0</v>
      </c>
      <c r="H25">
        <f t="shared" si="4"/>
        <v>0.2507648327398565</v>
      </c>
      <c r="I25">
        <f t="shared" si="5"/>
        <v>-1.067338589917677</v>
      </c>
      <c r="J25">
        <f t="shared" si="6"/>
        <v>1.067338589917677</v>
      </c>
      <c r="K25">
        <f t="shared" si="7"/>
        <v>0.62174245955697227</v>
      </c>
      <c r="L25">
        <f t="shared" si="8"/>
        <v>0.37825754044302767</v>
      </c>
      <c r="M25">
        <f t="shared" si="9"/>
        <v>1.608382996253076</v>
      </c>
      <c r="N25">
        <f t="shared" si="10"/>
        <v>2.6437014284732223</v>
      </c>
    </row>
    <row r="26" spans="1:14" x14ac:dyDescent="0.25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1.72</v>
      </c>
      <c r="C26" s="4">
        <f t="shared" si="0"/>
        <v>0.4464285714285714</v>
      </c>
      <c r="D26">
        <f t="shared" si="1"/>
        <v>0.58139534883720934</v>
      </c>
      <c r="E26">
        <f t="shared" si="2"/>
        <v>2.7823920265780622E-2</v>
      </c>
      <c r="F26">
        <f t="shared" si="3"/>
        <v>-0.23172757475083072</v>
      </c>
      <c r="G26">
        <v>0</v>
      </c>
      <c r="H26">
        <f t="shared" si="4"/>
        <v>0.25955149501661129</v>
      </c>
      <c r="I26">
        <f t="shared" si="5"/>
        <v>-1.0583343916682537</v>
      </c>
      <c r="J26">
        <f t="shared" si="6"/>
        <v>1.0583343916682537</v>
      </c>
      <c r="K26">
        <f t="shared" si="7"/>
        <v>0.43246335554118726</v>
      </c>
      <c r="L26">
        <f t="shared" si="8"/>
        <v>0.56753664445881302</v>
      </c>
      <c r="M26">
        <f t="shared" si="9"/>
        <v>2.3123346456686344</v>
      </c>
      <c r="N26">
        <f t="shared" si="10"/>
        <v>1.7620007620011424</v>
      </c>
    </row>
    <row r="27" spans="1:14" x14ac:dyDescent="0.25">
      <c r="A27" s="4">
        <f>IF('True_Odds_Calculator_2-way'!A28="","",'True_Odds_Calculator_2-way'!A28)</f>
        <v>1.88</v>
      </c>
      <c r="B27" s="4">
        <f>IF('True_Odds_Calculator_2-way'!B28="","",'True_Odds_Calculator_2-way'!B28)</f>
        <v>2.02</v>
      </c>
      <c r="C27" s="4">
        <f t="shared" si="0"/>
        <v>0.53191489361702127</v>
      </c>
      <c r="D27">
        <f t="shared" si="1"/>
        <v>0.49504950495049505</v>
      </c>
      <c r="E27">
        <f t="shared" si="2"/>
        <v>2.6964398567516312E-2</v>
      </c>
      <c r="F27">
        <f t="shared" si="3"/>
        <v>-0.23635980619338537</v>
      </c>
      <c r="G27">
        <v>0</v>
      </c>
      <c r="H27">
        <f t="shared" si="4"/>
        <v>0.26332420476090163</v>
      </c>
      <c r="I27">
        <f t="shared" si="5"/>
        <v>-1.0555008273018724</v>
      </c>
      <c r="J27">
        <f t="shared" si="6"/>
        <v>1.0555008273018724</v>
      </c>
      <c r="K27">
        <f t="shared" si="7"/>
        <v>0.51844612438456505</v>
      </c>
      <c r="L27">
        <f t="shared" si="8"/>
        <v>0.48155387561543506</v>
      </c>
      <c r="M27">
        <f t="shared" si="9"/>
        <v>1.9288407280256479</v>
      </c>
      <c r="N27">
        <f t="shared" si="10"/>
        <v>2.0766108438479098</v>
      </c>
    </row>
    <row r="28" spans="1:14" x14ac:dyDescent="0.25">
      <c r="A28" s="4">
        <f>IF('True_Odds_Calculator_2-way'!A29="","",'True_Odds_Calculator_2-way'!A29)</f>
        <v>1.21</v>
      </c>
      <c r="B28" s="4">
        <f>IF('True_Odds_Calculator_2-way'!B29="","",'True_Odds_Calculator_2-way'!B29)</f>
        <v>4.17</v>
      </c>
      <c r="C28" s="4">
        <f t="shared" si="0"/>
        <v>0.82644628099173556</v>
      </c>
      <c r="D28">
        <f t="shared" si="1"/>
        <v>0.23980815347721823</v>
      </c>
      <c r="E28">
        <f t="shared" si="2"/>
        <v>6.6254434468953738E-2</v>
      </c>
      <c r="F28">
        <f t="shared" si="3"/>
        <v>-0.13193412212378863</v>
      </c>
      <c r="G28">
        <v>0</v>
      </c>
      <c r="H28">
        <f t="shared" si="4"/>
        <v>0.19818855659274234</v>
      </c>
      <c r="I28">
        <f t="shared" si="5"/>
        <v>-1.2256337782264233</v>
      </c>
      <c r="J28">
        <f t="shared" si="6"/>
        <v>1.2256337782264233</v>
      </c>
      <c r="K28">
        <f t="shared" si="7"/>
        <v>0.79530256548468581</v>
      </c>
      <c r="L28">
        <f t="shared" si="8"/>
        <v>0.20469743451531425</v>
      </c>
      <c r="M28">
        <f t="shared" si="9"/>
        <v>1.2573830934275489</v>
      </c>
      <c r="N28">
        <f t="shared" si="10"/>
        <v>4.8852590769777624</v>
      </c>
    </row>
    <row r="29" spans="1:14" x14ac:dyDescent="0.25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0.58823529411764708</v>
      </c>
      <c r="D29">
        <f t="shared" si="1"/>
        <v>0.4464285714285714</v>
      </c>
      <c r="E29">
        <f t="shared" si="2"/>
        <v>3.4663865546218364E-2</v>
      </c>
      <c r="F29">
        <f t="shared" si="3"/>
        <v>-0.22794117647058831</v>
      </c>
      <c r="G29">
        <v>0</v>
      </c>
      <c r="H29">
        <f t="shared" si="4"/>
        <v>0.26260504201680673</v>
      </c>
      <c r="I29">
        <f t="shared" si="5"/>
        <v>-1.0733469768527293</v>
      </c>
      <c r="J29">
        <f t="shared" si="6"/>
        <v>1.0733469768527293</v>
      </c>
      <c r="K29">
        <f t="shared" si="7"/>
        <v>0.5709904149848718</v>
      </c>
      <c r="L29">
        <f t="shared" si="8"/>
        <v>0.42900958501512831</v>
      </c>
      <c r="M29">
        <f t="shared" si="9"/>
        <v>1.7513428837969105</v>
      </c>
      <c r="N29">
        <f t="shared" si="10"/>
        <v>2.3309502512973848</v>
      </c>
    </row>
    <row r="30" spans="1:14" x14ac:dyDescent="0.25">
      <c r="A30" s="4">
        <f>IF('True_Odds_Calculator_2-way'!A31="","",'True_Odds_Calculator_2-way'!A31)</f>
        <v>1.86</v>
      </c>
      <c r="B30" s="4">
        <f>IF('True_Odds_Calculator_2-way'!B31="","",'True_Odds_Calculator_2-way'!B31)</f>
        <v>2.0299999999999998</v>
      </c>
      <c r="C30" s="4">
        <f t="shared" si="0"/>
        <v>0.5376344086021505</v>
      </c>
      <c r="D30">
        <f t="shared" si="1"/>
        <v>0.49261083743842371</v>
      </c>
      <c r="E30">
        <f t="shared" si="2"/>
        <v>3.0245246040574214E-2</v>
      </c>
      <c r="F30">
        <f t="shared" si="3"/>
        <v>-0.23459929021664283</v>
      </c>
      <c r="G30">
        <v>0</v>
      </c>
      <c r="H30">
        <f t="shared" si="4"/>
        <v>0.26484453625721704</v>
      </c>
      <c r="I30">
        <f t="shared" si="5"/>
        <v>-1.0625078858299792</v>
      </c>
      <c r="J30">
        <f t="shared" si="6"/>
        <v>1.0625078858299792</v>
      </c>
      <c r="K30">
        <f t="shared" si="7"/>
        <v>0.5225324395988501</v>
      </c>
      <c r="L30">
        <f t="shared" si="8"/>
        <v>0.47746756040114985</v>
      </c>
      <c r="M30">
        <f t="shared" si="9"/>
        <v>1.9137567818137824</v>
      </c>
      <c r="N30">
        <f t="shared" si="10"/>
        <v>2.0943831224048783</v>
      </c>
    </row>
    <row r="31" spans="1:14" x14ac:dyDescent="0.25">
      <c r="A31" s="4">
        <f>IF('True_Odds_Calculator_2-way'!A32="","",'True_Odds_Calculator_2-way'!A32)</f>
        <v>1.68</v>
      </c>
      <c r="B31" s="4">
        <f>IF('True_Odds_Calculator_2-way'!B32="","",'True_Odds_Calculator_2-way'!B32)</f>
        <v>2.27</v>
      </c>
      <c r="C31" s="4">
        <f t="shared" si="0"/>
        <v>0.59523809523809523</v>
      </c>
      <c r="D31">
        <f t="shared" si="1"/>
        <v>0.44052863436123346</v>
      </c>
      <c r="E31">
        <f t="shared" si="2"/>
        <v>3.5766729599328695E-2</v>
      </c>
      <c r="F31">
        <f t="shared" si="3"/>
        <v>-0.22645269561569115</v>
      </c>
      <c r="G31">
        <v>0</v>
      </c>
      <c r="H31">
        <f t="shared" si="4"/>
        <v>0.2622194252150199</v>
      </c>
      <c r="I31">
        <f t="shared" si="5"/>
        <v>-1.0760778282064791</v>
      </c>
      <c r="J31">
        <f t="shared" si="6"/>
        <v>1.0760778282064791</v>
      </c>
      <c r="K31">
        <f t="shared" si="7"/>
        <v>0.57745625010319412</v>
      </c>
      <c r="L31">
        <f t="shared" si="8"/>
        <v>0.42254374989680582</v>
      </c>
      <c r="M31">
        <f t="shared" si="9"/>
        <v>1.7317329231804059</v>
      </c>
      <c r="N31">
        <f t="shared" si="10"/>
        <v>2.3666188418222287</v>
      </c>
    </row>
    <row r="32" spans="1:14" x14ac:dyDescent="0.25">
      <c r="A32" s="4">
        <f>IF('True_Odds_Calculator_2-way'!A33="","",'True_Odds_Calculator_2-way'!A33)</f>
        <v>1.88</v>
      </c>
      <c r="B32" s="4">
        <f>IF('True_Odds_Calculator_2-way'!B33="","",'True_Odds_Calculator_2-way'!B33)</f>
        <v>2.0099999999999998</v>
      </c>
      <c r="C32" s="4">
        <f t="shared" si="0"/>
        <v>0.53191489361702127</v>
      </c>
      <c r="D32">
        <f t="shared" si="1"/>
        <v>0.49751243781094534</v>
      </c>
      <c r="E32">
        <f t="shared" si="2"/>
        <v>2.9427331427966497E-2</v>
      </c>
      <c r="F32">
        <f t="shared" si="3"/>
        <v>-0.23520694400338749</v>
      </c>
      <c r="G32">
        <v>0</v>
      </c>
      <c r="H32">
        <f t="shared" si="4"/>
        <v>0.26463427543135393</v>
      </c>
      <c r="I32">
        <f t="shared" si="5"/>
        <v>-1.060713208766217</v>
      </c>
      <c r="J32">
        <f t="shared" si="6"/>
        <v>1.060713208766217</v>
      </c>
      <c r="K32">
        <f t="shared" si="7"/>
        <v>0.5172161542198922</v>
      </c>
      <c r="L32">
        <f t="shared" si="8"/>
        <v>0.48278384578010813</v>
      </c>
      <c r="M32">
        <f t="shared" si="9"/>
        <v>1.9334276237142709</v>
      </c>
      <c r="N32">
        <f t="shared" si="10"/>
        <v>2.0713203408538785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2.06</v>
      </c>
      <c r="B34" s="4">
        <f>IF('True_Odds_Calculator_2-way'!B35="","",'True_Odds_Calculator_2-way'!B35)</f>
        <v>1.85</v>
      </c>
      <c r="C34" s="4">
        <f t="shared" si="0"/>
        <v>0.4854368932038835</v>
      </c>
      <c r="D34">
        <f t="shared" si="1"/>
        <v>0.54054054054054046</v>
      </c>
      <c r="E34">
        <f t="shared" si="2"/>
        <v>2.5977433744424072E-2</v>
      </c>
      <c r="F34">
        <f t="shared" si="3"/>
        <v>-0.23642088690632379</v>
      </c>
      <c r="G34">
        <v>0</v>
      </c>
      <c r="H34">
        <f t="shared" si="4"/>
        <v>0.26239832065074781</v>
      </c>
      <c r="I34">
        <f t="shared" si="5"/>
        <v>-1.0535074339697479</v>
      </c>
      <c r="J34">
        <f t="shared" si="6"/>
        <v>1.0535074339697479</v>
      </c>
      <c r="K34">
        <f t="shared" si="7"/>
        <v>0.47242951431782315</v>
      </c>
      <c r="L34">
        <f t="shared" si="8"/>
        <v>0.52757048568217679</v>
      </c>
      <c r="M34">
        <f t="shared" si="9"/>
        <v>2.1167178800079327</v>
      </c>
      <c r="N34">
        <f t="shared" si="10"/>
        <v>1.8954813188742858</v>
      </c>
    </row>
    <row r="35" spans="1:14" x14ac:dyDescent="0.25">
      <c r="A35" s="4">
        <f>IF('True_Odds_Calculator_2-way'!A36="","",'True_Odds_Calculator_2-way'!A36)</f>
        <v>1.41</v>
      </c>
      <c r="B35" s="4">
        <f>IF('True_Odds_Calculator_2-way'!B36="","",'True_Odds_Calculator_2-way'!B36)</f>
        <v>3.02</v>
      </c>
      <c r="C35" s="4">
        <f t="shared" si="0"/>
        <v>0.70921985815602839</v>
      </c>
      <c r="D35">
        <f t="shared" si="1"/>
        <v>0.33112582781456956</v>
      </c>
      <c r="E35">
        <f t="shared" si="2"/>
        <v>4.0345685970597955E-2</v>
      </c>
      <c r="F35">
        <f t="shared" si="3"/>
        <v>-0.1944953266638485</v>
      </c>
      <c r="G35">
        <v>0</v>
      </c>
      <c r="H35">
        <f t="shared" si="4"/>
        <v>0.23484101263444651</v>
      </c>
      <c r="I35">
        <f t="shared" si="5"/>
        <v>-1.0988347541611649</v>
      </c>
      <c r="J35">
        <f t="shared" si="6"/>
        <v>1.0988347541611649</v>
      </c>
      <c r="K35">
        <f t="shared" si="7"/>
        <v>0.68940686745572888</v>
      </c>
      <c r="L35">
        <f t="shared" si="8"/>
        <v>0.31059313254427107</v>
      </c>
      <c r="M35">
        <f t="shared" si="9"/>
        <v>1.4505222492060774</v>
      </c>
      <c r="N35">
        <f t="shared" si="10"/>
        <v>3.2196462034055529</v>
      </c>
    </row>
    <row r="36" spans="1:14" x14ac:dyDescent="0.25">
      <c r="A36" s="4">
        <f>IF('True_Odds_Calculator_2-way'!A37="","",'True_Odds_Calculator_2-way'!A37)</f>
        <v>2.37</v>
      </c>
      <c r="B36" s="4">
        <f>IF('True_Odds_Calculator_2-way'!B37="","",'True_Odds_Calculator_2-way'!B37)</f>
        <v>1.65</v>
      </c>
      <c r="C36" s="4">
        <f t="shared" si="0"/>
        <v>0.42194092827004215</v>
      </c>
      <c r="D36">
        <f t="shared" si="1"/>
        <v>0.60606060606060608</v>
      </c>
      <c r="E36">
        <f t="shared" si="2"/>
        <v>2.8001534330648337E-2</v>
      </c>
      <c r="F36">
        <f t="shared" si="3"/>
        <v>-0.22772024037846816</v>
      </c>
      <c r="G36">
        <v>0</v>
      </c>
      <c r="H36">
        <f t="shared" si="4"/>
        <v>0.25572177470911645</v>
      </c>
      <c r="I36">
        <f t="shared" si="5"/>
        <v>-1.0597002531915625</v>
      </c>
      <c r="J36">
        <f t="shared" si="6"/>
        <v>1.0597002531915625</v>
      </c>
      <c r="K36">
        <f t="shared" si="7"/>
        <v>0.40786538259317556</v>
      </c>
      <c r="L36">
        <f t="shared" si="8"/>
        <v>0.59213461740682438</v>
      </c>
      <c r="M36">
        <f t="shared" si="9"/>
        <v>2.4517893468724408</v>
      </c>
      <c r="N36">
        <f t="shared" si="10"/>
        <v>1.6888051645745159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1.93</v>
      </c>
      <c r="C37" s="4">
        <f t="shared" si="0"/>
        <v>0.50761421319796951</v>
      </c>
      <c r="D37">
        <f t="shared" si="1"/>
        <v>0.5181347150259068</v>
      </c>
      <c r="E37">
        <f t="shared" si="2"/>
        <v>2.5748928223876311E-2</v>
      </c>
      <c r="F37">
        <f t="shared" si="3"/>
        <v>-0.23726361747455349</v>
      </c>
      <c r="G37">
        <v>0</v>
      </c>
      <c r="H37">
        <f t="shared" si="4"/>
        <v>0.26301254569842986</v>
      </c>
      <c r="I37">
        <f t="shared" si="5"/>
        <v>-1.0528649266733445</v>
      </c>
      <c r="J37">
        <f t="shared" si="6"/>
        <v>1.0528649266733445</v>
      </c>
      <c r="K37">
        <f t="shared" si="7"/>
        <v>0.49473625880060179</v>
      </c>
      <c r="L37">
        <f t="shared" si="8"/>
        <v>0.50526374119939821</v>
      </c>
      <c r="M37">
        <f t="shared" si="9"/>
        <v>2.021278978873144</v>
      </c>
      <c r="N37">
        <f t="shared" si="10"/>
        <v>1.9791643818062103</v>
      </c>
    </row>
    <row r="38" spans="1:14" x14ac:dyDescent="0.25">
      <c r="A38" s="4">
        <f>IF('True_Odds_Calculator_2-way'!A39="","",'True_Odds_Calculator_2-way'!A39)</f>
        <v>1.87</v>
      </c>
      <c r="B38" s="4">
        <f>IF('True_Odds_Calculator_2-way'!B39="","",'True_Odds_Calculator_2-way'!B39)</f>
        <v>2.02</v>
      </c>
      <c r="C38" s="4">
        <f t="shared" si="0"/>
        <v>0.53475935828876997</v>
      </c>
      <c r="D38">
        <f t="shared" si="1"/>
        <v>0.49504950495049505</v>
      </c>
      <c r="E38">
        <f t="shared" si="2"/>
        <v>2.9808863239265015E-2</v>
      </c>
      <c r="F38">
        <f t="shared" si="3"/>
        <v>-0.23492349234923493</v>
      </c>
      <c r="G38">
        <v>0</v>
      </c>
      <c r="H38">
        <f t="shared" si="4"/>
        <v>0.2647323555885</v>
      </c>
      <c r="I38">
        <f t="shared" si="5"/>
        <v>-1.0615495921641367</v>
      </c>
      <c r="J38">
        <f t="shared" si="6"/>
        <v>1.0615495921641367</v>
      </c>
      <c r="K38">
        <f t="shared" si="7"/>
        <v>0.51987261275696728</v>
      </c>
      <c r="L38">
        <f t="shared" si="8"/>
        <v>0.48012738724303272</v>
      </c>
      <c r="M38">
        <f t="shared" si="9"/>
        <v>1.9235481451827992</v>
      </c>
      <c r="N38">
        <f t="shared" si="10"/>
        <v>2.0827805840074194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0.45454545454545453</v>
      </c>
      <c r="D39">
        <f t="shared" si="1"/>
        <v>0.5780346820809249</v>
      </c>
      <c r="E39">
        <f t="shared" si="2"/>
        <v>3.2580136626379375E-2</v>
      </c>
      <c r="F39">
        <f t="shared" si="3"/>
        <v>-0.23016290068313194</v>
      </c>
      <c r="G39">
        <v>0</v>
      </c>
      <c r="H39">
        <f t="shared" si="4"/>
        <v>0.26274303730951132</v>
      </c>
      <c r="I39">
        <f t="shared" si="5"/>
        <v>-1.0684346079267204</v>
      </c>
      <c r="J39">
        <f t="shared" si="6"/>
        <v>1.0684346079267204</v>
      </c>
      <c r="K39">
        <f t="shared" si="7"/>
        <v>0.43818875860384515</v>
      </c>
      <c r="L39">
        <f t="shared" si="8"/>
        <v>0.5618112413961549</v>
      </c>
      <c r="M39">
        <f t="shared" si="9"/>
        <v>2.2821215295120645</v>
      </c>
      <c r="N39">
        <f t="shared" si="10"/>
        <v>1.7799572637865058</v>
      </c>
    </row>
    <row r="40" spans="1:14" x14ac:dyDescent="0.25">
      <c r="A40" s="4">
        <f>IF('True_Odds_Calculator_2-way'!A41="","",'True_Odds_Calculator_2-way'!A41)</f>
        <v>2.06</v>
      </c>
      <c r="B40" s="4">
        <f>IF('True_Odds_Calculator_2-way'!B41="","",'True_Odds_Calculator_2-way'!B41)</f>
        <v>1.84</v>
      </c>
      <c r="C40" s="4">
        <f t="shared" si="0"/>
        <v>0.4854368932038835</v>
      </c>
      <c r="D40">
        <f t="shared" si="1"/>
        <v>0.54347826086956519</v>
      </c>
      <c r="E40">
        <f t="shared" si="2"/>
        <v>2.891515407344869E-2</v>
      </c>
      <c r="F40">
        <f t="shared" si="3"/>
        <v>-0.23490924440692273</v>
      </c>
      <c r="G40">
        <v>0</v>
      </c>
      <c r="H40">
        <f t="shared" si="4"/>
        <v>0.26382439848037148</v>
      </c>
      <c r="I40">
        <f t="shared" si="5"/>
        <v>-1.0597597584982434</v>
      </c>
      <c r="J40">
        <f t="shared" si="6"/>
        <v>1.0597597584982434</v>
      </c>
      <c r="K40">
        <f t="shared" si="7"/>
        <v>0.47095494984925418</v>
      </c>
      <c r="L40">
        <f t="shared" si="8"/>
        <v>0.52904505015074577</v>
      </c>
      <c r="M40">
        <f t="shared" si="9"/>
        <v>2.123345344008138</v>
      </c>
      <c r="N40">
        <f t="shared" si="10"/>
        <v>1.8901981971385247</v>
      </c>
    </row>
    <row r="41" spans="1:14" x14ac:dyDescent="0.25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0.44247787610619471</v>
      </c>
      <c r="D41">
        <f t="shared" si="1"/>
        <v>0.59171597633136097</v>
      </c>
      <c r="E41">
        <f t="shared" si="2"/>
        <v>3.4193852437555794E-2</v>
      </c>
      <c r="F41">
        <f t="shared" si="3"/>
        <v>-0.22762737602764815</v>
      </c>
      <c r="G41">
        <v>0</v>
      </c>
      <c r="H41">
        <f t="shared" si="4"/>
        <v>0.261821228465204</v>
      </c>
      <c r="I41">
        <f t="shared" si="5"/>
        <v>-1.0724824201463119</v>
      </c>
      <c r="J41">
        <f t="shared" si="6"/>
        <v>1.0724824201463119</v>
      </c>
      <c r="K41">
        <f t="shared" si="7"/>
        <v>0.42529160714947917</v>
      </c>
      <c r="L41">
        <f t="shared" si="8"/>
        <v>0.57470839285052078</v>
      </c>
      <c r="M41">
        <f t="shared" si="9"/>
        <v>2.351327849384353</v>
      </c>
      <c r="N41">
        <f t="shared" si="10"/>
        <v>1.7400128699009547</v>
      </c>
    </row>
    <row r="42" spans="1:14" x14ac:dyDescent="0.25">
      <c r="A42" s="4">
        <f>IF('True_Odds_Calculator_2-way'!A43="","",'True_Odds_Calculator_2-way'!A43)</f>
        <v>2.4700000000000002</v>
      </c>
      <c r="B42" s="4">
        <f>IF('True_Odds_Calculator_2-way'!B43="","",'True_Odds_Calculator_2-way'!B43)</f>
        <v>1.59</v>
      </c>
      <c r="C42" s="4">
        <f t="shared" si="0"/>
        <v>0.40485829959514169</v>
      </c>
      <c r="D42">
        <f t="shared" si="1"/>
        <v>0.62893081761006286</v>
      </c>
      <c r="E42">
        <f t="shared" si="2"/>
        <v>3.37891172052045E-2</v>
      </c>
      <c r="F42">
        <f t="shared" si="3"/>
        <v>-0.22083874417538774</v>
      </c>
      <c r="G42">
        <v>0</v>
      </c>
      <c r="H42">
        <f t="shared" si="4"/>
        <v>0.25462786138059224</v>
      </c>
      <c r="I42">
        <f t="shared" si="5"/>
        <v>-1.0737800400040409</v>
      </c>
      <c r="J42">
        <f t="shared" si="6"/>
        <v>1.0737800400040409</v>
      </c>
      <c r="K42">
        <f t="shared" si="7"/>
        <v>0.38782889624489203</v>
      </c>
      <c r="L42">
        <f t="shared" si="8"/>
        <v>0.61217110375510797</v>
      </c>
      <c r="M42">
        <f t="shared" si="9"/>
        <v>2.5784566588059405</v>
      </c>
      <c r="N42">
        <f t="shared" si="10"/>
        <v>1.6335302236023845</v>
      </c>
    </row>
    <row r="43" spans="1:14" x14ac:dyDescent="0.25">
      <c r="A43" s="4">
        <f>IF('True_Odds_Calculator_2-way'!A44="","",'True_Odds_Calculator_2-way'!A44)</f>
        <v>2.0699999999999998</v>
      </c>
      <c r="B43" s="4">
        <f>IF('True_Odds_Calculator_2-way'!B44="","",'True_Odds_Calculator_2-way'!B44)</f>
        <v>1.81</v>
      </c>
      <c r="C43" s="4">
        <f t="shared" si="0"/>
        <v>0.48309178743961356</v>
      </c>
      <c r="D43">
        <f t="shared" si="1"/>
        <v>0.5524861878453039</v>
      </c>
      <c r="E43">
        <f t="shared" si="2"/>
        <v>3.5577975284917462E-2</v>
      </c>
      <c r="F43">
        <f t="shared" si="3"/>
        <v>-0.23132356473696847</v>
      </c>
      <c r="G43">
        <v>0</v>
      </c>
      <c r="H43">
        <f t="shared" si="4"/>
        <v>0.26690154002188599</v>
      </c>
      <c r="I43">
        <f t="shared" si="5"/>
        <v>-1.0741516544951821</v>
      </c>
      <c r="J43">
        <f t="shared" si="6"/>
        <v>1.0741516544951821</v>
      </c>
      <c r="K43">
        <f t="shared" si="7"/>
        <v>0.46525861134990021</v>
      </c>
      <c r="L43">
        <f t="shared" si="8"/>
        <v>0.53474138865009979</v>
      </c>
      <c r="M43">
        <f t="shared" si="9"/>
        <v>2.1493422703098441</v>
      </c>
      <c r="N43">
        <f t="shared" si="10"/>
        <v>1.8700628401410975</v>
      </c>
    </row>
    <row r="44" spans="1:14" x14ac:dyDescent="0.25">
      <c r="A44" s="4">
        <f>IF('True_Odds_Calculator_2-way'!A45="","",'True_Odds_Calculator_2-way'!A45)</f>
        <v>2.06</v>
      </c>
      <c r="B44" s="4">
        <f>IF('True_Odds_Calculator_2-way'!B45="","",'True_Odds_Calculator_2-way'!B45)</f>
        <v>1.84</v>
      </c>
      <c r="C44" s="4">
        <f t="shared" si="0"/>
        <v>0.4854368932038835</v>
      </c>
      <c r="D44">
        <f t="shared" si="1"/>
        <v>0.54347826086956519</v>
      </c>
      <c r="E44">
        <f t="shared" si="2"/>
        <v>2.891515407344869E-2</v>
      </c>
      <c r="F44">
        <f t="shared" si="3"/>
        <v>-0.23490924440692273</v>
      </c>
      <c r="G44">
        <v>0</v>
      </c>
      <c r="H44">
        <f t="shared" si="4"/>
        <v>0.26382439848037148</v>
      </c>
      <c r="I44">
        <f t="shared" si="5"/>
        <v>-1.0597597584982434</v>
      </c>
      <c r="J44">
        <f t="shared" si="6"/>
        <v>1.0597597584982434</v>
      </c>
      <c r="K44">
        <f t="shared" si="7"/>
        <v>0.47095494984925418</v>
      </c>
      <c r="L44">
        <f t="shared" si="8"/>
        <v>0.52904505015074577</v>
      </c>
      <c r="M44">
        <f t="shared" si="9"/>
        <v>2.123345344008138</v>
      </c>
      <c r="N44">
        <f t="shared" si="10"/>
        <v>1.8901981971385247</v>
      </c>
    </row>
    <row r="45" spans="1:14" x14ac:dyDescent="0.25">
      <c r="A45" s="4">
        <f>IF('True_Odds_Calculator_2-way'!A46="","",'True_Odds_Calculator_2-way'!A46)</f>
        <v>2.04</v>
      </c>
      <c r="B45" s="4">
        <f>IF('True_Odds_Calculator_2-way'!B46="","",'True_Odds_Calculator_2-way'!B46)</f>
        <v>1.85</v>
      </c>
      <c r="C45" s="4">
        <f t="shared" si="0"/>
        <v>0.49019607843137253</v>
      </c>
      <c r="D45">
        <f t="shared" si="1"/>
        <v>0.54054054054054046</v>
      </c>
      <c r="E45">
        <f t="shared" si="2"/>
        <v>3.0736618971912932E-2</v>
      </c>
      <c r="F45">
        <f t="shared" si="3"/>
        <v>-0.23423423423423428</v>
      </c>
      <c r="G45">
        <v>0</v>
      </c>
      <c r="H45">
        <f t="shared" si="4"/>
        <v>0.26497085320614727</v>
      </c>
      <c r="I45">
        <f t="shared" si="5"/>
        <v>-1.0635890745287924</v>
      </c>
      <c r="J45">
        <f t="shared" si="6"/>
        <v>1.0635890745287924</v>
      </c>
      <c r="K45">
        <f t="shared" si="7"/>
        <v>0.47480390464975097</v>
      </c>
      <c r="L45">
        <f t="shared" si="8"/>
        <v>0.52519609535024903</v>
      </c>
      <c r="M45">
        <f t="shared" si="9"/>
        <v>2.1061326375099441</v>
      </c>
      <c r="N45">
        <f t="shared" si="10"/>
        <v>1.904050713349474</v>
      </c>
    </row>
    <row r="46" spans="1:14" x14ac:dyDescent="0.25">
      <c r="A46" s="4">
        <f>IF('True_Odds_Calculator_2-way'!A47="","",'True_Odds_Calculator_2-way'!A47)</f>
        <v>2.09</v>
      </c>
      <c r="B46" s="4">
        <f>IF('True_Odds_Calculator_2-way'!B47="","",'True_Odds_Calculator_2-way'!B47)</f>
        <v>1.8</v>
      </c>
      <c r="C46" s="4">
        <f t="shared" si="0"/>
        <v>0.47846889952153115</v>
      </c>
      <c r="D46">
        <f t="shared" si="1"/>
        <v>0.55555555555555558</v>
      </c>
      <c r="E46">
        <f t="shared" si="2"/>
        <v>3.4024455077086735E-2</v>
      </c>
      <c r="F46">
        <f t="shared" si="3"/>
        <v>-0.23179160021265277</v>
      </c>
      <c r="G46">
        <v>0</v>
      </c>
      <c r="H46">
        <f t="shared" si="4"/>
        <v>0.26581605528973956</v>
      </c>
      <c r="I46">
        <f t="shared" si="5"/>
        <v>-1.0708823421952987</v>
      </c>
      <c r="J46">
        <f t="shared" si="6"/>
        <v>1.0708823421952987</v>
      </c>
      <c r="K46">
        <f t="shared" si="7"/>
        <v>0.46141173239413841</v>
      </c>
      <c r="L46">
        <f t="shared" si="8"/>
        <v>0.53858826760586154</v>
      </c>
      <c r="M46">
        <f t="shared" si="9"/>
        <v>2.1672617529928755</v>
      </c>
      <c r="N46">
        <f t="shared" si="10"/>
        <v>1.8567058737562385</v>
      </c>
    </row>
    <row r="47" spans="1:14" x14ac:dyDescent="0.25">
      <c r="A47" s="4">
        <f>IF('True_Odds_Calculator_2-way'!A48="","",'True_Odds_Calculator_2-way'!A48)</f>
        <v>1.91</v>
      </c>
      <c r="B47" s="4">
        <f>IF('True_Odds_Calculator_2-way'!B48="","",'True_Odds_Calculator_2-way'!B48)</f>
        <v>1.93</v>
      </c>
      <c r="C47" s="4">
        <f t="shared" si="0"/>
        <v>0.52356020942408377</v>
      </c>
      <c r="D47">
        <f t="shared" si="1"/>
        <v>0.5181347150259068</v>
      </c>
      <c r="E47">
        <f t="shared" si="2"/>
        <v>4.1694924449990456E-2</v>
      </c>
      <c r="F47">
        <f t="shared" si="3"/>
        <v>-0.2295797954588612</v>
      </c>
      <c r="G47">
        <v>0</v>
      </c>
      <c r="H47">
        <f t="shared" si="4"/>
        <v>0.27127471990885171</v>
      </c>
      <c r="I47">
        <f t="shared" si="5"/>
        <v>-1.0870207379990005</v>
      </c>
      <c r="J47">
        <f t="shared" si="6"/>
        <v>1.0870207379990005</v>
      </c>
      <c r="K47">
        <f t="shared" si="7"/>
        <v>0.50271747157230162</v>
      </c>
      <c r="L47">
        <f t="shared" si="8"/>
        <v>0.49728252842769838</v>
      </c>
      <c r="M47">
        <f t="shared" si="9"/>
        <v>1.9891888715790902</v>
      </c>
      <c r="N47">
        <f t="shared" si="10"/>
        <v>2.0109292863390706</v>
      </c>
    </row>
    <row r="48" spans="1:14" x14ac:dyDescent="0.25">
      <c r="A48" s="4">
        <f>IF('True_Odds_Calculator_2-way'!A49="","",'True_Odds_Calculator_2-way'!A49)</f>
        <v>1.91</v>
      </c>
      <c r="B48" s="4">
        <f>IF('True_Odds_Calculator_2-way'!B49="","",'True_Odds_Calculator_2-way'!B49)</f>
        <v>1.93</v>
      </c>
      <c r="C48" s="4">
        <f t="shared" si="0"/>
        <v>0.52356020942408377</v>
      </c>
      <c r="D48">
        <f t="shared" si="1"/>
        <v>0.5181347150259068</v>
      </c>
      <c r="E48">
        <f t="shared" si="2"/>
        <v>4.1694924449990456E-2</v>
      </c>
      <c r="F48">
        <f t="shared" si="3"/>
        <v>-0.2295797954588612</v>
      </c>
      <c r="G48">
        <v>0</v>
      </c>
      <c r="H48">
        <f t="shared" si="4"/>
        <v>0.27127471990885171</v>
      </c>
      <c r="I48">
        <f t="shared" si="5"/>
        <v>-1.0870207379990005</v>
      </c>
      <c r="J48">
        <f t="shared" si="6"/>
        <v>1.0870207379990005</v>
      </c>
      <c r="K48">
        <f t="shared" si="7"/>
        <v>0.50271747157230162</v>
      </c>
      <c r="L48">
        <f t="shared" si="8"/>
        <v>0.49728252842769838</v>
      </c>
      <c r="M48">
        <f t="shared" si="9"/>
        <v>1.9891888715790902</v>
      </c>
      <c r="N48">
        <f t="shared" si="10"/>
        <v>2.0109292863390706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1.86</v>
      </c>
      <c r="C49" s="4">
        <f t="shared" si="0"/>
        <v>0.50761421319796951</v>
      </c>
      <c r="D49">
        <f t="shared" si="1"/>
        <v>0.5376344086021505</v>
      </c>
      <c r="E49">
        <f t="shared" si="2"/>
        <v>4.5248621800120015E-2</v>
      </c>
      <c r="F49">
        <f t="shared" si="3"/>
        <v>-0.22766224551061631</v>
      </c>
      <c r="G49">
        <v>0</v>
      </c>
      <c r="H49">
        <f t="shared" si="4"/>
        <v>0.27291086731073627</v>
      </c>
      <c r="I49">
        <f t="shared" si="5"/>
        <v>-1.0948759274783444</v>
      </c>
      <c r="J49">
        <f t="shared" si="6"/>
        <v>1.0948759274783444</v>
      </c>
      <c r="K49">
        <f t="shared" si="7"/>
        <v>0.48495907911304703</v>
      </c>
      <c r="L49">
        <f t="shared" si="8"/>
        <v>0.51504092088695308</v>
      </c>
      <c r="M49">
        <f t="shared" si="9"/>
        <v>2.062029649653994</v>
      </c>
      <c r="N49">
        <f t="shared" si="10"/>
        <v>1.9415932976313763</v>
      </c>
    </row>
    <row r="50" spans="1:14" x14ac:dyDescent="0.25">
      <c r="A50" s="4">
        <f>IF('True_Odds_Calculator_2-way'!A51="","",'True_Odds_Calculator_2-way'!A51)</f>
        <v>1.97</v>
      </c>
      <c r="B50" s="4">
        <f>IF('True_Odds_Calculator_2-way'!B51="","",'True_Odds_Calculator_2-way'!B51)</f>
        <v>1.87</v>
      </c>
      <c r="C50" s="4">
        <f t="shared" si="0"/>
        <v>0.50761421319796951</v>
      </c>
      <c r="D50">
        <f t="shared" si="1"/>
        <v>0.53475935828876997</v>
      </c>
      <c r="E50">
        <f t="shared" si="2"/>
        <v>4.2373571486739481E-2</v>
      </c>
      <c r="F50">
        <f t="shared" si="3"/>
        <v>-0.22907787942126556</v>
      </c>
      <c r="G50">
        <v>0</v>
      </c>
      <c r="H50">
        <f t="shared" si="4"/>
        <v>0.27145145090800504</v>
      </c>
      <c r="I50">
        <f t="shared" si="5"/>
        <v>-1.0885653508392383</v>
      </c>
      <c r="J50">
        <f t="shared" si="6"/>
        <v>1.0885653508392383</v>
      </c>
      <c r="K50">
        <f t="shared" si="7"/>
        <v>0.48640299573233392</v>
      </c>
      <c r="L50">
        <f t="shared" si="8"/>
        <v>0.51359700426766597</v>
      </c>
      <c r="M50">
        <f t="shared" si="9"/>
        <v>2.0559083903140616</v>
      </c>
      <c r="N50">
        <f t="shared" si="10"/>
        <v>1.9470518552301377</v>
      </c>
    </row>
    <row r="51" spans="1:14" x14ac:dyDescent="0.25">
      <c r="A51" s="4">
        <f>IF('True_Odds_Calculator_2-way'!A52="","",'True_Odds_Calculator_2-way'!A52)</f>
        <v>2.0099999999999998</v>
      </c>
      <c r="B51" s="4">
        <f>IF('True_Odds_Calculator_2-way'!B52="","",'True_Odds_Calculator_2-way'!B52)</f>
        <v>1.83</v>
      </c>
      <c r="C51" s="4">
        <f t="shared" si="0"/>
        <v>0.49751243781094534</v>
      </c>
      <c r="D51">
        <f t="shared" si="1"/>
        <v>0.54644808743169393</v>
      </c>
      <c r="E51">
        <f t="shared" si="2"/>
        <v>4.3960525242639381E-2</v>
      </c>
      <c r="F51">
        <f t="shared" si="3"/>
        <v>-0.22790419487263125</v>
      </c>
      <c r="G51">
        <v>0</v>
      </c>
      <c r="H51">
        <f t="shared" si="4"/>
        <v>0.27186472011527063</v>
      </c>
      <c r="I51">
        <f t="shared" si="5"/>
        <v>-1.0921952084562025</v>
      </c>
      <c r="J51">
        <f t="shared" si="6"/>
        <v>1.0921952084562025</v>
      </c>
      <c r="K51">
        <f t="shared" si="7"/>
        <v>0.47548468471574579</v>
      </c>
      <c r="L51">
        <f t="shared" si="8"/>
        <v>0.52451531528425399</v>
      </c>
      <c r="M51">
        <f t="shared" si="9"/>
        <v>2.1031171605407648</v>
      </c>
      <c r="N51">
        <f t="shared" si="10"/>
        <v>1.9065220230186481</v>
      </c>
    </row>
    <row r="52" spans="1:14" x14ac:dyDescent="0.25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0.51546391752577325</v>
      </c>
      <c r="D52">
        <f t="shared" si="1"/>
        <v>0.53191489361702127</v>
      </c>
      <c r="E52">
        <f t="shared" si="2"/>
        <v>4.7378811142794408E-2</v>
      </c>
      <c r="F52">
        <f t="shared" si="3"/>
        <v>-0.22680412371134029</v>
      </c>
      <c r="G52">
        <v>0</v>
      </c>
      <c r="H52">
        <f t="shared" si="4"/>
        <v>0.2741829348541347</v>
      </c>
      <c r="I52">
        <f t="shared" si="5"/>
        <v>-1.0994987428338558</v>
      </c>
      <c r="J52">
        <f t="shared" si="6"/>
        <v>1.0994987428338558</v>
      </c>
      <c r="K52">
        <f t="shared" si="7"/>
        <v>0.49175600120276386</v>
      </c>
      <c r="L52">
        <f t="shared" si="8"/>
        <v>0.50824399879723636</v>
      </c>
      <c r="M52">
        <f t="shared" si="9"/>
        <v>2.0335288182638238</v>
      </c>
      <c r="N52">
        <f t="shared" si="10"/>
        <v>1.9675588936937933</v>
      </c>
    </row>
    <row r="53" spans="1:14" x14ac:dyDescent="0.25">
      <c r="A53" s="4">
        <f>IF('True_Odds_Calculator_2-way'!A54="","",'True_Odds_Calculator_2-way'!A54)</f>
        <v>1.86</v>
      </c>
      <c r="B53" s="4">
        <f>IF('True_Odds_Calculator_2-way'!B54="","",'True_Odds_Calculator_2-way'!B54)</f>
        <v>1.98</v>
      </c>
      <c r="C53" s="4">
        <f t="shared" si="0"/>
        <v>0.5376344086021505</v>
      </c>
      <c r="D53">
        <f t="shared" si="1"/>
        <v>0.50505050505050508</v>
      </c>
      <c r="E53">
        <f t="shared" si="2"/>
        <v>4.2684913652655698E-2</v>
      </c>
      <c r="F53">
        <f t="shared" si="3"/>
        <v>-0.22884761594438996</v>
      </c>
      <c r="G53">
        <v>0</v>
      </c>
      <c r="H53">
        <f t="shared" si="4"/>
        <v>0.27153252959704571</v>
      </c>
      <c r="I53">
        <f t="shared" si="5"/>
        <v>-1.0892755023757481</v>
      </c>
      <c r="J53">
        <f t="shared" si="6"/>
        <v>1.0892755023757481</v>
      </c>
      <c r="K53">
        <f t="shared" si="7"/>
        <v>0.51632172164766577</v>
      </c>
      <c r="L53">
        <f t="shared" si="8"/>
        <v>0.48367827835233401</v>
      </c>
      <c r="M53">
        <f t="shared" si="9"/>
        <v>1.9367769320431434</v>
      </c>
      <c r="N53">
        <f t="shared" si="10"/>
        <v>2.0674899923282331</v>
      </c>
    </row>
    <row r="54" spans="1:14" x14ac:dyDescent="0.25">
      <c r="A54" s="4">
        <f>IF('True_Odds_Calculator_2-way'!A55="","",'True_Odds_Calculator_2-way'!A55)</f>
        <v>1.84</v>
      </c>
      <c r="B54" s="4">
        <f>IF('True_Odds_Calculator_2-way'!B55="","",'True_Odds_Calculator_2-way'!B55)</f>
        <v>2</v>
      </c>
      <c r="C54" s="4">
        <f t="shared" si="0"/>
        <v>0.54347826086956519</v>
      </c>
      <c r="D54">
        <f t="shared" si="1"/>
        <v>0.5</v>
      </c>
      <c r="E54">
        <f t="shared" si="2"/>
        <v>4.3478260869565188E-2</v>
      </c>
      <c r="F54">
        <f t="shared" si="3"/>
        <v>-0.22826086956521741</v>
      </c>
      <c r="G54">
        <v>0</v>
      </c>
      <c r="H54">
        <f t="shared" si="4"/>
        <v>0.27173913043478259</v>
      </c>
      <c r="I54">
        <f t="shared" si="5"/>
        <v>-1.0910894511799618</v>
      </c>
      <c r="J54">
        <f t="shared" si="6"/>
        <v>1.0910894511799618</v>
      </c>
      <c r="K54">
        <f t="shared" si="7"/>
        <v>0.52178038130519999</v>
      </c>
      <c r="L54">
        <f t="shared" si="8"/>
        <v>0.47821961869479995</v>
      </c>
      <c r="M54">
        <f t="shared" si="9"/>
        <v>1.9165151389911681</v>
      </c>
      <c r="N54">
        <f t="shared" si="10"/>
        <v>2.091089451179962</v>
      </c>
    </row>
    <row r="55" spans="1:14" x14ac:dyDescent="0.25">
      <c r="A55" s="4">
        <f>IF('True_Odds_Calculator_2-way'!A56="","",'True_Odds_Calculator_2-way'!A56)</f>
        <v>1.87</v>
      </c>
      <c r="B55" s="4">
        <f>IF('True_Odds_Calculator_2-way'!B56="","",'True_Odds_Calculator_2-way'!B56)</f>
        <v>1.96</v>
      </c>
      <c r="C55" s="4">
        <f t="shared" si="0"/>
        <v>0.53475935828876997</v>
      </c>
      <c r="D55">
        <f t="shared" si="1"/>
        <v>0.51020408163265307</v>
      </c>
      <c r="E55">
        <f t="shared" si="2"/>
        <v>4.4963439921422932E-2</v>
      </c>
      <c r="F55">
        <f t="shared" si="3"/>
        <v>-0.22787296736876583</v>
      </c>
      <c r="G55">
        <v>0</v>
      </c>
      <c r="H55">
        <f t="shared" si="4"/>
        <v>0.27283640729018876</v>
      </c>
      <c r="I55">
        <f t="shared" si="5"/>
        <v>-1.0942202738310209</v>
      </c>
      <c r="J55">
        <f t="shared" si="6"/>
        <v>1.0942202738310209</v>
      </c>
      <c r="K55">
        <f t="shared" si="7"/>
        <v>0.51230252551478894</v>
      </c>
      <c r="L55">
        <f t="shared" si="8"/>
        <v>0.48769747448521117</v>
      </c>
      <c r="M55">
        <f t="shared" si="9"/>
        <v>1.9519716382329886</v>
      </c>
      <c r="N55">
        <f t="shared" si="10"/>
        <v>2.0504514628777799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1.84</v>
      </c>
      <c r="C56" s="4">
        <f t="shared" si="0"/>
        <v>0.5</v>
      </c>
      <c r="D56">
        <f t="shared" si="1"/>
        <v>0.54347826086956519</v>
      </c>
      <c r="E56">
        <f t="shared" si="2"/>
        <v>4.3478260869565188E-2</v>
      </c>
      <c r="F56">
        <f t="shared" si="3"/>
        <v>-0.22826086956521741</v>
      </c>
      <c r="G56">
        <v>0</v>
      </c>
      <c r="H56">
        <f t="shared" si="4"/>
        <v>0.27173913043478259</v>
      </c>
      <c r="I56">
        <f t="shared" si="5"/>
        <v>-1.0910894511799618</v>
      </c>
      <c r="J56">
        <f t="shared" si="6"/>
        <v>1.0910894511799618</v>
      </c>
      <c r="K56">
        <f t="shared" si="7"/>
        <v>0.47821961869479995</v>
      </c>
      <c r="L56">
        <f t="shared" si="8"/>
        <v>0.52178038130519999</v>
      </c>
      <c r="M56">
        <f t="shared" si="9"/>
        <v>2.091089451179962</v>
      </c>
      <c r="N56">
        <f t="shared" si="10"/>
        <v>1.9165151389911681</v>
      </c>
    </row>
    <row r="57" spans="1:14" x14ac:dyDescent="0.25">
      <c r="A57" s="4">
        <f>IF('True_Odds_Calculator_2-way'!A58="","",'True_Odds_Calculator_2-way'!A58)</f>
        <v>2.08</v>
      </c>
      <c r="B57" s="4">
        <f>IF('True_Odds_Calculator_2-way'!B58="","",'True_Odds_Calculator_2-way'!B58)</f>
        <v>1.76</v>
      </c>
      <c r="C57" s="4">
        <f t="shared" si="0"/>
        <v>0.48076923076923073</v>
      </c>
      <c r="D57">
        <f t="shared" si="1"/>
        <v>0.56818181818181823</v>
      </c>
      <c r="E57">
        <f t="shared" si="2"/>
        <v>4.8951048951048959E-2</v>
      </c>
      <c r="F57">
        <f t="shared" si="3"/>
        <v>-0.22421328671328666</v>
      </c>
      <c r="G57">
        <v>0</v>
      </c>
      <c r="H57">
        <f t="shared" si="4"/>
        <v>0.27316433566433568</v>
      </c>
      <c r="I57">
        <f t="shared" si="5"/>
        <v>-1.1037769642208699</v>
      </c>
      <c r="J57">
        <f t="shared" si="6"/>
        <v>1.1037769642208699</v>
      </c>
      <c r="K57">
        <f t="shared" si="7"/>
        <v>0.45618791322653113</v>
      </c>
      <c r="L57">
        <f t="shared" si="8"/>
        <v>0.54381208677346893</v>
      </c>
      <c r="M57">
        <f t="shared" si="9"/>
        <v>2.1920791213585393</v>
      </c>
      <c r="N57">
        <f t="shared" si="10"/>
        <v>1.838870492807861</v>
      </c>
    </row>
    <row r="58" spans="1:14" x14ac:dyDescent="0.25">
      <c r="A58" s="4">
        <f>IF('True_Odds_Calculator_2-way'!A59="","",'True_Odds_Calculator_2-way'!A59)</f>
        <v>2.17</v>
      </c>
      <c r="B58" s="4">
        <f>IF('True_Odds_Calculator_2-way'!B59="","",'True_Odds_Calculator_2-way'!B59)</f>
        <v>1.7</v>
      </c>
      <c r="C58" s="4">
        <f t="shared" si="0"/>
        <v>0.46082949308755761</v>
      </c>
      <c r="D58">
        <f t="shared" si="1"/>
        <v>0.58823529411764708</v>
      </c>
      <c r="E58">
        <f t="shared" si="2"/>
        <v>4.9064787205204574E-2</v>
      </c>
      <c r="F58">
        <f t="shared" si="3"/>
        <v>-0.22201138519924113</v>
      </c>
      <c r="G58">
        <v>0</v>
      </c>
      <c r="H58">
        <f t="shared" si="4"/>
        <v>0.27107617240444565</v>
      </c>
      <c r="I58">
        <f t="shared" si="5"/>
        <v>-1.1049892402196595</v>
      </c>
      <c r="J58">
        <f t="shared" si="6"/>
        <v>1.1049892402196595</v>
      </c>
      <c r="K58">
        <f t="shared" si="7"/>
        <v>0.43614082497851364</v>
      </c>
      <c r="L58">
        <f t="shared" si="8"/>
        <v>0.56385917502148641</v>
      </c>
      <c r="M58">
        <f t="shared" si="9"/>
        <v>2.2928374110570013</v>
      </c>
      <c r="N58">
        <f t="shared" si="10"/>
        <v>1.773492468153762</v>
      </c>
    </row>
    <row r="59" spans="1:14" x14ac:dyDescent="0.25">
      <c r="A59" s="4">
        <f>IF('True_Odds_Calculator_2-way'!A60="","",'True_Odds_Calculator_2-way'!A60)</f>
        <v>1.98</v>
      </c>
      <c r="B59" s="4">
        <f>IF('True_Odds_Calculator_2-way'!B60="","",'True_Odds_Calculator_2-way'!B60)</f>
        <v>1.86</v>
      </c>
      <c r="C59" s="4">
        <f t="shared" si="0"/>
        <v>0.50505050505050508</v>
      </c>
      <c r="D59">
        <f t="shared" si="1"/>
        <v>0.5376344086021505</v>
      </c>
      <c r="E59">
        <f t="shared" si="2"/>
        <v>4.2684913652655698E-2</v>
      </c>
      <c r="F59">
        <f t="shared" si="3"/>
        <v>-0.22884761594438996</v>
      </c>
      <c r="G59">
        <v>0</v>
      </c>
      <c r="H59">
        <f t="shared" si="4"/>
        <v>0.27153252959704571</v>
      </c>
      <c r="I59">
        <f t="shared" si="5"/>
        <v>-1.0892755023757481</v>
      </c>
      <c r="J59">
        <f t="shared" si="6"/>
        <v>1.0892755023757481</v>
      </c>
      <c r="K59">
        <f t="shared" si="7"/>
        <v>0.48367827835233401</v>
      </c>
      <c r="L59">
        <f t="shared" si="8"/>
        <v>0.51632172164766577</v>
      </c>
      <c r="M59">
        <f t="shared" si="9"/>
        <v>2.0674899923282331</v>
      </c>
      <c r="N59">
        <f t="shared" si="10"/>
        <v>1.9367769320431434</v>
      </c>
    </row>
    <row r="60" spans="1:14" x14ac:dyDescent="0.25">
      <c r="A60" s="4">
        <f>IF('True_Odds_Calculator_2-way'!A61="","",'True_Odds_Calculator_2-way'!A61)</f>
        <v>1.86</v>
      </c>
      <c r="B60" s="4">
        <f>IF('True_Odds_Calculator_2-way'!B61="","",'True_Odds_Calculator_2-way'!B61)</f>
        <v>1.98</v>
      </c>
      <c r="C60" s="4">
        <f t="shared" si="0"/>
        <v>0.5376344086021505</v>
      </c>
      <c r="D60">
        <f t="shared" si="1"/>
        <v>0.50505050505050508</v>
      </c>
      <c r="E60">
        <f t="shared" si="2"/>
        <v>4.2684913652655698E-2</v>
      </c>
      <c r="F60">
        <f t="shared" si="3"/>
        <v>-0.22884761594438996</v>
      </c>
      <c r="G60">
        <v>0</v>
      </c>
      <c r="H60">
        <f t="shared" si="4"/>
        <v>0.27153252959704571</v>
      </c>
      <c r="I60">
        <f t="shared" si="5"/>
        <v>-1.0892755023757481</v>
      </c>
      <c r="J60">
        <f t="shared" si="6"/>
        <v>1.0892755023757481</v>
      </c>
      <c r="K60">
        <f t="shared" si="7"/>
        <v>0.51632172164766577</v>
      </c>
      <c r="L60">
        <f t="shared" si="8"/>
        <v>0.48367827835233401</v>
      </c>
      <c r="M60">
        <f t="shared" si="9"/>
        <v>1.9367769320431434</v>
      </c>
      <c r="N60">
        <f t="shared" si="10"/>
        <v>2.0674899923282331</v>
      </c>
    </row>
    <row r="61" spans="1:14" x14ac:dyDescent="0.25">
      <c r="A61" s="4">
        <f>IF('True_Odds_Calculator_2-way'!A62="","",'True_Odds_Calculator_2-way'!A62)</f>
        <v>2.29</v>
      </c>
      <c r="B61" s="4">
        <f>IF('True_Odds_Calculator_2-way'!B62="","",'True_Odds_Calculator_2-way'!B62)</f>
        <v>1.64</v>
      </c>
      <c r="C61" s="4">
        <f t="shared" si="0"/>
        <v>0.4366812227074236</v>
      </c>
      <c r="D61">
        <f t="shared" si="1"/>
        <v>0.6097560975609756</v>
      </c>
      <c r="E61">
        <f t="shared" si="2"/>
        <v>4.6437320268399196E-2</v>
      </c>
      <c r="F61">
        <f t="shared" si="3"/>
        <v>-0.21983171796783463</v>
      </c>
      <c r="G61">
        <v>0</v>
      </c>
      <c r="H61">
        <f t="shared" si="4"/>
        <v>0.26626903823623388</v>
      </c>
      <c r="I61">
        <f t="shared" si="5"/>
        <v>-1.1005636329070299</v>
      </c>
      <c r="J61">
        <f t="shared" si="6"/>
        <v>1.1005636329070299</v>
      </c>
      <c r="K61">
        <f t="shared" si="7"/>
        <v>0.41326974665852889</v>
      </c>
      <c r="L61">
        <f t="shared" si="8"/>
        <v>0.586730253341471</v>
      </c>
      <c r="M61">
        <f t="shared" si="9"/>
        <v>2.4197270864500684</v>
      </c>
      <c r="N61">
        <f t="shared" si="10"/>
        <v>1.7043607250604993</v>
      </c>
    </row>
    <row r="62" spans="1:14" x14ac:dyDescent="0.25">
      <c r="A62" s="4">
        <f>IF('True_Odds_Calculator_2-way'!A63="","",'True_Odds_Calculator_2-way'!A63)</f>
        <v>2.0499999999999998</v>
      </c>
      <c r="B62" s="4">
        <f>IF('True_Odds_Calculator_2-way'!B63="","",'True_Odds_Calculator_2-way'!B63)</f>
        <v>1.8</v>
      </c>
      <c r="C62" s="4">
        <f t="shared" si="0"/>
        <v>0.48780487804878053</v>
      </c>
      <c r="D62">
        <f t="shared" si="1"/>
        <v>0.55555555555555558</v>
      </c>
      <c r="E62">
        <f t="shared" si="2"/>
        <v>4.3360433604336057E-2</v>
      </c>
      <c r="F62">
        <f t="shared" si="3"/>
        <v>-0.22764227642276424</v>
      </c>
      <c r="G62">
        <v>0</v>
      </c>
      <c r="H62">
        <f t="shared" si="4"/>
        <v>0.2710027100271003</v>
      </c>
      <c r="I62">
        <f t="shared" si="5"/>
        <v>-1.091089451179962</v>
      </c>
      <c r="J62">
        <f t="shared" si="6"/>
        <v>1.091089451179962</v>
      </c>
      <c r="K62">
        <f t="shared" si="7"/>
        <v>0.466060555964672</v>
      </c>
      <c r="L62">
        <f t="shared" si="8"/>
        <v>0.533939444035328</v>
      </c>
      <c r="M62">
        <f t="shared" si="9"/>
        <v>2.1456439237389602</v>
      </c>
      <c r="N62">
        <f t="shared" si="10"/>
        <v>1.8728715609439694</v>
      </c>
    </row>
    <row r="63" spans="1:14" x14ac:dyDescent="0.25">
      <c r="A63" s="4">
        <f>IF('True_Odds_Calculator_2-way'!A64="","",'True_Odds_Calculator_2-way'!A64)</f>
        <v>1.93</v>
      </c>
      <c r="B63" s="4">
        <f>IF('True_Odds_Calculator_2-way'!B64="","",'True_Odds_Calculator_2-way'!B64)</f>
        <v>1.91</v>
      </c>
      <c r="C63" s="4">
        <f t="shared" si="0"/>
        <v>0.5181347150259068</v>
      </c>
      <c r="D63">
        <f t="shared" si="1"/>
        <v>0.52356020942408377</v>
      </c>
      <c r="E63">
        <f t="shared" si="2"/>
        <v>4.1694924449990456E-2</v>
      </c>
      <c r="F63">
        <f t="shared" si="3"/>
        <v>-0.2295797954588612</v>
      </c>
      <c r="G63">
        <v>0</v>
      </c>
      <c r="H63">
        <f t="shared" si="4"/>
        <v>0.27127471990885171</v>
      </c>
      <c r="I63">
        <f t="shared" si="5"/>
        <v>-1.0870207379990005</v>
      </c>
      <c r="J63">
        <f t="shared" si="6"/>
        <v>1.0870207379990005</v>
      </c>
      <c r="K63">
        <f t="shared" si="7"/>
        <v>0.49728252842769838</v>
      </c>
      <c r="L63">
        <f t="shared" si="8"/>
        <v>0.50271747157230162</v>
      </c>
      <c r="M63">
        <f t="shared" si="9"/>
        <v>2.0109292863390706</v>
      </c>
      <c r="N63">
        <f t="shared" si="10"/>
        <v>1.9891888715790902</v>
      </c>
    </row>
    <row r="64" spans="1:14" x14ac:dyDescent="0.25">
      <c r="A64" s="4">
        <f>IF('True_Odds_Calculator_2-way'!A65="","",'True_Odds_Calculator_2-way'!A65)</f>
        <v>1.91</v>
      </c>
      <c r="B64" s="4">
        <f>IF('True_Odds_Calculator_2-way'!B65="","",'True_Odds_Calculator_2-way'!B65)</f>
        <v>1.93</v>
      </c>
      <c r="C64" s="4">
        <f t="shared" si="0"/>
        <v>0.52356020942408377</v>
      </c>
      <c r="D64">
        <f t="shared" si="1"/>
        <v>0.5181347150259068</v>
      </c>
      <c r="E64">
        <f t="shared" si="2"/>
        <v>4.1694924449990456E-2</v>
      </c>
      <c r="F64">
        <f t="shared" si="3"/>
        <v>-0.2295797954588612</v>
      </c>
      <c r="G64">
        <v>0</v>
      </c>
      <c r="H64">
        <f t="shared" si="4"/>
        <v>0.27127471990885171</v>
      </c>
      <c r="I64">
        <f t="shared" si="5"/>
        <v>-1.0870207379990005</v>
      </c>
      <c r="J64">
        <f t="shared" si="6"/>
        <v>1.0870207379990005</v>
      </c>
      <c r="K64">
        <f t="shared" si="7"/>
        <v>0.50271747157230162</v>
      </c>
      <c r="L64">
        <f t="shared" si="8"/>
        <v>0.49728252842769838</v>
      </c>
      <c r="M64">
        <f t="shared" si="9"/>
        <v>1.9891888715790902</v>
      </c>
      <c r="N64">
        <f t="shared" si="10"/>
        <v>2.0109292863390706</v>
      </c>
    </row>
    <row r="65" spans="1:14" x14ac:dyDescent="0.25">
      <c r="A65" s="4">
        <f>IF('True_Odds_Calculator_2-way'!A66="","",'True_Odds_Calculator_2-way'!A66)</f>
        <v>2.0299999999999998</v>
      </c>
      <c r="B65" s="4">
        <f>IF('True_Odds_Calculator_2-way'!B66="","",'True_Odds_Calculator_2-way'!B66)</f>
        <v>1.81</v>
      </c>
      <c r="C65" s="4">
        <f t="shared" si="0"/>
        <v>0.49261083743842371</v>
      </c>
      <c r="D65">
        <f t="shared" si="1"/>
        <v>0.5524861878453039</v>
      </c>
      <c r="E65">
        <f t="shared" si="2"/>
        <v>4.5097025283727721E-2</v>
      </c>
      <c r="F65">
        <f t="shared" si="3"/>
        <v>-0.22706365838390963</v>
      </c>
      <c r="G65">
        <v>0</v>
      </c>
      <c r="H65">
        <f t="shared" si="4"/>
        <v>0.2721606836676374</v>
      </c>
      <c r="I65">
        <f t="shared" si="5"/>
        <v>-1.0948103090714374</v>
      </c>
      <c r="J65">
        <f t="shared" si="6"/>
        <v>1.0948103090714374</v>
      </c>
      <c r="K65">
        <f t="shared" si="7"/>
        <v>0.47000109481045338</v>
      </c>
      <c r="L65">
        <f t="shared" si="8"/>
        <v>0.52999890518954651</v>
      </c>
      <c r="M65">
        <f t="shared" si="9"/>
        <v>2.1276546183435801</v>
      </c>
      <c r="N65">
        <f t="shared" si="10"/>
        <v>1.8867963503478642</v>
      </c>
    </row>
    <row r="66" spans="1:14" x14ac:dyDescent="0.25">
      <c r="A66" s="4">
        <f>IF('True_Odds_Calculator_2-way'!A67="","",'True_Odds_Calculator_2-way'!A67)</f>
        <v>2.09</v>
      </c>
      <c r="B66" s="4">
        <f>IF('True_Odds_Calculator_2-way'!B67="","",'True_Odds_Calculator_2-way'!B67)</f>
        <v>1.76</v>
      </c>
      <c r="C66" s="4">
        <f t="shared" si="0"/>
        <v>0.47846889952153115</v>
      </c>
      <c r="D66">
        <f t="shared" si="1"/>
        <v>0.56818181818181823</v>
      </c>
      <c r="E66">
        <f t="shared" si="2"/>
        <v>4.6650717703349276E-2</v>
      </c>
      <c r="F66">
        <f t="shared" si="3"/>
        <v>-0.22520661157024802</v>
      </c>
      <c r="G66">
        <v>0</v>
      </c>
      <c r="H66">
        <f t="shared" si="4"/>
        <v>0.27185732927359729</v>
      </c>
      <c r="I66">
        <f t="shared" si="5"/>
        <v>-1.0987021007226223</v>
      </c>
      <c r="J66">
        <f t="shared" si="6"/>
        <v>1.0987021007226223</v>
      </c>
      <c r="K66">
        <f t="shared" si="7"/>
        <v>0.45504490981400092</v>
      </c>
      <c r="L66">
        <f t="shared" si="8"/>
        <v>0.54495509018599919</v>
      </c>
      <c r="M66">
        <f t="shared" si="9"/>
        <v>2.197585289787658</v>
      </c>
      <c r="N66">
        <f t="shared" si="10"/>
        <v>1.8350135965491927</v>
      </c>
    </row>
    <row r="67" spans="1:14" x14ac:dyDescent="0.25">
      <c r="A67" s="4">
        <f>IF('True_Odds_Calculator_2-way'!A68="","",'True_Odds_Calculator_2-way'!A68)</f>
        <v>1.81</v>
      </c>
      <c r="B67" s="4">
        <f>IF('True_Odds_Calculator_2-way'!B68="","",'True_Odds_Calculator_2-way'!B68)</f>
        <v>2.04</v>
      </c>
      <c r="C67" s="4">
        <f t="shared" ref="C67:C130" si="11">1/A67</f>
        <v>0.5524861878453039</v>
      </c>
      <c r="D67">
        <f t="shared" ref="D67:D130" si="12">1/B67</f>
        <v>0.49019607843137253</v>
      </c>
      <c r="E67">
        <f t="shared" ref="E67:E130" si="13">C67+D67-1</f>
        <v>4.2682266276676373E-2</v>
      </c>
      <c r="F67">
        <f t="shared" ref="F67:F130" si="14">C67+D67-(C67*D67)-1</f>
        <v>-0.22814429639259015</v>
      </c>
      <c r="G67">
        <v>0</v>
      </c>
      <c r="H67">
        <f t="shared" ref="H67:H130" si="15">C67*D67</f>
        <v>0.27082656266926658</v>
      </c>
      <c r="I67">
        <f t="shared" ref="I67:I130" si="16">((-4*F67*H67)^0.5)/(2*F67)</f>
        <v>-1.0895340841010224</v>
      </c>
      <c r="J67">
        <f t="shared" ref="J67:J130" si="17">(-((-4*F67*H67)^0.5))/(2*F67)</f>
        <v>1.0895340841010224</v>
      </c>
      <c r="K67">
        <f t="shared" ref="K67:K130" si="18">IF(A67="","",(C67/($J67+C67-($J67*C67))))</f>
        <v>0.53120211979695098</v>
      </c>
      <c r="L67">
        <f t="shared" ref="L67:L130" si="19">IF(B67="","",(D67/($J67+D67-($J67*D67))))</f>
        <v>0.46879788020304902</v>
      </c>
      <c r="M67">
        <f t="shared" ref="M67:M130" si="20">IF(A67="","",1/K67)</f>
        <v>1.8825226081218283</v>
      </c>
      <c r="N67">
        <f t="shared" ref="N67:N130" si="21">IF(B67="","",1/L67)</f>
        <v>2.1331154474650633</v>
      </c>
    </row>
    <row r="68" spans="1:14" x14ac:dyDescent="0.25">
      <c r="A68" s="4">
        <f>IF('True_Odds_Calculator_2-way'!A69="","",'True_Odds_Calculator_2-way'!A69)</f>
        <v>2.4</v>
      </c>
      <c r="B68" s="4">
        <f>IF('True_Odds_Calculator_2-way'!B69="","",'True_Odds_Calculator_2-way'!B69)</f>
        <v>1.58</v>
      </c>
      <c r="C68" s="4">
        <f t="shared" si="11"/>
        <v>0.41666666666666669</v>
      </c>
      <c r="D68">
        <f t="shared" si="12"/>
        <v>0.63291139240506322</v>
      </c>
      <c r="E68">
        <f t="shared" si="13"/>
        <v>4.9578059071729852E-2</v>
      </c>
      <c r="F68">
        <f t="shared" si="14"/>
        <v>-0.21413502109704652</v>
      </c>
      <c r="G68">
        <v>0</v>
      </c>
      <c r="H68">
        <f t="shared" si="15"/>
        <v>0.26371308016877637</v>
      </c>
      <c r="I68">
        <f t="shared" si="16"/>
        <v>-1.1097419040461878</v>
      </c>
      <c r="J68">
        <f t="shared" si="17"/>
        <v>1.1097419040461878</v>
      </c>
      <c r="K68">
        <f t="shared" si="18"/>
        <v>0.39159808059207912</v>
      </c>
      <c r="L68">
        <f t="shared" si="19"/>
        <v>0.6084019194079211</v>
      </c>
      <c r="M68">
        <f t="shared" si="20"/>
        <v>2.5536386656646628</v>
      </c>
      <c r="N68">
        <f t="shared" si="21"/>
        <v>1.6436503043467887</v>
      </c>
    </row>
    <row r="69" spans="1:14" x14ac:dyDescent="0.25">
      <c r="A69" s="4">
        <f>IF('True_Odds_Calculator_2-way'!A70="","",'True_Odds_Calculator_2-way'!A70)</f>
        <v>2.04</v>
      </c>
      <c r="B69" s="4">
        <f>IF('True_Odds_Calculator_2-way'!B70="","",'True_Odds_Calculator_2-way'!B70)</f>
        <v>1.76</v>
      </c>
      <c r="C69" s="4">
        <f t="shared" si="11"/>
        <v>0.49019607843137253</v>
      </c>
      <c r="D69">
        <f t="shared" si="12"/>
        <v>0.56818181818181823</v>
      </c>
      <c r="E69">
        <f t="shared" si="13"/>
        <v>5.8377896613190705E-2</v>
      </c>
      <c r="F69">
        <f t="shared" si="14"/>
        <v>-0.22014260249554374</v>
      </c>
      <c r="G69">
        <v>0</v>
      </c>
      <c r="H69">
        <f t="shared" si="15"/>
        <v>0.27852049910873444</v>
      </c>
      <c r="I69">
        <f t="shared" si="16"/>
        <v>-1.1248031766646189</v>
      </c>
      <c r="J69">
        <f t="shared" si="17"/>
        <v>1.1248031766646189</v>
      </c>
      <c r="K69">
        <f t="shared" si="18"/>
        <v>0.46087296727040977</v>
      </c>
      <c r="L69">
        <f t="shared" si="19"/>
        <v>0.53912703272959017</v>
      </c>
      <c r="M69">
        <f t="shared" si="20"/>
        <v>2.1697953037312039</v>
      </c>
      <c r="N69">
        <f t="shared" si="21"/>
        <v>1.8548504142651103</v>
      </c>
    </row>
    <row r="70" spans="1:14" x14ac:dyDescent="0.25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1.81</v>
      </c>
      <c r="C70" s="4">
        <f t="shared" si="11"/>
        <v>0.49751243781094534</v>
      </c>
      <c r="D70">
        <f t="shared" si="12"/>
        <v>0.5524861878453039</v>
      </c>
      <c r="E70">
        <f t="shared" si="13"/>
        <v>4.999862565624924E-2</v>
      </c>
      <c r="F70">
        <f t="shared" si="14"/>
        <v>-0.22487012451554378</v>
      </c>
      <c r="G70">
        <v>0</v>
      </c>
      <c r="H70">
        <f t="shared" si="15"/>
        <v>0.27486875017179302</v>
      </c>
      <c r="I70">
        <f t="shared" si="16"/>
        <v>-1.1055968780110992</v>
      </c>
      <c r="J70">
        <f t="shared" si="17"/>
        <v>1.1055968780110992</v>
      </c>
      <c r="K70">
        <f t="shared" si="18"/>
        <v>0.47244402950440073</v>
      </c>
      <c r="L70">
        <f t="shared" si="19"/>
        <v>0.52755597049559944</v>
      </c>
      <c r="M70">
        <f t="shared" si="20"/>
        <v>2.1166528467912094</v>
      </c>
      <c r="N70">
        <f t="shared" si="21"/>
        <v>1.89553347118899</v>
      </c>
    </row>
    <row r="71" spans="1:14" x14ac:dyDescent="0.25">
      <c r="A71" s="4">
        <f>IF('True_Odds_Calculator_2-way'!A72="","",'True_Odds_Calculator_2-way'!A72)</f>
        <v>2.08</v>
      </c>
      <c r="B71" s="4">
        <f>IF('True_Odds_Calculator_2-way'!B72="","",'True_Odds_Calculator_2-way'!B72)</f>
        <v>1.74</v>
      </c>
      <c r="C71" s="4">
        <f t="shared" si="11"/>
        <v>0.48076923076923073</v>
      </c>
      <c r="D71">
        <f t="shared" si="12"/>
        <v>0.57471264367816088</v>
      </c>
      <c r="E71">
        <f t="shared" si="13"/>
        <v>5.5481874447391721E-2</v>
      </c>
      <c r="F71">
        <f t="shared" si="14"/>
        <v>-0.22082228116710867</v>
      </c>
      <c r="G71">
        <v>0</v>
      </c>
      <c r="H71">
        <f t="shared" si="15"/>
        <v>0.27630415561450039</v>
      </c>
      <c r="I71">
        <f t="shared" si="16"/>
        <v>-1.1185934253567074</v>
      </c>
      <c r="J71">
        <f t="shared" si="17"/>
        <v>1.1185934253567074</v>
      </c>
      <c r="K71">
        <f t="shared" si="18"/>
        <v>0.4528819574855304</v>
      </c>
      <c r="L71">
        <f t="shared" si="19"/>
        <v>0.54711804251446938</v>
      </c>
      <c r="M71">
        <f t="shared" si="20"/>
        <v>2.2080808993852443</v>
      </c>
      <c r="N71">
        <f t="shared" si="21"/>
        <v>1.8277591347639637</v>
      </c>
    </row>
    <row r="72" spans="1:14" x14ac:dyDescent="0.25">
      <c r="A72" s="4">
        <f>IF('True_Odds_Calculator_2-way'!A73="","",'True_Odds_Calculator_2-way'!A73)</f>
        <v>1.7</v>
      </c>
      <c r="B72" s="4">
        <f>IF('True_Odds_Calculator_2-way'!B73="","",'True_Odds_Calculator_2-way'!B73)</f>
        <v>2.13</v>
      </c>
      <c r="C72" s="4">
        <f t="shared" si="11"/>
        <v>0.58823529411764708</v>
      </c>
      <c r="D72">
        <f t="shared" si="12"/>
        <v>0.46948356807511737</v>
      </c>
      <c r="E72">
        <f t="shared" si="13"/>
        <v>5.7718862192764453E-2</v>
      </c>
      <c r="F72">
        <f t="shared" si="14"/>
        <v>-0.2184479425573046</v>
      </c>
      <c r="G72">
        <v>0</v>
      </c>
      <c r="H72">
        <f t="shared" si="15"/>
        <v>0.27616680475006905</v>
      </c>
      <c r="I72">
        <f t="shared" si="16"/>
        <v>-1.1243764952899702</v>
      </c>
      <c r="J72">
        <f t="shared" si="17"/>
        <v>1.1243764952899702</v>
      </c>
      <c r="K72">
        <f t="shared" si="18"/>
        <v>0.55957719122240368</v>
      </c>
      <c r="L72">
        <f t="shared" si="19"/>
        <v>0.44042280877759621</v>
      </c>
      <c r="M72">
        <f t="shared" si="20"/>
        <v>1.7870635467029794</v>
      </c>
      <c r="N72">
        <f t="shared" si="21"/>
        <v>2.2705454396776665</v>
      </c>
    </row>
    <row r="73" spans="1:14" x14ac:dyDescent="0.25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11"/>
        <v>0.54347826086956519</v>
      </c>
      <c r="D73">
        <f t="shared" si="12"/>
        <v>0.50761421319796951</v>
      </c>
      <c r="E73">
        <f t="shared" si="13"/>
        <v>5.1092474067534699E-2</v>
      </c>
      <c r="F73">
        <f t="shared" si="14"/>
        <v>-0.22478481571397047</v>
      </c>
      <c r="G73">
        <v>0</v>
      </c>
      <c r="H73">
        <f t="shared" si="15"/>
        <v>0.27587728978150516</v>
      </c>
      <c r="I73">
        <f t="shared" si="16"/>
        <v>-1.1078334900733191</v>
      </c>
      <c r="J73">
        <f t="shared" si="17"/>
        <v>1.1078334900733191</v>
      </c>
      <c r="K73">
        <f t="shared" si="18"/>
        <v>0.51797901760199527</v>
      </c>
      <c r="L73">
        <f t="shared" si="19"/>
        <v>0.48202098239800484</v>
      </c>
      <c r="M73">
        <f t="shared" si="20"/>
        <v>1.9305801316615878</v>
      </c>
      <c r="N73">
        <f t="shared" si="21"/>
        <v>2.0745984853711197</v>
      </c>
    </row>
    <row r="74" spans="1:14" x14ac:dyDescent="0.25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11"/>
        <v>0.54347826086956519</v>
      </c>
      <c r="D74">
        <f t="shared" si="12"/>
        <v>0.50761421319796951</v>
      </c>
      <c r="E74">
        <f t="shared" si="13"/>
        <v>5.1092474067534699E-2</v>
      </c>
      <c r="F74">
        <f t="shared" si="14"/>
        <v>-0.22478481571397047</v>
      </c>
      <c r="G74">
        <v>0</v>
      </c>
      <c r="H74">
        <f t="shared" si="15"/>
        <v>0.27587728978150516</v>
      </c>
      <c r="I74">
        <f t="shared" si="16"/>
        <v>-1.1078334900733191</v>
      </c>
      <c r="J74">
        <f t="shared" si="17"/>
        <v>1.1078334900733191</v>
      </c>
      <c r="K74">
        <f t="shared" si="18"/>
        <v>0.51797901760199527</v>
      </c>
      <c r="L74">
        <f t="shared" si="19"/>
        <v>0.48202098239800484</v>
      </c>
      <c r="M74">
        <f t="shared" si="20"/>
        <v>1.9305801316615878</v>
      </c>
      <c r="N74">
        <f t="shared" si="21"/>
        <v>2.0745984853711197</v>
      </c>
    </row>
    <row r="75" spans="1:14" x14ac:dyDescent="0.25">
      <c r="A75" s="4">
        <f>IF('True_Odds_Calculator_2-way'!A76="","",'True_Odds_Calculator_2-way'!A76)</f>
        <v>1.88</v>
      </c>
      <c r="B75" s="4">
        <f>IF('True_Odds_Calculator_2-way'!B76="","",'True_Odds_Calculator_2-way'!B76)</f>
        <v>1.92</v>
      </c>
      <c r="C75" s="4">
        <f t="shared" si="11"/>
        <v>0.53191489361702127</v>
      </c>
      <c r="D75">
        <f t="shared" si="12"/>
        <v>0.52083333333333337</v>
      </c>
      <c r="E75">
        <f t="shared" si="13"/>
        <v>5.2748226950354749E-2</v>
      </c>
      <c r="F75">
        <f t="shared" si="14"/>
        <v>-0.22429078014184389</v>
      </c>
      <c r="G75">
        <v>0</v>
      </c>
      <c r="H75">
        <f t="shared" si="15"/>
        <v>0.27703900709219859</v>
      </c>
      <c r="I75">
        <f t="shared" si="16"/>
        <v>-1.1113855611859678</v>
      </c>
      <c r="J75">
        <f t="shared" si="17"/>
        <v>1.1113855611859678</v>
      </c>
      <c r="K75">
        <f t="shared" si="18"/>
        <v>0.50555624159601487</v>
      </c>
      <c r="L75">
        <f t="shared" si="19"/>
        <v>0.49444375840398497</v>
      </c>
      <c r="M75">
        <f t="shared" si="20"/>
        <v>1.9780192938436518</v>
      </c>
      <c r="N75">
        <f t="shared" si="21"/>
        <v>2.0224747162910903</v>
      </c>
    </row>
    <row r="76" spans="1:14" x14ac:dyDescent="0.25">
      <c r="A76" s="4">
        <f>IF('True_Odds_Calculator_2-way'!A77="","",'True_Odds_Calculator_2-way'!A77)</f>
        <v>1.83</v>
      </c>
      <c r="B76" s="4">
        <f>IF('True_Odds_Calculator_2-way'!B77="","",'True_Odds_Calculator_2-way'!B77)</f>
        <v>1.97</v>
      </c>
      <c r="C76" s="4">
        <f t="shared" si="11"/>
        <v>0.54644808743169393</v>
      </c>
      <c r="D76">
        <f t="shared" si="12"/>
        <v>0.50761421319796951</v>
      </c>
      <c r="E76">
        <f t="shared" si="13"/>
        <v>5.406230062966344E-2</v>
      </c>
      <c r="F76">
        <f t="shared" si="14"/>
        <v>-0.22332251532551117</v>
      </c>
      <c r="G76">
        <v>0</v>
      </c>
      <c r="H76">
        <f t="shared" si="15"/>
        <v>0.27738481595517456</v>
      </c>
      <c r="I76">
        <f t="shared" si="16"/>
        <v>-1.114487204492616</v>
      </c>
      <c r="J76">
        <f t="shared" si="17"/>
        <v>1.114487204492616</v>
      </c>
      <c r="K76">
        <f t="shared" si="18"/>
        <v>0.51947394044996165</v>
      </c>
      <c r="L76">
        <f t="shared" si="19"/>
        <v>0.48052605955003846</v>
      </c>
      <c r="M76">
        <f t="shared" si="20"/>
        <v>1.9250243797288713</v>
      </c>
      <c r="N76">
        <f t="shared" si="21"/>
        <v>2.0810525883578377</v>
      </c>
    </row>
    <row r="77" spans="1:14" x14ac:dyDescent="0.25">
      <c r="A77" s="4">
        <f>IF('True_Odds_Calculator_2-way'!A78="","",'True_Odds_Calculator_2-way'!A78)</f>
        <v>1.71</v>
      </c>
      <c r="B77" s="4">
        <f>IF('True_Odds_Calculator_2-way'!B78="","",'True_Odds_Calculator_2-way'!B78)</f>
        <v>2.12</v>
      </c>
      <c r="C77" s="4">
        <f t="shared" si="11"/>
        <v>0.58479532163742687</v>
      </c>
      <c r="D77">
        <f t="shared" si="12"/>
        <v>0.47169811320754712</v>
      </c>
      <c r="E77">
        <f t="shared" si="13"/>
        <v>5.6493434844973933E-2</v>
      </c>
      <c r="F77">
        <f t="shared" si="14"/>
        <v>-0.21935341498400096</v>
      </c>
      <c r="G77">
        <v>0</v>
      </c>
      <c r="H77">
        <f t="shared" si="15"/>
        <v>0.27584684982897489</v>
      </c>
      <c r="I77">
        <f t="shared" si="16"/>
        <v>-1.1214032600406412</v>
      </c>
      <c r="J77">
        <f t="shared" si="17"/>
        <v>1.1214032600406412</v>
      </c>
      <c r="K77">
        <f t="shared" si="18"/>
        <v>0.5567320185748339</v>
      </c>
      <c r="L77">
        <f t="shared" si="19"/>
        <v>0.44326798142516627</v>
      </c>
      <c r="M77">
        <f t="shared" si="20"/>
        <v>1.7961963146288551</v>
      </c>
      <c r="N77">
        <f t="shared" si="21"/>
        <v>2.2559716512455181</v>
      </c>
    </row>
    <row r="78" spans="1:14" x14ac:dyDescent="0.25">
      <c r="A78" s="4">
        <f>IF('True_Odds_Calculator_2-way'!A79="","",'True_Odds_Calculator_2-way'!A79)</f>
        <v>1.83</v>
      </c>
      <c r="B78" s="4">
        <f>IF('True_Odds_Calculator_2-way'!B79="","",'True_Odds_Calculator_2-way'!B79)</f>
        <v>1.97</v>
      </c>
      <c r="C78" s="4">
        <f t="shared" si="11"/>
        <v>0.54644808743169393</v>
      </c>
      <c r="D78">
        <f t="shared" si="12"/>
        <v>0.50761421319796951</v>
      </c>
      <c r="E78">
        <f t="shared" si="13"/>
        <v>5.406230062966344E-2</v>
      </c>
      <c r="F78">
        <f t="shared" si="14"/>
        <v>-0.22332251532551117</v>
      </c>
      <c r="G78">
        <v>0</v>
      </c>
      <c r="H78">
        <f t="shared" si="15"/>
        <v>0.27738481595517456</v>
      </c>
      <c r="I78">
        <f t="shared" si="16"/>
        <v>-1.114487204492616</v>
      </c>
      <c r="J78">
        <f t="shared" si="17"/>
        <v>1.114487204492616</v>
      </c>
      <c r="K78">
        <f t="shared" si="18"/>
        <v>0.51947394044996165</v>
      </c>
      <c r="L78">
        <f t="shared" si="19"/>
        <v>0.48052605955003846</v>
      </c>
      <c r="M78">
        <f t="shared" si="20"/>
        <v>1.9250243797288713</v>
      </c>
      <c r="N78">
        <f t="shared" si="21"/>
        <v>2.0810525883578377</v>
      </c>
    </row>
    <row r="79" spans="1:14" x14ac:dyDescent="0.25">
      <c r="A79" s="4">
        <f>IF('True_Odds_Calculator_2-way'!A80="","",'True_Odds_Calculator_2-way'!A80)</f>
        <v>2.02</v>
      </c>
      <c r="B79" s="4">
        <f>IF('True_Odds_Calculator_2-way'!B80="","",'True_Odds_Calculator_2-way'!B80)</f>
        <v>1.88</v>
      </c>
      <c r="C79" s="4">
        <f t="shared" si="11"/>
        <v>0.49504950495049505</v>
      </c>
      <c r="D79">
        <f t="shared" si="12"/>
        <v>0.53191489361702127</v>
      </c>
      <c r="E79">
        <f t="shared" si="13"/>
        <v>2.6964398567516312E-2</v>
      </c>
      <c r="F79">
        <f t="shared" si="14"/>
        <v>-0.23635980619338537</v>
      </c>
      <c r="G79">
        <v>0</v>
      </c>
      <c r="H79">
        <f t="shared" si="15"/>
        <v>0.26332420476090163</v>
      </c>
      <c r="I79">
        <f t="shared" si="16"/>
        <v>-1.0555008273018724</v>
      </c>
      <c r="J79">
        <f t="shared" si="17"/>
        <v>1.0555008273018724</v>
      </c>
      <c r="K79">
        <f t="shared" si="18"/>
        <v>0.48155387561543506</v>
      </c>
      <c r="L79">
        <f t="shared" si="19"/>
        <v>0.51844612438456505</v>
      </c>
      <c r="M79">
        <f t="shared" si="20"/>
        <v>2.0766108438479098</v>
      </c>
      <c r="N79">
        <f t="shared" si="21"/>
        <v>1.9288407280256479</v>
      </c>
    </row>
    <row r="80" spans="1:14" x14ac:dyDescent="0.25">
      <c r="A80" s="4">
        <f>IF('True_Odds_Calculator_2-way'!A81="","",'True_Odds_Calculator_2-way'!A81)</f>
        <v>1.76</v>
      </c>
      <c r="B80" s="4">
        <f>IF('True_Odds_Calculator_2-way'!B81="","",'True_Odds_Calculator_2-way'!B81)</f>
        <v>2.17</v>
      </c>
      <c r="C80" s="4">
        <f t="shared" si="11"/>
        <v>0.56818181818181823</v>
      </c>
      <c r="D80">
        <f t="shared" si="12"/>
        <v>0.46082949308755761</v>
      </c>
      <c r="E80">
        <f t="shared" si="13"/>
        <v>2.9011311269375728E-2</v>
      </c>
      <c r="F80">
        <f t="shared" si="14"/>
        <v>-0.2328236279849184</v>
      </c>
      <c r="G80">
        <v>0</v>
      </c>
      <c r="H80">
        <f t="shared" si="15"/>
        <v>0.26183493925429413</v>
      </c>
      <c r="I80">
        <f t="shared" si="16"/>
        <v>-1.0604746049596294</v>
      </c>
      <c r="J80">
        <f t="shared" si="17"/>
        <v>1.0604746049596294</v>
      </c>
      <c r="K80">
        <f t="shared" si="18"/>
        <v>0.55372190553633505</v>
      </c>
      <c r="L80">
        <f t="shared" si="19"/>
        <v>0.44627809446366512</v>
      </c>
      <c r="M80">
        <f t="shared" si="20"/>
        <v>1.8059606997693183</v>
      </c>
      <c r="N80">
        <f t="shared" si="21"/>
        <v>2.2407552878027661</v>
      </c>
    </row>
    <row r="81" spans="1:14" x14ac:dyDescent="0.25">
      <c r="A81" s="4">
        <f>IF('True_Odds_Calculator_2-way'!A82="","",'True_Odds_Calculator_2-way'!A82)</f>
        <v>2.1800000000000002</v>
      </c>
      <c r="B81" s="4">
        <f>IF('True_Odds_Calculator_2-way'!B82="","",'True_Odds_Calculator_2-way'!B82)</f>
        <v>1.68</v>
      </c>
      <c r="C81" s="4">
        <f t="shared" si="11"/>
        <v>0.4587155963302752</v>
      </c>
      <c r="D81">
        <f t="shared" si="12"/>
        <v>0.59523809523809523</v>
      </c>
      <c r="E81">
        <f t="shared" si="13"/>
        <v>5.3953691568370488E-2</v>
      </c>
      <c r="F81">
        <f t="shared" si="14"/>
        <v>-0.21909130624726947</v>
      </c>
      <c r="G81">
        <v>0</v>
      </c>
      <c r="H81">
        <f t="shared" si="15"/>
        <v>0.27304499781564001</v>
      </c>
      <c r="I81">
        <f t="shared" si="16"/>
        <v>-1.1163607017227666</v>
      </c>
      <c r="J81">
        <f t="shared" si="17"/>
        <v>1.1163607017227666</v>
      </c>
      <c r="K81">
        <f t="shared" si="18"/>
        <v>0.4315356541246953</v>
      </c>
      <c r="L81">
        <f t="shared" si="19"/>
        <v>0.5684643458753047</v>
      </c>
      <c r="M81">
        <f t="shared" si="20"/>
        <v>2.3173056280328646</v>
      </c>
      <c r="N81">
        <f t="shared" si="21"/>
        <v>1.7591252771714809</v>
      </c>
    </row>
    <row r="82" spans="1:14" x14ac:dyDescent="0.25">
      <c r="A82" s="4">
        <f>IF('True_Odds_Calculator_2-way'!A83="","",'True_Odds_Calculator_2-way'!A83)</f>
        <v>2.27</v>
      </c>
      <c r="B82" s="4">
        <f>IF('True_Odds_Calculator_2-way'!B83="","",'True_Odds_Calculator_2-way'!B83)</f>
        <v>1.62</v>
      </c>
      <c r="C82" s="4">
        <f t="shared" si="11"/>
        <v>0.44052863436123346</v>
      </c>
      <c r="D82">
        <f t="shared" si="12"/>
        <v>0.61728395061728392</v>
      </c>
      <c r="E82">
        <f t="shared" si="13"/>
        <v>5.7812584978517378E-2</v>
      </c>
      <c r="F82">
        <f t="shared" si="14"/>
        <v>-0.21411867080002178</v>
      </c>
      <c r="G82">
        <v>0</v>
      </c>
      <c r="H82">
        <f t="shared" si="15"/>
        <v>0.27193125577853916</v>
      </c>
      <c r="I82">
        <f t="shared" si="16"/>
        <v>-1.1269438939029219</v>
      </c>
      <c r="J82">
        <f t="shared" si="17"/>
        <v>1.1269438939029219</v>
      </c>
      <c r="K82">
        <f t="shared" si="18"/>
        <v>0.41131634162947789</v>
      </c>
      <c r="L82">
        <f t="shared" si="19"/>
        <v>0.58868365837052206</v>
      </c>
      <c r="M82">
        <f t="shared" si="20"/>
        <v>2.4312187452567113</v>
      </c>
      <c r="N82">
        <f t="shared" si="21"/>
        <v>1.6987052142198116</v>
      </c>
    </row>
    <row r="83" spans="1:14" x14ac:dyDescent="0.25">
      <c r="A83" s="4">
        <f>IF('True_Odds_Calculator_2-way'!A84="","",'True_Odds_Calculator_2-way'!A84)</f>
        <v>2.14</v>
      </c>
      <c r="B83" s="4">
        <f>IF('True_Odds_Calculator_2-way'!B84="","",'True_Odds_Calculator_2-way'!B84)</f>
        <v>1.7</v>
      </c>
      <c r="C83" s="4">
        <f t="shared" si="11"/>
        <v>0.46728971962616822</v>
      </c>
      <c r="D83">
        <f t="shared" si="12"/>
        <v>0.58823529411764708</v>
      </c>
      <c r="E83">
        <f t="shared" si="13"/>
        <v>5.5525013743815244E-2</v>
      </c>
      <c r="F83">
        <f t="shared" si="14"/>
        <v>-0.21935129191863667</v>
      </c>
      <c r="G83">
        <v>0</v>
      </c>
      <c r="H83">
        <f t="shared" si="15"/>
        <v>0.27487630566245191</v>
      </c>
      <c r="I83">
        <f t="shared" si="16"/>
        <v>-1.1194341570991124</v>
      </c>
      <c r="J83">
        <f t="shared" si="17"/>
        <v>1.1194341570991124</v>
      </c>
      <c r="K83">
        <f t="shared" si="18"/>
        <v>0.43933740310248132</v>
      </c>
      <c r="L83">
        <f t="shared" si="19"/>
        <v>0.56066259689751863</v>
      </c>
      <c r="M83">
        <f t="shared" si="20"/>
        <v>2.2761549390929883</v>
      </c>
      <c r="N83">
        <f t="shared" si="21"/>
        <v>1.783603909969379</v>
      </c>
    </row>
    <row r="84" spans="1:14" x14ac:dyDescent="0.25">
      <c r="A84" s="4">
        <f>IF('True_Odds_Calculator_2-way'!A85="","",'True_Odds_Calculator_2-way'!A85)</f>
        <v>1.76</v>
      </c>
      <c r="B84" s="4">
        <f>IF('True_Odds_Calculator_2-way'!B85="","",'True_Odds_Calculator_2-way'!B85)</f>
        <v>2.17</v>
      </c>
      <c r="C84" s="4">
        <f t="shared" si="11"/>
        <v>0.56818181818181823</v>
      </c>
      <c r="D84">
        <f t="shared" si="12"/>
        <v>0.46082949308755761</v>
      </c>
      <c r="E84">
        <f t="shared" si="13"/>
        <v>2.9011311269375728E-2</v>
      </c>
      <c r="F84">
        <f t="shared" si="14"/>
        <v>-0.2328236279849184</v>
      </c>
      <c r="G84">
        <v>0</v>
      </c>
      <c r="H84">
        <f t="shared" si="15"/>
        <v>0.26183493925429413</v>
      </c>
      <c r="I84">
        <f t="shared" si="16"/>
        <v>-1.0604746049596294</v>
      </c>
      <c r="J84">
        <f t="shared" si="17"/>
        <v>1.0604746049596294</v>
      </c>
      <c r="K84">
        <f t="shared" si="18"/>
        <v>0.55372190553633505</v>
      </c>
      <c r="L84">
        <f t="shared" si="19"/>
        <v>0.44627809446366512</v>
      </c>
      <c r="M84">
        <f t="shared" si="20"/>
        <v>1.8059606997693183</v>
      </c>
      <c r="N84">
        <f t="shared" si="21"/>
        <v>2.2407552878027661</v>
      </c>
    </row>
    <row r="85" spans="1:14" x14ac:dyDescent="0.25">
      <c r="A85" s="4">
        <f>IF('True_Odds_Calculator_2-way'!A86="","",'True_Odds_Calculator_2-way'!A86)</f>
        <v>1.9</v>
      </c>
      <c r="B85" s="4">
        <f>IF('True_Odds_Calculator_2-way'!B86="","",'True_Odds_Calculator_2-way'!B86)</f>
        <v>2</v>
      </c>
      <c r="C85" s="4">
        <f t="shared" si="11"/>
        <v>0.52631578947368418</v>
      </c>
      <c r="D85">
        <f t="shared" si="12"/>
        <v>0.5</v>
      </c>
      <c r="E85">
        <f t="shared" si="13"/>
        <v>2.631578947368407E-2</v>
      </c>
      <c r="F85">
        <f t="shared" si="14"/>
        <v>-0.23684210526315796</v>
      </c>
      <c r="G85">
        <v>0</v>
      </c>
      <c r="H85">
        <f t="shared" si="15"/>
        <v>0.26315789473684209</v>
      </c>
      <c r="I85">
        <f t="shared" si="16"/>
        <v>-1.0540925533894596</v>
      </c>
      <c r="J85">
        <f t="shared" si="17"/>
        <v>1.0540925533894596</v>
      </c>
      <c r="K85">
        <f t="shared" si="18"/>
        <v>0.51316701949486188</v>
      </c>
      <c r="L85">
        <f t="shared" si="19"/>
        <v>0.48683298050513807</v>
      </c>
      <c r="M85">
        <f t="shared" si="20"/>
        <v>1.9486832980505142</v>
      </c>
      <c r="N85">
        <f t="shared" si="21"/>
        <v>2.0540925533894594</v>
      </c>
    </row>
    <row r="86" spans="1:14" x14ac:dyDescent="0.25">
      <c r="A86" s="4">
        <f>IF('True_Odds_Calculator_2-way'!A87="","",'True_Odds_Calculator_2-way'!A87)</f>
        <v>1.78</v>
      </c>
      <c r="B86" s="4">
        <f>IF('True_Odds_Calculator_2-way'!B87="","",'True_Odds_Calculator_2-way'!B87)</f>
        <v>2.15</v>
      </c>
      <c r="C86" s="4">
        <f t="shared" si="11"/>
        <v>0.5617977528089888</v>
      </c>
      <c r="D86">
        <f t="shared" si="12"/>
        <v>0.46511627906976744</v>
      </c>
      <c r="E86">
        <f t="shared" si="13"/>
        <v>2.6914031878756184E-2</v>
      </c>
      <c r="F86">
        <f t="shared" si="14"/>
        <v>-0.23438724849751769</v>
      </c>
      <c r="G86">
        <v>0</v>
      </c>
      <c r="H86">
        <f t="shared" si="15"/>
        <v>0.26130128037627387</v>
      </c>
      <c r="I86">
        <f t="shared" si="16"/>
        <v>-1.0558537785999174</v>
      </c>
      <c r="J86">
        <f t="shared" si="17"/>
        <v>1.0558537785999174</v>
      </c>
      <c r="K86">
        <f t="shared" si="18"/>
        <v>0.54837610971857853</v>
      </c>
      <c r="L86">
        <f t="shared" si="19"/>
        <v>0.45162389028142153</v>
      </c>
      <c r="M86">
        <f t="shared" si="20"/>
        <v>1.8235659473079355</v>
      </c>
      <c r="N86">
        <f t="shared" si="21"/>
        <v>2.214231845389905</v>
      </c>
    </row>
    <row r="87" spans="1:14" x14ac:dyDescent="0.25">
      <c r="A87" s="4">
        <f>IF('True_Odds_Calculator_2-way'!A88="","",'True_Odds_Calculator_2-way'!A88)</f>
        <v>1.68</v>
      </c>
      <c r="B87" s="4">
        <f>IF('True_Odds_Calculator_2-way'!B88="","",'True_Odds_Calculator_2-way'!B88)</f>
        <v>2.2999999999999998</v>
      </c>
      <c r="C87" s="4">
        <f t="shared" si="11"/>
        <v>0.59523809523809523</v>
      </c>
      <c r="D87">
        <f t="shared" si="12"/>
        <v>0.43478260869565222</v>
      </c>
      <c r="E87">
        <f t="shared" si="13"/>
        <v>3.002070393374745E-2</v>
      </c>
      <c r="F87">
        <f t="shared" si="14"/>
        <v>-0.22877846790890266</v>
      </c>
      <c r="G87">
        <v>0</v>
      </c>
      <c r="H87">
        <f t="shared" si="15"/>
        <v>0.25879917184265011</v>
      </c>
      <c r="I87">
        <f t="shared" si="16"/>
        <v>-1.0635890745287928</v>
      </c>
      <c r="J87">
        <f t="shared" si="17"/>
        <v>1.0635890745287928</v>
      </c>
      <c r="K87">
        <f t="shared" si="18"/>
        <v>0.58030202922023755</v>
      </c>
      <c r="L87">
        <f t="shared" si="19"/>
        <v>0.41969797077976234</v>
      </c>
      <c r="M87">
        <f t="shared" si="20"/>
        <v>1.7232405706795793</v>
      </c>
      <c r="N87">
        <f t="shared" si="21"/>
        <v>2.3826657968874305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1.7</v>
      </c>
      <c r="C88" s="4">
        <f t="shared" si="11"/>
        <v>0.44444444444444442</v>
      </c>
      <c r="D88">
        <f t="shared" si="12"/>
        <v>0.58823529411764708</v>
      </c>
      <c r="E88">
        <f t="shared" si="13"/>
        <v>3.2679738562091387E-2</v>
      </c>
      <c r="F88">
        <f t="shared" si="14"/>
        <v>-0.2287581699346406</v>
      </c>
      <c r="G88">
        <v>0</v>
      </c>
      <c r="H88">
        <f t="shared" si="15"/>
        <v>0.26143790849673204</v>
      </c>
      <c r="I88">
        <f t="shared" si="16"/>
        <v>-1.0690449676496974</v>
      </c>
      <c r="J88">
        <f t="shared" si="17"/>
        <v>1.0690449676496974</v>
      </c>
      <c r="K88">
        <f t="shared" si="18"/>
        <v>0.42802608489724608</v>
      </c>
      <c r="L88">
        <f t="shared" si="19"/>
        <v>0.57197391510275408</v>
      </c>
      <c r="M88">
        <f t="shared" si="20"/>
        <v>2.3363062095621219</v>
      </c>
      <c r="N88">
        <f t="shared" si="21"/>
        <v>1.7483314773547878</v>
      </c>
    </row>
    <row r="89" spans="1:14" x14ac:dyDescent="0.25">
      <c r="A89" s="4">
        <f>IF('True_Odds_Calculator_2-way'!A90="","",'True_Odds_Calculator_2-way'!A90)</f>
        <v>2.19</v>
      </c>
      <c r="B89" s="4">
        <f>IF('True_Odds_Calculator_2-way'!B90="","",'True_Odds_Calculator_2-way'!B90)</f>
        <v>1.73</v>
      </c>
      <c r="C89" s="4">
        <f t="shared" si="11"/>
        <v>0.45662100456621008</v>
      </c>
      <c r="D89">
        <f t="shared" si="12"/>
        <v>0.5780346820809249</v>
      </c>
      <c r="E89">
        <f t="shared" si="13"/>
        <v>3.4655686647135031E-2</v>
      </c>
      <c r="F89">
        <f t="shared" si="14"/>
        <v>-0.22928709055876673</v>
      </c>
      <c r="G89">
        <v>0</v>
      </c>
      <c r="H89">
        <f t="shared" si="15"/>
        <v>0.26394277720590181</v>
      </c>
      <c r="I89">
        <f t="shared" si="16"/>
        <v>-1.0729144372515058</v>
      </c>
      <c r="J89">
        <f t="shared" si="17"/>
        <v>1.0729144372515058</v>
      </c>
      <c r="K89">
        <f t="shared" si="18"/>
        <v>0.43921906878344058</v>
      </c>
      <c r="L89">
        <f t="shared" si="19"/>
        <v>0.56078093121655925</v>
      </c>
      <c r="M89">
        <f t="shared" si="20"/>
        <v>2.2767681803292916</v>
      </c>
      <c r="N89">
        <f t="shared" si="21"/>
        <v>1.7832275391935992</v>
      </c>
    </row>
    <row r="90" spans="1:14" x14ac:dyDescent="0.25">
      <c r="A90" s="4">
        <f>IF('True_Odds_Calculator_2-way'!A91="","",'True_Odds_Calculator_2-way'!A91)</f>
        <v>2.25</v>
      </c>
      <c r="B90" s="4">
        <f>IF('True_Odds_Calculator_2-way'!B91="","",'True_Odds_Calculator_2-way'!B91)</f>
        <v>1.7</v>
      </c>
      <c r="C90" s="4">
        <f t="shared" si="11"/>
        <v>0.44444444444444442</v>
      </c>
      <c r="D90">
        <f t="shared" si="12"/>
        <v>0.58823529411764708</v>
      </c>
      <c r="E90">
        <f t="shared" si="13"/>
        <v>3.2679738562091387E-2</v>
      </c>
      <c r="F90">
        <f t="shared" si="14"/>
        <v>-0.2287581699346406</v>
      </c>
      <c r="G90">
        <v>0</v>
      </c>
      <c r="H90">
        <f t="shared" si="15"/>
        <v>0.26143790849673204</v>
      </c>
      <c r="I90">
        <f t="shared" si="16"/>
        <v>-1.0690449676496974</v>
      </c>
      <c r="J90">
        <f t="shared" si="17"/>
        <v>1.0690449676496974</v>
      </c>
      <c r="K90">
        <f t="shared" si="18"/>
        <v>0.42802608489724608</v>
      </c>
      <c r="L90">
        <f t="shared" si="19"/>
        <v>0.57197391510275408</v>
      </c>
      <c r="M90">
        <f t="shared" si="20"/>
        <v>2.3363062095621219</v>
      </c>
      <c r="N90">
        <f t="shared" si="21"/>
        <v>1.7483314773547878</v>
      </c>
    </row>
    <row r="91" spans="1:14" x14ac:dyDescent="0.25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11"/>
        <v>0.47619047619047616</v>
      </c>
      <c r="D91">
        <f t="shared" si="12"/>
        <v>0.55865921787709494</v>
      </c>
      <c r="E91">
        <f t="shared" si="13"/>
        <v>3.4849694067571102E-2</v>
      </c>
      <c r="F91">
        <f t="shared" si="14"/>
        <v>-0.2311785049215217</v>
      </c>
      <c r="G91">
        <v>0</v>
      </c>
      <c r="H91">
        <f t="shared" si="15"/>
        <v>0.2660281989890928</v>
      </c>
      <c r="I91">
        <f t="shared" si="16"/>
        <v>-1.072729223145815</v>
      </c>
      <c r="J91">
        <f t="shared" si="17"/>
        <v>1.072729223145815</v>
      </c>
      <c r="K91">
        <f t="shared" si="18"/>
        <v>0.4587151448829464</v>
      </c>
      <c r="L91">
        <f t="shared" si="19"/>
        <v>0.5412848551170536</v>
      </c>
      <c r="M91">
        <f t="shared" si="20"/>
        <v>2.1800021454603971</v>
      </c>
      <c r="N91">
        <f t="shared" si="21"/>
        <v>1.8474560862851939</v>
      </c>
    </row>
    <row r="92" spans="1:14" x14ac:dyDescent="0.25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1.71</v>
      </c>
      <c r="C92" s="4">
        <f t="shared" si="11"/>
        <v>0.4504504504504504</v>
      </c>
      <c r="D92">
        <f t="shared" si="12"/>
        <v>0.58479532163742687</v>
      </c>
      <c r="E92">
        <f t="shared" si="13"/>
        <v>3.5245772087877381E-2</v>
      </c>
      <c r="F92">
        <f t="shared" si="14"/>
        <v>-0.2281755439650176</v>
      </c>
      <c r="G92">
        <v>0</v>
      </c>
      <c r="H92">
        <f t="shared" si="15"/>
        <v>0.26342131605289498</v>
      </c>
      <c r="I92">
        <f t="shared" si="16"/>
        <v>-1.0744616281415775</v>
      </c>
      <c r="J92">
        <f t="shared" si="17"/>
        <v>1.0744616281415775</v>
      </c>
      <c r="K92">
        <f t="shared" si="18"/>
        <v>0.43274247509065539</v>
      </c>
      <c r="L92">
        <f t="shared" si="19"/>
        <v>0.56725752490934445</v>
      </c>
      <c r="M92">
        <f t="shared" si="20"/>
        <v>2.310843186332725</v>
      </c>
      <c r="N92">
        <f t="shared" si="21"/>
        <v>1.7628677559805201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2.29</v>
      </c>
      <c r="B94" s="4">
        <f>IF('True_Odds_Calculator_2-way'!B95="","",'True_Odds_Calculator_2-way'!B95)</f>
        <v>1.68</v>
      </c>
      <c r="C94" s="4">
        <f t="shared" si="11"/>
        <v>0.4366812227074236</v>
      </c>
      <c r="D94">
        <f t="shared" si="12"/>
        <v>0.59523809523809523</v>
      </c>
      <c r="E94">
        <f t="shared" si="13"/>
        <v>3.1919317945518833E-2</v>
      </c>
      <c r="F94">
        <f t="shared" si="14"/>
        <v>-0.22800998128509042</v>
      </c>
      <c r="G94">
        <v>0</v>
      </c>
      <c r="H94">
        <f t="shared" si="15"/>
        <v>0.25992929923060926</v>
      </c>
      <c r="I94">
        <f t="shared" si="16"/>
        <v>-1.0677035543974551</v>
      </c>
      <c r="J94">
        <f t="shared" si="17"/>
        <v>1.0677035543974551</v>
      </c>
      <c r="K94">
        <f t="shared" si="18"/>
        <v>0.42063861953679943</v>
      </c>
      <c r="L94">
        <f t="shared" si="19"/>
        <v>0.57936138046320074</v>
      </c>
      <c r="M94">
        <f t="shared" si="20"/>
        <v>2.3773375851727168</v>
      </c>
      <c r="N94">
        <f t="shared" si="21"/>
        <v>1.7260384169902692</v>
      </c>
    </row>
    <row r="95" spans="1:14" x14ac:dyDescent="0.25">
      <c r="A95" s="4">
        <f>IF('True_Odds_Calculator_2-way'!A96="","",'True_Odds_Calculator_2-way'!A96)</f>
        <v>1.93</v>
      </c>
      <c r="B95" s="4">
        <f>IF('True_Odds_Calculator_2-way'!B96="","",'True_Odds_Calculator_2-way'!B96)</f>
        <v>1.95</v>
      </c>
      <c r="C95" s="4">
        <f t="shared" si="11"/>
        <v>0.5181347150259068</v>
      </c>
      <c r="D95">
        <f t="shared" si="12"/>
        <v>0.51282051282051289</v>
      </c>
      <c r="E95">
        <f t="shared" si="13"/>
        <v>3.0955227846419575E-2</v>
      </c>
      <c r="F95">
        <f t="shared" si="14"/>
        <v>-0.23475488242327625</v>
      </c>
      <c r="G95">
        <v>0</v>
      </c>
      <c r="H95">
        <f t="shared" si="15"/>
        <v>0.26571011026969582</v>
      </c>
      <c r="I95">
        <f t="shared" si="16"/>
        <v>-1.0638899909514294</v>
      </c>
      <c r="J95">
        <f t="shared" si="17"/>
        <v>1.0638899909514294</v>
      </c>
      <c r="K95">
        <f t="shared" si="18"/>
        <v>0.50265964972060251</v>
      </c>
      <c r="L95">
        <f t="shared" si="19"/>
        <v>0.49734035027939766</v>
      </c>
      <c r="M95">
        <f t="shared" si="20"/>
        <v>1.9894176915848294</v>
      </c>
      <c r="N95">
        <f t="shared" si="21"/>
        <v>2.0106954914038573</v>
      </c>
    </row>
    <row r="96" spans="1:14" x14ac:dyDescent="0.25">
      <c r="A96" s="4">
        <f>IF('True_Odds_Calculator_2-way'!A97="","",'True_Odds_Calculator_2-way'!A97)</f>
        <v>1.92</v>
      </c>
      <c r="B96" s="4">
        <f>IF('True_Odds_Calculator_2-way'!B97="","",'True_Odds_Calculator_2-way'!B97)</f>
        <v>1.97</v>
      </c>
      <c r="C96" s="4">
        <f t="shared" si="11"/>
        <v>0.52083333333333337</v>
      </c>
      <c r="D96">
        <f t="shared" si="12"/>
        <v>0.50761421319796951</v>
      </c>
      <c r="E96">
        <f t="shared" si="13"/>
        <v>2.844754653130277E-2</v>
      </c>
      <c r="F96">
        <f t="shared" si="14"/>
        <v>-0.2359348561759731</v>
      </c>
      <c r="G96">
        <v>0</v>
      </c>
      <c r="H96">
        <f t="shared" si="15"/>
        <v>0.26438240270727581</v>
      </c>
      <c r="I96">
        <f t="shared" si="16"/>
        <v>-1.0585715534396718</v>
      </c>
      <c r="J96">
        <f t="shared" si="17"/>
        <v>1.0585715534396718</v>
      </c>
      <c r="K96">
        <f t="shared" si="18"/>
        <v>0.50661491420873006</v>
      </c>
      <c r="L96">
        <f t="shared" si="19"/>
        <v>0.49338508579127022</v>
      </c>
      <c r="M96">
        <f t="shared" si="20"/>
        <v>1.9738858291644976</v>
      </c>
      <c r="N96">
        <f t="shared" si="21"/>
        <v>2.0268144068364817</v>
      </c>
    </row>
    <row r="97" spans="1:14" x14ac:dyDescent="0.25">
      <c r="A97" s="4">
        <f>IF('True_Odds_Calculator_2-way'!A98="","",'True_Odds_Calculator_2-way'!A98)</f>
        <v>1.89</v>
      </c>
      <c r="B97" s="4">
        <f>IF('True_Odds_Calculator_2-way'!B98="","",'True_Odds_Calculator_2-way'!B98)</f>
        <v>1.99</v>
      </c>
      <c r="C97" s="4">
        <f t="shared" si="11"/>
        <v>0.52910052910052918</v>
      </c>
      <c r="D97">
        <f t="shared" si="12"/>
        <v>0.50251256281407031</v>
      </c>
      <c r="E97">
        <f t="shared" si="13"/>
        <v>3.16130919145996E-2</v>
      </c>
      <c r="F97">
        <f t="shared" si="14"/>
        <v>-0.23426657094998793</v>
      </c>
      <c r="G97">
        <v>0</v>
      </c>
      <c r="H97">
        <f t="shared" si="15"/>
        <v>0.26587966286458753</v>
      </c>
      <c r="I97">
        <f t="shared" si="16"/>
        <v>-1.0653379535009888</v>
      </c>
      <c r="J97">
        <f t="shared" si="17"/>
        <v>1.0653379535009888</v>
      </c>
      <c r="K97">
        <f t="shared" si="18"/>
        <v>0.51330729170279055</v>
      </c>
      <c r="L97">
        <f t="shared" si="19"/>
        <v>0.48669270829720923</v>
      </c>
      <c r="M97">
        <f t="shared" si="20"/>
        <v>1.9481507786158798</v>
      </c>
      <c r="N97">
        <f t="shared" si="21"/>
        <v>2.0546845739659791</v>
      </c>
    </row>
    <row r="98" spans="1:14" x14ac:dyDescent="0.25">
      <c r="A98" s="4">
        <f>IF('True_Odds_Calculator_2-way'!A99="","",'True_Odds_Calculator_2-way'!A99)</f>
        <v>2.36</v>
      </c>
      <c r="B98" s="4">
        <f>IF('True_Odds_Calculator_2-way'!B99="","",'True_Odds_Calculator_2-way'!B99)</f>
        <v>1.64</v>
      </c>
      <c r="C98" s="4">
        <f t="shared" si="11"/>
        <v>0.42372881355932207</v>
      </c>
      <c r="D98">
        <f t="shared" si="12"/>
        <v>0.6097560975609756</v>
      </c>
      <c r="E98">
        <f t="shared" si="13"/>
        <v>3.3484911120297722E-2</v>
      </c>
      <c r="F98">
        <f t="shared" si="14"/>
        <v>-0.22488631665977676</v>
      </c>
      <c r="G98">
        <v>0</v>
      </c>
      <c r="H98">
        <f t="shared" si="15"/>
        <v>0.25837122778007443</v>
      </c>
      <c r="I98">
        <f t="shared" si="16"/>
        <v>-1.0718661571406802</v>
      </c>
      <c r="J98">
        <f t="shared" si="17"/>
        <v>1.0718661571406802</v>
      </c>
      <c r="K98">
        <f t="shared" si="18"/>
        <v>0.40687819885451121</v>
      </c>
      <c r="L98">
        <f t="shared" si="19"/>
        <v>0.59312180114548885</v>
      </c>
      <c r="M98">
        <f t="shared" si="20"/>
        <v>2.4577379737113252</v>
      </c>
      <c r="N98">
        <f t="shared" si="21"/>
        <v>1.6859943405700353</v>
      </c>
    </row>
    <row r="99" spans="1:14" x14ac:dyDescent="0.25">
      <c r="A99" s="4">
        <f>IF('True_Odds_Calculator_2-way'!A100="","",'True_Odds_Calculator_2-way'!A100)</f>
        <v>2.1800000000000002</v>
      </c>
      <c r="B99" s="4">
        <f>IF('True_Odds_Calculator_2-way'!B100="","",'True_Odds_Calculator_2-way'!B100)</f>
        <v>1.74</v>
      </c>
      <c r="C99" s="4">
        <f t="shared" si="11"/>
        <v>0.4587155963302752</v>
      </c>
      <c r="D99">
        <f t="shared" si="12"/>
        <v>0.57471264367816088</v>
      </c>
      <c r="E99">
        <f t="shared" si="13"/>
        <v>3.3428240008436028E-2</v>
      </c>
      <c r="F99">
        <f t="shared" si="14"/>
        <v>-0.23020141305494057</v>
      </c>
      <c r="G99">
        <v>0</v>
      </c>
      <c r="H99">
        <f t="shared" si="15"/>
        <v>0.26362965306337655</v>
      </c>
      <c r="I99">
        <f t="shared" si="16"/>
        <v>-1.0701462561817372</v>
      </c>
      <c r="J99">
        <f t="shared" si="17"/>
        <v>1.0701462561817372</v>
      </c>
      <c r="K99">
        <f t="shared" si="18"/>
        <v>0.44193570658612125</v>
      </c>
      <c r="L99">
        <f t="shared" si="19"/>
        <v>0.55806429341387886</v>
      </c>
      <c r="M99">
        <f t="shared" si="20"/>
        <v>2.26277258229445</v>
      </c>
      <c r="N99">
        <f t="shared" si="21"/>
        <v>1.7919082295744857</v>
      </c>
    </row>
    <row r="100" spans="1:14" x14ac:dyDescent="0.25">
      <c r="A100" s="4">
        <f>IF('True_Odds_Calculator_2-way'!A101="","",'True_Odds_Calculator_2-way'!A101)</f>
        <v>1.68</v>
      </c>
      <c r="B100" s="4">
        <f>IF('True_Odds_Calculator_2-way'!B101="","",'True_Odds_Calculator_2-way'!B101)</f>
        <v>2.2400000000000002</v>
      </c>
      <c r="C100" s="4">
        <f t="shared" si="11"/>
        <v>0.59523809523809523</v>
      </c>
      <c r="D100">
        <f t="shared" si="12"/>
        <v>0.4464285714285714</v>
      </c>
      <c r="E100">
        <f t="shared" si="13"/>
        <v>4.1666666666666519E-2</v>
      </c>
      <c r="F100">
        <f t="shared" si="14"/>
        <v>-0.22406462585034026</v>
      </c>
      <c r="G100">
        <v>0</v>
      </c>
      <c r="H100">
        <f t="shared" si="15"/>
        <v>0.26573129251700678</v>
      </c>
      <c r="I100">
        <f t="shared" si="16"/>
        <v>-1.0890171046725801</v>
      </c>
      <c r="J100">
        <f t="shared" si="17"/>
        <v>1.0890171046725801</v>
      </c>
      <c r="K100">
        <f t="shared" si="18"/>
        <v>0.5745371023930006</v>
      </c>
      <c r="L100">
        <f t="shared" si="19"/>
        <v>0.42546289760699951</v>
      </c>
      <c r="M100">
        <f t="shared" si="20"/>
        <v>1.7405316311773544</v>
      </c>
      <c r="N100">
        <f t="shared" si="21"/>
        <v>2.3503812097939996</v>
      </c>
    </row>
    <row r="101" spans="1:14" x14ac:dyDescent="0.25">
      <c r="A101" s="4">
        <f>IF('True_Odds_Calculator_2-way'!A102="","",'True_Odds_Calculator_2-way'!A102)</f>
        <v>2.0699999999999998</v>
      </c>
      <c r="B101" s="4">
        <f>IF('True_Odds_Calculator_2-way'!B102="","",'True_Odds_Calculator_2-way'!B102)</f>
        <v>1.81</v>
      </c>
      <c r="C101" s="4">
        <f t="shared" si="11"/>
        <v>0.48309178743961356</v>
      </c>
      <c r="D101">
        <f t="shared" si="12"/>
        <v>0.5524861878453039</v>
      </c>
      <c r="E101">
        <f t="shared" si="13"/>
        <v>3.5577975284917462E-2</v>
      </c>
      <c r="F101">
        <f t="shared" si="14"/>
        <v>-0.23132356473696847</v>
      </c>
      <c r="G101">
        <v>0</v>
      </c>
      <c r="H101">
        <f t="shared" si="15"/>
        <v>0.26690154002188599</v>
      </c>
      <c r="I101">
        <f t="shared" si="16"/>
        <v>-1.0741516544951821</v>
      </c>
      <c r="J101">
        <f t="shared" si="17"/>
        <v>1.0741516544951821</v>
      </c>
      <c r="K101">
        <f t="shared" si="18"/>
        <v>0.46525861134990021</v>
      </c>
      <c r="L101">
        <f t="shared" si="19"/>
        <v>0.53474138865009979</v>
      </c>
      <c r="M101">
        <f t="shared" si="20"/>
        <v>2.1493422703098441</v>
      </c>
      <c r="N101">
        <f t="shared" si="21"/>
        <v>1.8700628401410975</v>
      </c>
    </row>
    <row r="102" spans="1:14" x14ac:dyDescent="0.25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11"/>
        <v>0.49261083743842371</v>
      </c>
      <c r="D102">
        <f t="shared" si="12"/>
        <v>0.5376344086021505</v>
      </c>
      <c r="E102">
        <f t="shared" si="13"/>
        <v>3.0245246040574214E-2</v>
      </c>
      <c r="F102">
        <f t="shared" si="14"/>
        <v>-0.23459929021664283</v>
      </c>
      <c r="G102">
        <v>0</v>
      </c>
      <c r="H102">
        <f t="shared" si="15"/>
        <v>0.26484453625721704</v>
      </c>
      <c r="I102">
        <f t="shared" si="16"/>
        <v>-1.0625078858299792</v>
      </c>
      <c r="J102">
        <f t="shared" si="17"/>
        <v>1.0625078858299792</v>
      </c>
      <c r="K102">
        <f t="shared" si="18"/>
        <v>0.47746756040114985</v>
      </c>
      <c r="L102">
        <f t="shared" si="19"/>
        <v>0.5225324395988501</v>
      </c>
      <c r="M102">
        <f t="shared" si="20"/>
        <v>2.0943831224048783</v>
      </c>
      <c r="N102">
        <f t="shared" si="21"/>
        <v>1.9137567818137824</v>
      </c>
    </row>
    <row r="103" spans="1:14" x14ac:dyDescent="0.25">
      <c r="A103" s="4">
        <f>IF('True_Odds_Calculator_2-way'!A104="","",'True_Odds_Calculator_2-way'!A104)</f>
        <v>2.21</v>
      </c>
      <c r="B103" s="4">
        <f>IF('True_Odds_Calculator_2-way'!B104="","",'True_Odds_Calculator_2-way'!B104)</f>
        <v>1.72</v>
      </c>
      <c r="C103" s="4">
        <f t="shared" si="11"/>
        <v>0.45248868778280543</v>
      </c>
      <c r="D103">
        <f t="shared" si="12"/>
        <v>0.58139534883720934</v>
      </c>
      <c r="E103">
        <f t="shared" si="13"/>
        <v>3.3884036620014824E-2</v>
      </c>
      <c r="F103">
        <f t="shared" si="14"/>
        <v>-0.2291907818583605</v>
      </c>
      <c r="G103">
        <v>0</v>
      </c>
      <c r="H103">
        <f t="shared" si="15"/>
        <v>0.26307481847837527</v>
      </c>
      <c r="I103">
        <f t="shared" si="16"/>
        <v>-1.0713739108887084</v>
      </c>
      <c r="J103">
        <f t="shared" si="17"/>
        <v>1.0713739108887084</v>
      </c>
      <c r="K103">
        <f t="shared" si="18"/>
        <v>0.43547132891069945</v>
      </c>
      <c r="L103">
        <f t="shared" si="19"/>
        <v>0.56452867108930049</v>
      </c>
      <c r="M103">
        <f t="shared" si="20"/>
        <v>2.2963624321753371</v>
      </c>
      <c r="N103">
        <f t="shared" si="21"/>
        <v>1.7713892158398703</v>
      </c>
    </row>
    <row r="104" spans="1:14" x14ac:dyDescent="0.25">
      <c r="A104" s="4">
        <f>IF('True_Odds_Calculator_2-way'!A105="","",'True_Odds_Calculator_2-way'!A105)</f>
        <v>2.42</v>
      </c>
      <c r="B104" s="4">
        <f>IF('True_Odds_Calculator_2-way'!B105="","",'True_Odds_Calculator_2-way'!B105)</f>
        <v>1.61</v>
      </c>
      <c r="C104" s="4">
        <f t="shared" si="11"/>
        <v>0.41322314049586778</v>
      </c>
      <c r="D104">
        <f t="shared" si="12"/>
        <v>0.6211180124223602</v>
      </c>
      <c r="E104">
        <f t="shared" si="13"/>
        <v>3.4341152918228035E-2</v>
      </c>
      <c r="F104">
        <f t="shared" si="14"/>
        <v>-0.22231918279349105</v>
      </c>
      <c r="G104">
        <v>0</v>
      </c>
      <c r="H104">
        <f t="shared" si="15"/>
        <v>0.25666033571171909</v>
      </c>
      <c r="I104">
        <f t="shared" si="16"/>
        <v>-1.0744616281415773</v>
      </c>
      <c r="J104">
        <f t="shared" si="17"/>
        <v>1.0744616281415773</v>
      </c>
      <c r="K104">
        <f t="shared" si="18"/>
        <v>0.3959242744397955</v>
      </c>
      <c r="L104">
        <f t="shared" si="19"/>
        <v>0.60407572556020461</v>
      </c>
      <c r="M104">
        <f t="shared" si="20"/>
        <v>2.5257355119610394</v>
      </c>
      <c r="N104">
        <f t="shared" si="21"/>
        <v>1.6554215931663621</v>
      </c>
    </row>
    <row r="105" spans="1:14" x14ac:dyDescent="0.25">
      <c r="A105" s="4">
        <f>IF('True_Odds_Calculator_2-way'!A106="","",'True_Odds_Calculator_2-way'!A106)</f>
        <v>2.4300000000000002</v>
      </c>
      <c r="B105" s="4">
        <f>IF('True_Odds_Calculator_2-way'!B106="","",'True_Odds_Calculator_2-way'!B106)</f>
        <v>1.62</v>
      </c>
      <c r="C105" s="4">
        <f t="shared" si="11"/>
        <v>0.41152263374485593</v>
      </c>
      <c r="D105">
        <f t="shared" si="12"/>
        <v>0.61728395061728392</v>
      </c>
      <c r="E105">
        <f t="shared" si="13"/>
        <v>2.8806584362139898E-2</v>
      </c>
      <c r="F105">
        <f t="shared" si="14"/>
        <v>-0.2252197327643144</v>
      </c>
      <c r="G105">
        <v>0</v>
      </c>
      <c r="H105">
        <f t="shared" si="15"/>
        <v>0.25402631712645424</v>
      </c>
      <c r="I105">
        <f t="shared" si="16"/>
        <v>-1.0620284147379508</v>
      </c>
      <c r="J105">
        <f t="shared" si="17"/>
        <v>1.0620284147379508</v>
      </c>
      <c r="K105">
        <f t="shared" si="18"/>
        <v>0.39703011420576217</v>
      </c>
      <c r="L105">
        <f t="shared" si="19"/>
        <v>0.60296988579423783</v>
      </c>
      <c r="M105">
        <f t="shared" si="20"/>
        <v>2.5187006330752704</v>
      </c>
      <c r="N105">
        <f t="shared" si="21"/>
        <v>1.6584576171375296</v>
      </c>
    </row>
    <row r="106" spans="1:14" x14ac:dyDescent="0.25">
      <c r="A106" s="4">
        <f>IF('True_Odds_Calculator_2-way'!A107="","",'True_Odds_Calculator_2-way'!A107)</f>
        <v>2.2599999999999998</v>
      </c>
      <c r="B106" s="4">
        <f>IF('True_Odds_Calculator_2-way'!B107="","",'True_Odds_Calculator_2-way'!B107)</f>
        <v>1.7</v>
      </c>
      <c r="C106" s="4">
        <f t="shared" si="11"/>
        <v>0.44247787610619471</v>
      </c>
      <c r="D106">
        <f t="shared" si="12"/>
        <v>0.58823529411764708</v>
      </c>
      <c r="E106">
        <f t="shared" si="13"/>
        <v>3.0713170223841679E-2</v>
      </c>
      <c r="F106">
        <f t="shared" si="14"/>
        <v>-0.2295679333680376</v>
      </c>
      <c r="G106">
        <v>0</v>
      </c>
      <c r="H106">
        <f t="shared" si="15"/>
        <v>0.26028110359187923</v>
      </c>
      <c r="I106">
        <f t="shared" si="16"/>
        <v>-1.0647942749998995</v>
      </c>
      <c r="J106">
        <f t="shared" si="17"/>
        <v>1.0647942749998995</v>
      </c>
      <c r="K106">
        <f t="shared" si="18"/>
        <v>0.42705098312484241</v>
      </c>
      <c r="L106">
        <f t="shared" si="19"/>
        <v>0.57294901687515787</v>
      </c>
      <c r="M106">
        <f t="shared" si="20"/>
        <v>2.3416407864998732</v>
      </c>
      <c r="N106">
        <f t="shared" si="21"/>
        <v>1.7453559924999296</v>
      </c>
    </row>
    <row r="107" spans="1:14" x14ac:dyDescent="0.25">
      <c r="A107" s="4">
        <f>IF('True_Odds_Calculator_2-way'!A108="","",'True_Odds_Calculator_2-way'!A108)</f>
        <v>2.88</v>
      </c>
      <c r="B107" s="4">
        <f>IF('True_Odds_Calculator_2-way'!B108="","",'True_Odds_Calculator_2-way'!B108)</f>
        <v>1.46</v>
      </c>
      <c r="C107" s="4">
        <f t="shared" si="11"/>
        <v>0.34722222222222221</v>
      </c>
      <c r="D107">
        <f t="shared" si="12"/>
        <v>0.68493150684931503</v>
      </c>
      <c r="E107">
        <f t="shared" si="13"/>
        <v>3.215372907153724E-2</v>
      </c>
      <c r="F107">
        <f t="shared" si="14"/>
        <v>-0.20566971080669716</v>
      </c>
      <c r="G107">
        <v>0</v>
      </c>
      <c r="H107">
        <f t="shared" si="15"/>
        <v>0.23782343987823437</v>
      </c>
      <c r="I107">
        <f t="shared" si="16"/>
        <v>-1.0753309840483505</v>
      </c>
      <c r="J107">
        <f t="shared" si="17"/>
        <v>1.0753309840483505</v>
      </c>
      <c r="K107">
        <f t="shared" si="18"/>
        <v>0.3309480528204321</v>
      </c>
      <c r="L107">
        <f t="shared" si="19"/>
        <v>0.66905194717956773</v>
      </c>
      <c r="M107">
        <f t="shared" si="20"/>
        <v>3.0216222500108993</v>
      </c>
      <c r="N107">
        <f t="shared" si="21"/>
        <v>1.4946522526622417</v>
      </c>
    </row>
    <row r="108" spans="1:14" x14ac:dyDescent="0.25">
      <c r="A108" s="4">
        <f>IF('True_Odds_Calculator_2-way'!A109="","",'True_Odds_Calculator_2-way'!A109)</f>
        <v>1.82</v>
      </c>
      <c r="B108" s="4">
        <f>IF('True_Odds_Calculator_2-way'!B109="","",'True_Odds_Calculator_2-way'!B109)</f>
        <v>2.09</v>
      </c>
      <c r="C108" s="4">
        <f t="shared" si="11"/>
        <v>0.54945054945054939</v>
      </c>
      <c r="D108">
        <f t="shared" si="12"/>
        <v>0.47846889952153115</v>
      </c>
      <c r="E108">
        <f t="shared" si="13"/>
        <v>2.7919448972080652E-2</v>
      </c>
      <c r="F108">
        <f t="shared" si="14"/>
        <v>-0.23497555076502441</v>
      </c>
      <c r="G108">
        <v>0</v>
      </c>
      <c r="H108">
        <f t="shared" si="15"/>
        <v>0.26289499973710501</v>
      </c>
      <c r="I108">
        <f t="shared" si="16"/>
        <v>-1.0577421839157299</v>
      </c>
      <c r="J108">
        <f t="shared" si="17"/>
        <v>1.0577421839157299</v>
      </c>
      <c r="K108">
        <f t="shared" si="18"/>
        <v>0.53551865191155801</v>
      </c>
      <c r="L108">
        <f t="shared" si="19"/>
        <v>0.46448134808844194</v>
      </c>
      <c r="M108">
        <f t="shared" si="20"/>
        <v>1.8673485908108987</v>
      </c>
      <c r="N108">
        <f t="shared" si="21"/>
        <v>2.1529389804681456</v>
      </c>
    </row>
    <row r="109" spans="1:14" x14ac:dyDescent="0.25">
      <c r="A109" s="4">
        <f>IF('True_Odds_Calculator_2-way'!A110="","",'True_Odds_Calculator_2-way'!A110)</f>
        <v>2.75</v>
      </c>
      <c r="B109" s="4">
        <f>IF('True_Odds_Calculator_2-way'!B110="","",'True_Odds_Calculator_2-way'!B110)</f>
        <v>1.47</v>
      </c>
      <c r="C109" s="4">
        <f t="shared" si="11"/>
        <v>0.36363636363636365</v>
      </c>
      <c r="D109">
        <f t="shared" si="12"/>
        <v>0.68027210884353739</v>
      </c>
      <c r="E109">
        <f t="shared" si="13"/>
        <v>4.390847247990104E-2</v>
      </c>
      <c r="F109">
        <f t="shared" si="14"/>
        <v>-0.20346320346320346</v>
      </c>
      <c r="G109">
        <v>0</v>
      </c>
      <c r="H109">
        <f t="shared" si="15"/>
        <v>0.24737167594310452</v>
      </c>
      <c r="I109">
        <f t="shared" si="16"/>
        <v>-1.1026356928399426</v>
      </c>
      <c r="J109">
        <f t="shared" si="17"/>
        <v>1.1026356928399426</v>
      </c>
      <c r="K109">
        <f t="shared" si="18"/>
        <v>0.34134207606316619</v>
      </c>
      <c r="L109">
        <f t="shared" si="19"/>
        <v>0.65865792393683387</v>
      </c>
      <c r="M109">
        <f t="shared" si="20"/>
        <v>2.9296124624698994</v>
      </c>
      <c r="N109">
        <f t="shared" si="21"/>
        <v>1.5182387756347728</v>
      </c>
    </row>
    <row r="110" spans="1:14" x14ac:dyDescent="0.25">
      <c r="A110" s="4">
        <f>IF('True_Odds_Calculator_2-way'!A111="","",'True_Odds_Calculator_2-way'!A111)</f>
        <v>2.1800000000000002</v>
      </c>
      <c r="B110" s="4">
        <f>IF('True_Odds_Calculator_2-way'!B111="","",'True_Odds_Calculator_2-way'!B111)</f>
        <v>1.71</v>
      </c>
      <c r="C110" s="4">
        <f t="shared" si="11"/>
        <v>0.4587155963302752</v>
      </c>
      <c r="D110">
        <f t="shared" si="12"/>
        <v>0.58479532163742687</v>
      </c>
      <c r="E110">
        <f t="shared" si="13"/>
        <v>4.3510917967702012E-2</v>
      </c>
      <c r="F110">
        <f t="shared" si="14"/>
        <v>-0.2247438167283653</v>
      </c>
      <c r="G110">
        <v>0</v>
      </c>
      <c r="H110">
        <f t="shared" si="15"/>
        <v>0.26825473469606737</v>
      </c>
      <c r="I110">
        <f t="shared" si="16"/>
        <v>-1.0925210715205449</v>
      </c>
      <c r="J110">
        <f t="shared" si="17"/>
        <v>1.0925210715205449</v>
      </c>
      <c r="K110">
        <f t="shared" si="18"/>
        <v>0.43683862493598452</v>
      </c>
      <c r="L110">
        <f t="shared" si="19"/>
        <v>0.56316137506401553</v>
      </c>
      <c r="M110">
        <f t="shared" si="20"/>
        <v>2.2891748643942433</v>
      </c>
      <c r="N110">
        <f t="shared" si="21"/>
        <v>1.7756899607795869</v>
      </c>
    </row>
    <row r="111" spans="1:14" x14ac:dyDescent="0.25">
      <c r="A111" s="4">
        <f>IF('True_Odds_Calculator_2-way'!A112="","",'True_Odds_Calculator_2-way'!A112)</f>
        <v>2.42</v>
      </c>
      <c r="B111" s="4">
        <f>IF('True_Odds_Calculator_2-way'!B112="","",'True_Odds_Calculator_2-way'!B112)</f>
        <v>1.59</v>
      </c>
      <c r="C111" s="4">
        <f t="shared" si="11"/>
        <v>0.41322314049586778</v>
      </c>
      <c r="D111">
        <f t="shared" si="12"/>
        <v>0.62893081761006286</v>
      </c>
      <c r="E111">
        <f t="shared" si="13"/>
        <v>4.21539581059307E-2</v>
      </c>
      <c r="F111">
        <f t="shared" si="14"/>
        <v>-0.21773480950153323</v>
      </c>
      <c r="G111">
        <v>0</v>
      </c>
      <c r="H111">
        <f t="shared" si="15"/>
        <v>0.25988876760746399</v>
      </c>
      <c r="I111">
        <f t="shared" si="16"/>
        <v>-1.0925210715205453</v>
      </c>
      <c r="J111">
        <f t="shared" si="17"/>
        <v>1.0925210715205453</v>
      </c>
      <c r="K111">
        <f t="shared" si="18"/>
        <v>0.39194476351796709</v>
      </c>
      <c r="L111">
        <f t="shared" si="19"/>
        <v>0.60805523648203263</v>
      </c>
      <c r="M111">
        <f t="shared" si="20"/>
        <v>2.5513799215591741</v>
      </c>
      <c r="N111">
        <f t="shared" si="21"/>
        <v>1.6445874321971223</v>
      </c>
    </row>
    <row r="112" spans="1:14" x14ac:dyDescent="0.25">
      <c r="A112" s="4">
        <f>IF('True_Odds_Calculator_2-way'!A113="","",'True_Odds_Calculator_2-way'!A113)</f>
        <v>2.08</v>
      </c>
      <c r="B112" s="4">
        <f>IF('True_Odds_Calculator_2-way'!B113="","",'True_Odds_Calculator_2-way'!B113)</f>
        <v>1.78</v>
      </c>
      <c r="C112" s="4">
        <f t="shared" si="11"/>
        <v>0.48076923076923073</v>
      </c>
      <c r="D112">
        <f t="shared" si="12"/>
        <v>0.5617977528089888</v>
      </c>
      <c r="E112">
        <f t="shared" si="13"/>
        <v>4.2566983578219642E-2</v>
      </c>
      <c r="F112">
        <f t="shared" si="14"/>
        <v>-0.22752808988764039</v>
      </c>
      <c r="G112">
        <v>0</v>
      </c>
      <c r="H112">
        <f t="shared" si="15"/>
        <v>0.27009507346585998</v>
      </c>
      <c r="I112">
        <f t="shared" si="16"/>
        <v>-1.0895340841010226</v>
      </c>
      <c r="J112">
        <f t="shared" si="17"/>
        <v>1.0895340841010226</v>
      </c>
      <c r="K112">
        <f t="shared" si="18"/>
        <v>0.45941170815567078</v>
      </c>
      <c r="L112">
        <f t="shared" si="19"/>
        <v>0.54058829184432911</v>
      </c>
      <c r="M112">
        <f t="shared" si="20"/>
        <v>2.1766968108291049</v>
      </c>
      <c r="N112">
        <f t="shared" si="21"/>
        <v>1.8498365855987975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1.91</v>
      </c>
      <c r="B114" s="4">
        <f>IF('True_Odds_Calculator_2-way'!B115="","",'True_Odds_Calculator_2-way'!B115)</f>
        <v>1.98</v>
      </c>
      <c r="C114" s="4">
        <f t="shared" si="11"/>
        <v>0.52356020942408377</v>
      </c>
      <c r="D114">
        <f t="shared" si="12"/>
        <v>0.50505050505050508</v>
      </c>
      <c r="E114">
        <f t="shared" si="13"/>
        <v>2.861071447458885E-2</v>
      </c>
      <c r="F114">
        <f t="shared" si="14"/>
        <v>-0.23581363371939279</v>
      </c>
      <c r="G114">
        <v>0</v>
      </c>
      <c r="H114">
        <f t="shared" si="15"/>
        <v>0.2644243481939817</v>
      </c>
      <c r="I114">
        <f t="shared" si="16"/>
        <v>-1.0589275952301447</v>
      </c>
      <c r="J114">
        <f t="shared" si="17"/>
        <v>1.0589275952301447</v>
      </c>
      <c r="K114">
        <f t="shared" si="18"/>
        <v>0.50926243676795835</v>
      </c>
      <c r="L114">
        <f t="shared" si="19"/>
        <v>0.4907375632320416</v>
      </c>
      <c r="M114">
        <f t="shared" si="20"/>
        <v>1.9636241116594322</v>
      </c>
      <c r="N114">
        <f t="shared" si="21"/>
        <v>2.0377490433255412</v>
      </c>
    </row>
    <row r="115" spans="1:14" x14ac:dyDescent="0.25">
      <c r="A115" s="4">
        <f>IF('True_Odds_Calculator_2-way'!A116="","",'True_Odds_Calculator_2-way'!A116)</f>
        <v>1.89</v>
      </c>
      <c r="B115" s="4">
        <f>IF('True_Odds_Calculator_2-way'!B116="","",'True_Odds_Calculator_2-way'!B116)</f>
        <v>1.99</v>
      </c>
      <c r="C115" s="4">
        <f t="shared" si="11"/>
        <v>0.52910052910052918</v>
      </c>
      <c r="D115">
        <f t="shared" si="12"/>
        <v>0.50251256281407031</v>
      </c>
      <c r="E115">
        <f t="shared" si="13"/>
        <v>3.16130919145996E-2</v>
      </c>
      <c r="F115">
        <f t="shared" si="14"/>
        <v>-0.23426657094998793</v>
      </c>
      <c r="G115">
        <v>0</v>
      </c>
      <c r="H115">
        <f t="shared" si="15"/>
        <v>0.26587966286458753</v>
      </c>
      <c r="I115">
        <f t="shared" si="16"/>
        <v>-1.0653379535009888</v>
      </c>
      <c r="J115">
        <f t="shared" si="17"/>
        <v>1.0653379535009888</v>
      </c>
      <c r="K115">
        <f t="shared" si="18"/>
        <v>0.51330729170279055</v>
      </c>
      <c r="L115">
        <f t="shared" si="19"/>
        <v>0.48669270829720923</v>
      </c>
      <c r="M115">
        <f t="shared" si="20"/>
        <v>1.9481507786158798</v>
      </c>
      <c r="N115">
        <f t="shared" si="21"/>
        <v>2.0546845739659791</v>
      </c>
    </row>
    <row r="116" spans="1:14" x14ac:dyDescent="0.25">
      <c r="A116" s="4">
        <f>IF('True_Odds_Calculator_2-way'!A117="","",'True_Odds_Calculator_2-way'!A117)</f>
        <v>1.56</v>
      </c>
      <c r="B116" s="4">
        <f>IF('True_Odds_Calculator_2-way'!B117="","",'True_Odds_Calculator_2-way'!B117)</f>
        <v>2.39</v>
      </c>
      <c r="C116" s="4">
        <f t="shared" si="11"/>
        <v>0.64102564102564097</v>
      </c>
      <c r="D116">
        <f t="shared" si="12"/>
        <v>0.41841004184100417</v>
      </c>
      <c r="E116">
        <f t="shared" si="13"/>
        <v>5.9435682866645134E-2</v>
      </c>
      <c r="F116">
        <f t="shared" si="14"/>
        <v>-0.20877588241604983</v>
      </c>
      <c r="G116">
        <v>0</v>
      </c>
      <c r="H116">
        <f t="shared" si="15"/>
        <v>0.26821156528269496</v>
      </c>
      <c r="I116">
        <f t="shared" si="16"/>
        <v>-1.133440133613195</v>
      </c>
      <c r="J116">
        <f t="shared" si="17"/>
        <v>1.133440133613195</v>
      </c>
      <c r="K116">
        <f t="shared" si="18"/>
        <v>0.61172313252468546</v>
      </c>
      <c r="L116">
        <f t="shared" si="19"/>
        <v>0.38827686747531459</v>
      </c>
      <c r="M116">
        <f t="shared" si="20"/>
        <v>1.6347264748233892</v>
      </c>
      <c r="N116">
        <f t="shared" si="21"/>
        <v>2.5754817857223409</v>
      </c>
    </row>
    <row r="117" spans="1:14" x14ac:dyDescent="0.25">
      <c r="A117" s="4">
        <f>IF('True_Odds_Calculator_2-way'!A118="","",'True_Odds_Calculator_2-way'!A118)</f>
        <v>1.62</v>
      </c>
      <c r="B117" s="4">
        <f>IF('True_Odds_Calculator_2-way'!B118="","",'True_Odds_Calculator_2-way'!B118)</f>
        <v>2.33</v>
      </c>
      <c r="C117" s="4">
        <f t="shared" si="11"/>
        <v>0.61728395061728392</v>
      </c>
      <c r="D117">
        <f t="shared" si="12"/>
        <v>0.42918454935622319</v>
      </c>
      <c r="E117">
        <f t="shared" si="13"/>
        <v>4.6468499973506994E-2</v>
      </c>
      <c r="F117">
        <f t="shared" si="14"/>
        <v>-0.21846023419700111</v>
      </c>
      <c r="G117">
        <v>0</v>
      </c>
      <c r="H117">
        <f t="shared" si="15"/>
        <v>0.26492873417050811</v>
      </c>
      <c r="I117">
        <f t="shared" si="16"/>
        <v>-1.1012307625269453</v>
      </c>
      <c r="J117">
        <f t="shared" si="17"/>
        <v>1.1012307625269453</v>
      </c>
      <c r="K117">
        <f t="shared" si="18"/>
        <v>0.59426072284546572</v>
      </c>
      <c r="L117">
        <f t="shared" si="19"/>
        <v>0.40573927715453428</v>
      </c>
      <c r="M117">
        <f t="shared" si="20"/>
        <v>1.6827630727667064</v>
      </c>
      <c r="N117">
        <f t="shared" si="21"/>
        <v>2.4646369141608373</v>
      </c>
    </row>
    <row r="118" spans="1:14" x14ac:dyDescent="0.25">
      <c r="A118" s="4">
        <f>IF('True_Odds_Calculator_2-way'!A119="","",'True_Odds_Calculator_2-way'!A119)</f>
        <v>1.7</v>
      </c>
      <c r="B118" s="4">
        <f>IF('True_Odds_Calculator_2-way'!B119="","",'True_Odds_Calculator_2-way'!B119)</f>
        <v>2.1800000000000002</v>
      </c>
      <c r="C118" s="4">
        <f t="shared" si="11"/>
        <v>0.58823529411764708</v>
      </c>
      <c r="D118">
        <f t="shared" si="12"/>
        <v>0.4587155963302752</v>
      </c>
      <c r="E118">
        <f t="shared" si="13"/>
        <v>4.6950890447922333E-2</v>
      </c>
      <c r="F118">
        <f t="shared" si="14"/>
        <v>-0.22288181327576895</v>
      </c>
      <c r="G118">
        <v>0</v>
      </c>
      <c r="H118">
        <f t="shared" si="15"/>
        <v>0.26983270372369128</v>
      </c>
      <c r="I118">
        <f t="shared" si="16"/>
        <v>-1.1002971203391541</v>
      </c>
      <c r="J118">
        <f t="shared" si="17"/>
        <v>1.1002971203391541</v>
      </c>
      <c r="K118">
        <f t="shared" si="18"/>
        <v>0.56490537208303937</v>
      </c>
      <c r="L118">
        <f t="shared" si="19"/>
        <v>0.43509462791696046</v>
      </c>
      <c r="M118">
        <f t="shared" si="20"/>
        <v>1.7702079842374079</v>
      </c>
      <c r="N118">
        <f t="shared" si="21"/>
        <v>2.2983506020002022</v>
      </c>
    </row>
    <row r="119" spans="1:14" x14ac:dyDescent="0.25">
      <c r="A119" s="4">
        <f>IF('True_Odds_Calculator_2-way'!A120="","",'True_Odds_Calculator_2-way'!A120)</f>
        <v>1.77</v>
      </c>
      <c r="B119" s="4">
        <f>IF('True_Odds_Calculator_2-way'!B120="","",'True_Odds_Calculator_2-way'!B120)</f>
        <v>2.0699999999999998</v>
      </c>
      <c r="C119" s="4">
        <f t="shared" si="11"/>
        <v>0.56497175141242939</v>
      </c>
      <c r="D119">
        <f t="shared" si="12"/>
        <v>0.48309178743961356</v>
      </c>
      <c r="E119">
        <f t="shared" si="13"/>
        <v>4.8063538852042953E-2</v>
      </c>
      <c r="F119">
        <f t="shared" si="14"/>
        <v>-0.22486967439067662</v>
      </c>
      <c r="G119">
        <v>0</v>
      </c>
      <c r="H119">
        <f t="shared" si="15"/>
        <v>0.27293321324271952</v>
      </c>
      <c r="I119">
        <f t="shared" si="16"/>
        <v>-1.1016984757621029</v>
      </c>
      <c r="J119">
        <f t="shared" si="17"/>
        <v>1.1016984757621029</v>
      </c>
      <c r="K119">
        <f t="shared" si="18"/>
        <v>0.54103541939867805</v>
      </c>
      <c r="L119">
        <f t="shared" si="19"/>
        <v>0.45896458060132206</v>
      </c>
      <c r="M119">
        <f t="shared" si="20"/>
        <v>1.8483078263368193</v>
      </c>
      <c r="N119">
        <f t="shared" si="21"/>
        <v>2.1788173690654498</v>
      </c>
    </row>
    <row r="120" spans="1:14" x14ac:dyDescent="0.25">
      <c r="A120" s="4">
        <f>IF('True_Odds_Calculator_2-way'!A121="","",'True_Odds_Calculator_2-way'!A121)</f>
        <v>1.94</v>
      </c>
      <c r="B120" s="4">
        <f>IF('True_Odds_Calculator_2-way'!B121="","",'True_Odds_Calculator_2-way'!B121)</f>
        <v>1.96</v>
      </c>
      <c r="C120" s="4">
        <f t="shared" si="11"/>
        <v>0.51546391752577325</v>
      </c>
      <c r="D120">
        <f t="shared" si="12"/>
        <v>0.51020408163265307</v>
      </c>
      <c r="E120">
        <f t="shared" si="13"/>
        <v>2.5667999158426325E-2</v>
      </c>
      <c r="F120">
        <f t="shared" si="14"/>
        <v>-0.23732379549758043</v>
      </c>
      <c r="G120">
        <v>0</v>
      </c>
      <c r="H120">
        <f t="shared" si="15"/>
        <v>0.26299179465600675</v>
      </c>
      <c r="I120">
        <f t="shared" si="16"/>
        <v>-1.052689901333149</v>
      </c>
      <c r="J120">
        <f t="shared" si="17"/>
        <v>1.052689901333149</v>
      </c>
      <c r="K120">
        <f t="shared" si="18"/>
        <v>0.50263165184833114</v>
      </c>
      <c r="L120">
        <f t="shared" si="19"/>
        <v>0.49736834815166897</v>
      </c>
      <c r="M120">
        <f t="shared" si="20"/>
        <v>1.9895285072531594</v>
      </c>
      <c r="N120">
        <f t="shared" si="21"/>
        <v>2.0105823052798226</v>
      </c>
    </row>
    <row r="121" spans="1:14" x14ac:dyDescent="0.25">
      <c r="A121" s="4">
        <f>IF('True_Odds_Calculator_2-way'!A122="","",'True_Odds_Calculator_2-way'!A122)</f>
        <v>1.55</v>
      </c>
      <c r="B121" s="4">
        <f>IF('True_Odds_Calculator_2-way'!B122="","",'True_Odds_Calculator_2-way'!B122)</f>
        <v>2.6</v>
      </c>
      <c r="C121" s="4">
        <f t="shared" si="11"/>
        <v>0.64516129032258063</v>
      </c>
      <c r="D121">
        <f t="shared" si="12"/>
        <v>0.38461538461538458</v>
      </c>
      <c r="E121">
        <f t="shared" si="13"/>
        <v>2.9776674937965097E-2</v>
      </c>
      <c r="F121">
        <f t="shared" si="14"/>
        <v>-0.21836228287841208</v>
      </c>
      <c r="G121">
        <v>0</v>
      </c>
      <c r="H121">
        <f t="shared" si="15"/>
        <v>0.24813895781637715</v>
      </c>
      <c r="I121">
        <f t="shared" si="16"/>
        <v>-1.0660035817780518</v>
      </c>
      <c r="J121">
        <f t="shared" si="17"/>
        <v>1.0660035817780518</v>
      </c>
      <c r="K121">
        <f t="shared" si="18"/>
        <v>0.63039699812887073</v>
      </c>
      <c r="L121">
        <f t="shared" si="19"/>
        <v>0.36960300187112949</v>
      </c>
      <c r="M121">
        <f t="shared" si="20"/>
        <v>1.5863019699779282</v>
      </c>
      <c r="N121">
        <f t="shared" si="21"/>
        <v>2.7056057308448831</v>
      </c>
    </row>
    <row r="122" spans="1:14" x14ac:dyDescent="0.25">
      <c r="A122" s="4">
        <f>IF('True_Odds_Calculator_2-way'!A123="","",'True_Odds_Calculator_2-way'!A123)</f>
        <v>1.59</v>
      </c>
      <c r="B122" s="4">
        <f>IF('True_Odds_Calculator_2-way'!B123="","",'True_Odds_Calculator_2-way'!B123)</f>
        <v>2.48</v>
      </c>
      <c r="C122" s="4">
        <f t="shared" si="11"/>
        <v>0.62893081761006286</v>
      </c>
      <c r="D122">
        <f t="shared" si="12"/>
        <v>0.40322580645161293</v>
      </c>
      <c r="E122">
        <f t="shared" si="13"/>
        <v>3.2156624061675743E-2</v>
      </c>
      <c r="F122">
        <f t="shared" si="14"/>
        <v>-0.22144451207141413</v>
      </c>
      <c r="G122">
        <v>0</v>
      </c>
      <c r="H122">
        <f t="shared" si="15"/>
        <v>0.25360113613308988</v>
      </c>
      <c r="I122">
        <f t="shared" si="16"/>
        <v>-1.0701462561817374</v>
      </c>
      <c r="J122">
        <f t="shared" si="17"/>
        <v>1.0701462561817374</v>
      </c>
      <c r="K122">
        <f t="shared" si="18"/>
        <v>0.61297560573270427</v>
      </c>
      <c r="L122">
        <f t="shared" si="19"/>
        <v>0.38702439426729596</v>
      </c>
      <c r="M122">
        <f t="shared" si="20"/>
        <v>1.6313862911472248</v>
      </c>
      <c r="N122">
        <f t="shared" si="21"/>
        <v>2.583816459148971</v>
      </c>
    </row>
    <row r="123" spans="1:14" x14ac:dyDescent="0.25">
      <c r="A123" s="4">
        <f>IF('True_Odds_Calculator_2-way'!A124="","",'True_Odds_Calculator_2-way'!A124)</f>
        <v>1.73</v>
      </c>
      <c r="B123" s="4">
        <f>IF('True_Odds_Calculator_2-way'!B124="","",'True_Odds_Calculator_2-way'!B124)</f>
        <v>2.2000000000000002</v>
      </c>
      <c r="C123" s="4">
        <f t="shared" si="11"/>
        <v>0.5780346820809249</v>
      </c>
      <c r="D123">
        <f t="shared" si="12"/>
        <v>0.45454545454545453</v>
      </c>
      <c r="E123">
        <f t="shared" si="13"/>
        <v>3.2580136626379375E-2</v>
      </c>
      <c r="F123">
        <f t="shared" si="14"/>
        <v>-0.23016290068313194</v>
      </c>
      <c r="G123">
        <v>0</v>
      </c>
      <c r="H123">
        <f t="shared" si="15"/>
        <v>0.26274303730951132</v>
      </c>
      <c r="I123">
        <f t="shared" si="16"/>
        <v>-1.0684346079267204</v>
      </c>
      <c r="J123">
        <f t="shared" si="17"/>
        <v>1.0684346079267204</v>
      </c>
      <c r="K123">
        <f t="shared" si="18"/>
        <v>0.5618112413961549</v>
      </c>
      <c r="L123">
        <f t="shared" si="19"/>
        <v>0.43818875860384515</v>
      </c>
      <c r="M123">
        <f t="shared" si="20"/>
        <v>1.7799572637865058</v>
      </c>
      <c r="N123">
        <f t="shared" si="21"/>
        <v>2.2821215295120645</v>
      </c>
    </row>
    <row r="124" spans="1:14" x14ac:dyDescent="0.25">
      <c r="A124" s="4">
        <f>IF('True_Odds_Calculator_2-way'!A125="","",'True_Odds_Calculator_2-way'!A125)</f>
        <v>1.63</v>
      </c>
      <c r="B124" s="4">
        <f>IF('True_Odds_Calculator_2-way'!B125="","",'True_Odds_Calculator_2-way'!B125)</f>
        <v>2.39</v>
      </c>
      <c r="C124" s="4">
        <f t="shared" si="11"/>
        <v>0.61349693251533743</v>
      </c>
      <c r="D124">
        <f t="shared" si="12"/>
        <v>0.41841004184100417</v>
      </c>
      <c r="E124">
        <f t="shared" si="13"/>
        <v>3.19069743563416E-2</v>
      </c>
      <c r="F124">
        <f t="shared" si="14"/>
        <v>-0.22478630284672851</v>
      </c>
      <c r="G124">
        <v>0</v>
      </c>
      <c r="H124">
        <f t="shared" si="15"/>
        <v>0.25669327720307006</v>
      </c>
      <c r="I124">
        <f t="shared" si="16"/>
        <v>-1.0686176060625021</v>
      </c>
      <c r="J124">
        <f t="shared" si="17"/>
        <v>1.0686176060625021</v>
      </c>
      <c r="K124">
        <f t="shared" si="18"/>
        <v>0.59764679259350884</v>
      </c>
      <c r="L124">
        <f t="shared" si="19"/>
        <v>0.40235320740649128</v>
      </c>
      <c r="M124">
        <f t="shared" si="20"/>
        <v>1.6732290918193764</v>
      </c>
      <c r="N124">
        <f t="shared" si="21"/>
        <v>2.4853784724268779</v>
      </c>
    </row>
    <row r="125" spans="1:14" x14ac:dyDescent="0.25">
      <c r="A125" s="4">
        <f>IF('True_Odds_Calculator_2-way'!A126="","",'True_Odds_Calculator_2-way'!A126)</f>
        <v>2.1800000000000002</v>
      </c>
      <c r="B125" s="4">
        <f>IF('True_Odds_Calculator_2-way'!B126="","",'True_Odds_Calculator_2-way'!B126)</f>
        <v>1.75</v>
      </c>
      <c r="C125" s="4">
        <f t="shared" si="11"/>
        <v>0.4587155963302752</v>
      </c>
      <c r="D125">
        <f t="shared" si="12"/>
        <v>0.5714285714285714</v>
      </c>
      <c r="E125">
        <f t="shared" si="13"/>
        <v>3.0144167758846541E-2</v>
      </c>
      <c r="F125">
        <f t="shared" si="14"/>
        <v>-0.23197903014416776</v>
      </c>
      <c r="G125">
        <v>0</v>
      </c>
      <c r="H125">
        <f t="shared" si="15"/>
        <v>0.26212319790301436</v>
      </c>
      <c r="I125">
        <f t="shared" si="16"/>
        <v>-1.0629880069054676</v>
      </c>
      <c r="J125">
        <f t="shared" si="17"/>
        <v>1.0629880069054676</v>
      </c>
      <c r="K125">
        <f t="shared" si="18"/>
        <v>0.44359159560776512</v>
      </c>
      <c r="L125">
        <f t="shared" si="19"/>
        <v>0.55640840439223493</v>
      </c>
      <c r="M125">
        <f t="shared" si="20"/>
        <v>2.2543258481484516</v>
      </c>
      <c r="N125">
        <f t="shared" si="21"/>
        <v>1.797241005179101</v>
      </c>
    </row>
    <row r="126" spans="1:14" x14ac:dyDescent="0.25">
      <c r="A126" s="4">
        <f>IF('True_Odds_Calculator_2-way'!A127="","",'True_Odds_Calculator_2-way'!A127)</f>
        <v>1.95</v>
      </c>
      <c r="B126" s="4">
        <f>IF('True_Odds_Calculator_2-way'!B127="","",'True_Odds_Calculator_2-way'!B127)</f>
        <v>1.95</v>
      </c>
      <c r="C126" s="4">
        <f t="shared" si="11"/>
        <v>0.51282051282051289</v>
      </c>
      <c r="D126">
        <f t="shared" si="12"/>
        <v>0.51282051282051289</v>
      </c>
      <c r="E126">
        <f t="shared" si="13"/>
        <v>2.5641025641025772E-2</v>
      </c>
      <c r="F126">
        <f t="shared" si="14"/>
        <v>-0.23734385272846803</v>
      </c>
      <c r="G126">
        <v>0</v>
      </c>
      <c r="H126">
        <f t="shared" si="15"/>
        <v>0.2629848783694938</v>
      </c>
      <c r="I126">
        <f t="shared" si="16"/>
        <v>-1.0526315789473688</v>
      </c>
      <c r="J126">
        <f t="shared" si="17"/>
        <v>1.0526315789473688</v>
      </c>
      <c r="K126">
        <f t="shared" si="18"/>
        <v>0.49999999999999989</v>
      </c>
      <c r="L126">
        <f t="shared" si="19"/>
        <v>0.49999999999999989</v>
      </c>
      <c r="M126">
        <f t="shared" si="20"/>
        <v>2.0000000000000004</v>
      </c>
      <c r="N126">
        <f t="shared" si="21"/>
        <v>2.0000000000000004</v>
      </c>
    </row>
    <row r="127" spans="1:14" x14ac:dyDescent="0.25">
      <c r="A127" s="4">
        <f>IF('True_Odds_Calculator_2-way'!A128="","",'True_Odds_Calculator_2-way'!A128)</f>
        <v>1.7</v>
      </c>
      <c r="B127" s="4">
        <f>IF('True_Odds_Calculator_2-way'!B128="","",'True_Odds_Calculator_2-way'!B128)</f>
        <v>2.27</v>
      </c>
      <c r="C127" s="4">
        <f t="shared" si="11"/>
        <v>0.58823529411764708</v>
      </c>
      <c r="D127">
        <f t="shared" si="12"/>
        <v>0.44052863436123346</v>
      </c>
      <c r="E127">
        <f t="shared" si="13"/>
        <v>2.876392847888054E-2</v>
      </c>
      <c r="F127">
        <f t="shared" si="14"/>
        <v>-0.23037056232184505</v>
      </c>
      <c r="G127">
        <v>0</v>
      </c>
      <c r="H127">
        <f t="shared" si="15"/>
        <v>0.25913449080072559</v>
      </c>
      <c r="I127">
        <f t="shared" si="16"/>
        <v>-1.0605938867332434</v>
      </c>
      <c r="J127">
        <f t="shared" si="17"/>
        <v>1.0605938867332434</v>
      </c>
      <c r="K127">
        <f t="shared" si="18"/>
        <v>0.5739158503406081</v>
      </c>
      <c r="L127">
        <f t="shared" si="19"/>
        <v>0.42608414965939195</v>
      </c>
      <c r="M127">
        <f t="shared" si="20"/>
        <v>1.7424157207132702</v>
      </c>
      <c r="N127">
        <f t="shared" si="21"/>
        <v>2.3469542361512192</v>
      </c>
    </row>
    <row r="128" spans="1:14" x14ac:dyDescent="0.25">
      <c r="A128" s="4">
        <f>IF('True_Odds_Calculator_2-way'!A129="","",'True_Odds_Calculator_2-way'!A129)</f>
        <v>1.51</v>
      </c>
      <c r="B128" s="4">
        <f>IF('True_Odds_Calculator_2-way'!B129="","",'True_Odds_Calculator_2-way'!B129)</f>
        <v>2.65</v>
      </c>
      <c r="C128" s="4">
        <f t="shared" si="11"/>
        <v>0.66225165562913912</v>
      </c>
      <c r="D128">
        <f t="shared" si="12"/>
        <v>0.37735849056603776</v>
      </c>
      <c r="E128">
        <f t="shared" si="13"/>
        <v>3.9610146195176998E-2</v>
      </c>
      <c r="F128">
        <f t="shared" si="14"/>
        <v>-0.21029613894789434</v>
      </c>
      <c r="G128">
        <v>0</v>
      </c>
      <c r="H128">
        <f t="shared" si="15"/>
        <v>0.24990628514307139</v>
      </c>
      <c r="I128">
        <f t="shared" si="16"/>
        <v>-1.0901165669462149</v>
      </c>
      <c r="J128">
        <f t="shared" si="17"/>
        <v>1.0901165669462149</v>
      </c>
      <c r="K128">
        <f t="shared" si="18"/>
        <v>0.64269027097786013</v>
      </c>
      <c r="L128">
        <f t="shared" si="19"/>
        <v>0.35730972902213964</v>
      </c>
      <c r="M128">
        <f t="shared" si="20"/>
        <v>1.5559594491425695</v>
      </c>
      <c r="N128">
        <f t="shared" si="21"/>
        <v>2.7986923354612547</v>
      </c>
    </row>
    <row r="129" spans="1:14" x14ac:dyDescent="0.25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2.09</v>
      </c>
      <c r="C129" s="4">
        <f t="shared" si="11"/>
        <v>0.5524861878453039</v>
      </c>
      <c r="D129">
        <f t="shared" si="12"/>
        <v>0.47846889952153115</v>
      </c>
      <c r="E129">
        <f t="shared" si="13"/>
        <v>3.0955087366835166E-2</v>
      </c>
      <c r="F129">
        <f t="shared" si="14"/>
        <v>-0.23339237093235332</v>
      </c>
      <c r="G129">
        <v>0</v>
      </c>
      <c r="H129">
        <f t="shared" si="15"/>
        <v>0.26434745829918849</v>
      </c>
      <c r="I129">
        <f t="shared" si="16"/>
        <v>-1.064251428023502</v>
      </c>
      <c r="J129">
        <f t="shared" si="17"/>
        <v>1.064251428023502</v>
      </c>
      <c r="K129">
        <f t="shared" si="18"/>
        <v>0.53704433642160887</v>
      </c>
      <c r="L129">
        <f t="shared" si="19"/>
        <v>0.46295566357839102</v>
      </c>
      <c r="M129">
        <f t="shared" si="20"/>
        <v>1.8620436566990362</v>
      </c>
      <c r="N129">
        <f t="shared" si="21"/>
        <v>2.1600340565456171</v>
      </c>
    </row>
    <row r="130" spans="1:14" x14ac:dyDescent="0.25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2.08</v>
      </c>
      <c r="C130" s="4">
        <f t="shared" si="11"/>
        <v>0.5524861878453039</v>
      </c>
      <c r="D130">
        <f t="shared" si="12"/>
        <v>0.48076923076923073</v>
      </c>
      <c r="E130">
        <f t="shared" si="13"/>
        <v>3.3255418614534626E-2</v>
      </c>
      <c r="F130">
        <f t="shared" si="14"/>
        <v>-0.23236294092647691</v>
      </c>
      <c r="G130">
        <v>0</v>
      </c>
      <c r="H130">
        <f t="shared" si="15"/>
        <v>0.26561835954101148</v>
      </c>
      <c r="I130">
        <f t="shared" si="16"/>
        <v>-1.0691671651659735</v>
      </c>
      <c r="J130">
        <f t="shared" si="17"/>
        <v>1.0691671651659735</v>
      </c>
      <c r="K130">
        <f t="shared" si="18"/>
        <v>0.5358983848622455</v>
      </c>
      <c r="L130">
        <f t="shared" si="19"/>
        <v>0.4641016151377545</v>
      </c>
      <c r="M130">
        <f t="shared" si="20"/>
        <v>1.8660254037844384</v>
      </c>
      <c r="N130">
        <f t="shared" si="21"/>
        <v>2.1547005383792519</v>
      </c>
    </row>
    <row r="131" spans="1:14" x14ac:dyDescent="0.25">
      <c r="A131" s="4">
        <f>IF('True_Odds_Calculator_2-way'!A132="","",'True_Odds_Calculator_2-way'!A132)</f>
        <v>1.78</v>
      </c>
      <c r="B131" s="4">
        <f>IF('True_Odds_Calculator_2-way'!B132="","",'True_Odds_Calculator_2-way'!B132)</f>
        <v>2.0699999999999998</v>
      </c>
      <c r="C131" s="4">
        <f t="shared" ref="C131:C194" si="22">1/A131</f>
        <v>0.5617977528089888</v>
      </c>
      <c r="D131">
        <f t="shared" ref="D131:D194" si="23">1/B131</f>
        <v>0.48309178743961356</v>
      </c>
      <c r="E131">
        <f t="shared" ref="E131:E194" si="24">C131+D131-1</f>
        <v>4.4889540248602255E-2</v>
      </c>
      <c r="F131">
        <f t="shared" ref="F131:F194" si="25">C131+D131-(C131*D131)-1</f>
        <v>-0.22651034033545026</v>
      </c>
      <c r="G131">
        <v>0</v>
      </c>
      <c r="H131">
        <f t="shared" ref="H131:H194" si="26">C131*D131</f>
        <v>0.27139988058405257</v>
      </c>
      <c r="I131">
        <f t="shared" ref="I131:I194" si="27">((-4*F131*H131)^0.5)/(2*F131)</f>
        <v>-1.0946135246159836</v>
      </c>
      <c r="J131">
        <f t="shared" ref="J131:J194" si="28">(-((-4*F131*H131)^0.5))/(2*F131)</f>
        <v>1.0946135246159836</v>
      </c>
      <c r="K131">
        <f t="shared" ref="K131:K194" si="29">IF(A131="","",(C131/($J131+C131-($J131*C131))))</f>
        <v>0.53943293915689727</v>
      </c>
      <c r="L131">
        <f t="shared" ref="L131:L194" si="30">IF(B131="","",(D131/($J131+D131-($J131*D131))))</f>
        <v>0.46056706084310273</v>
      </c>
      <c r="M131">
        <f t="shared" ref="M131:M194" si="31">IF(A131="","",1/K131)</f>
        <v>1.8537985492004672</v>
      </c>
      <c r="N131">
        <f t="shared" ref="N131:N194" si="32">IF(B131="","",1/L131)</f>
        <v>2.1712364713391024</v>
      </c>
    </row>
    <row r="132" spans="1:14" x14ac:dyDescent="0.25">
      <c r="A132" s="4">
        <f>IF('True_Odds_Calculator_2-way'!A133="","",'True_Odds_Calculator_2-way'!A133)</f>
        <v>1.49</v>
      </c>
      <c r="B132" s="4">
        <f>IF('True_Odds_Calculator_2-way'!B133="","",'True_Odds_Calculator_2-way'!B133)</f>
        <v>2.75</v>
      </c>
      <c r="C132" s="4">
        <f t="shared" si="22"/>
        <v>0.67114093959731547</v>
      </c>
      <c r="D132">
        <f t="shared" si="23"/>
        <v>0.36363636363636365</v>
      </c>
      <c r="E132">
        <f t="shared" si="24"/>
        <v>3.4777303233679113E-2</v>
      </c>
      <c r="F132">
        <f t="shared" si="25"/>
        <v>-0.2092739475289811</v>
      </c>
      <c r="G132">
        <v>0</v>
      </c>
      <c r="H132">
        <f t="shared" si="26"/>
        <v>0.24405125076266018</v>
      </c>
      <c r="I132">
        <f t="shared" si="27"/>
        <v>-1.0798984943120777</v>
      </c>
      <c r="J132">
        <f t="shared" si="28"/>
        <v>1.0798984943120777</v>
      </c>
      <c r="K132">
        <f t="shared" si="29"/>
        <v>0.65395796914872473</v>
      </c>
      <c r="L132">
        <f t="shared" si="30"/>
        <v>0.34604203085127527</v>
      </c>
      <c r="M132">
        <f t="shared" si="31"/>
        <v>1.5291502622129183</v>
      </c>
      <c r="N132">
        <f t="shared" si="32"/>
        <v>2.8898223650461352</v>
      </c>
    </row>
    <row r="133" spans="1:14" x14ac:dyDescent="0.25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2.11</v>
      </c>
      <c r="C133" s="4">
        <f t="shared" si="22"/>
        <v>0.5524861878453039</v>
      </c>
      <c r="D133">
        <f t="shared" si="23"/>
        <v>0.47393364928909953</v>
      </c>
      <c r="E133">
        <f t="shared" si="24"/>
        <v>2.6419837134403323E-2</v>
      </c>
      <c r="F133">
        <f t="shared" si="25"/>
        <v>-0.23542195805294452</v>
      </c>
      <c r="G133">
        <v>0</v>
      </c>
      <c r="H133">
        <f t="shared" si="26"/>
        <v>0.26184179518734785</v>
      </c>
      <c r="I133">
        <f t="shared" si="27"/>
        <v>-1.0546199952805544</v>
      </c>
      <c r="J133">
        <f t="shared" si="28"/>
        <v>1.0546199952805544</v>
      </c>
      <c r="K133">
        <f t="shared" si="29"/>
        <v>0.53930387414417835</v>
      </c>
      <c r="L133">
        <f t="shared" si="30"/>
        <v>0.46069612585582176</v>
      </c>
      <c r="M133">
        <f t="shared" si="31"/>
        <v>1.8542421961772491</v>
      </c>
      <c r="N133">
        <f t="shared" si="32"/>
        <v>2.1706281947614148</v>
      </c>
    </row>
    <row r="134" spans="1:14" x14ac:dyDescent="0.25">
      <c r="A134" s="4">
        <f>IF('True_Odds_Calculator_2-way'!A135="","",'True_Odds_Calculator_2-way'!A135)</f>
        <v>1.85</v>
      </c>
      <c r="B134" s="4">
        <f>IF('True_Odds_Calculator_2-way'!B135="","",'True_Odds_Calculator_2-way'!B135)</f>
        <v>2.0699999999999998</v>
      </c>
      <c r="C134" s="4">
        <f t="shared" si="22"/>
        <v>0.54054054054054046</v>
      </c>
      <c r="D134">
        <f t="shared" si="23"/>
        <v>0.48309178743961356</v>
      </c>
      <c r="E134">
        <f t="shared" si="24"/>
        <v>2.3632327980154022E-2</v>
      </c>
      <c r="F134">
        <f t="shared" si="25"/>
        <v>-0.2374983679331506</v>
      </c>
      <c r="G134">
        <v>0</v>
      </c>
      <c r="H134">
        <f t="shared" si="26"/>
        <v>0.26113069591330457</v>
      </c>
      <c r="I134">
        <f t="shared" si="27"/>
        <v>-1.0485729457933801</v>
      </c>
      <c r="J134">
        <f t="shared" si="28"/>
        <v>1.0485729457933801</v>
      </c>
      <c r="K134">
        <f t="shared" si="29"/>
        <v>0.52874048091327497</v>
      </c>
      <c r="L134">
        <f t="shared" si="30"/>
        <v>0.47125951908672531</v>
      </c>
      <c r="M134">
        <f t="shared" si="31"/>
        <v>1.8912870039243732</v>
      </c>
      <c r="N134">
        <f t="shared" si="32"/>
        <v>2.1219730519989164</v>
      </c>
    </row>
    <row r="135" spans="1:14" x14ac:dyDescent="0.25">
      <c r="A135" s="4">
        <f>IF('True_Odds_Calculator_2-way'!A136="","",'True_Odds_Calculator_2-way'!A136)</f>
        <v>1.87</v>
      </c>
      <c r="B135" s="4">
        <f>IF('True_Odds_Calculator_2-way'!B136="","",'True_Odds_Calculator_2-way'!B136)</f>
        <v>2.0499999999999998</v>
      </c>
      <c r="C135" s="4">
        <f t="shared" si="22"/>
        <v>0.53475935828876997</v>
      </c>
      <c r="D135">
        <f t="shared" si="23"/>
        <v>0.48780487804878053</v>
      </c>
      <c r="E135">
        <f t="shared" si="24"/>
        <v>2.2564236337550447E-2</v>
      </c>
      <c r="F135">
        <f t="shared" si="25"/>
        <v>-0.23829398721794715</v>
      </c>
      <c r="G135">
        <v>0</v>
      </c>
      <c r="H135">
        <f t="shared" si="26"/>
        <v>0.26085822355549759</v>
      </c>
      <c r="I135">
        <f t="shared" si="27"/>
        <v>-1.0462747009572406</v>
      </c>
      <c r="J135">
        <f t="shared" si="28"/>
        <v>1.0462747009572406</v>
      </c>
      <c r="K135">
        <f t="shared" si="29"/>
        <v>0.5234892259753362</v>
      </c>
      <c r="L135">
        <f t="shared" si="30"/>
        <v>0.47651077402466374</v>
      </c>
      <c r="M135">
        <f t="shared" si="31"/>
        <v>1.9102589898327997</v>
      </c>
      <c r="N135">
        <f t="shared" si="32"/>
        <v>2.0985884360051026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1.65</v>
      </c>
      <c r="C136" s="4">
        <f t="shared" si="22"/>
        <v>0.42372881355932207</v>
      </c>
      <c r="D136">
        <f t="shared" si="23"/>
        <v>0.60606060606060608</v>
      </c>
      <c r="E136">
        <f t="shared" si="24"/>
        <v>2.9789419619928204E-2</v>
      </c>
      <c r="F136">
        <f t="shared" si="25"/>
        <v>-0.22701592193117603</v>
      </c>
      <c r="G136">
        <v>0</v>
      </c>
      <c r="H136">
        <f t="shared" si="26"/>
        <v>0.25680534155110429</v>
      </c>
      <c r="I136">
        <f t="shared" si="27"/>
        <v>-1.063589074528793</v>
      </c>
      <c r="J136">
        <f t="shared" si="28"/>
        <v>1.063589074528793</v>
      </c>
      <c r="K136">
        <f t="shared" si="29"/>
        <v>0.4087503406809192</v>
      </c>
      <c r="L136">
        <f t="shared" si="30"/>
        <v>0.59124965931908058</v>
      </c>
      <c r="M136">
        <f t="shared" si="31"/>
        <v>2.4464811413591585</v>
      </c>
      <c r="N136">
        <f t="shared" si="32"/>
        <v>1.6913328984437157</v>
      </c>
    </row>
    <row r="137" spans="1:14" x14ac:dyDescent="0.25">
      <c r="A137" s="4">
        <f>IF('True_Odds_Calculator_2-way'!A138="","",'True_Odds_Calculator_2-way'!A138)</f>
        <v>1.54</v>
      </c>
      <c r="B137" s="4">
        <f>IF('True_Odds_Calculator_2-way'!B138="","",'True_Odds_Calculator_2-way'!B138)</f>
        <v>2.61</v>
      </c>
      <c r="C137" s="4">
        <f t="shared" si="22"/>
        <v>0.64935064935064934</v>
      </c>
      <c r="D137">
        <f t="shared" si="23"/>
        <v>0.38314176245210729</v>
      </c>
      <c r="E137">
        <f t="shared" si="24"/>
        <v>3.2492411802756749E-2</v>
      </c>
      <c r="F137">
        <f t="shared" si="25"/>
        <v>-0.21630094043887138</v>
      </c>
      <c r="G137">
        <v>0</v>
      </c>
      <c r="H137">
        <f t="shared" si="26"/>
        <v>0.2487933522416281</v>
      </c>
      <c r="I137">
        <f t="shared" si="27"/>
        <v>-1.0724824201463117</v>
      </c>
      <c r="J137">
        <f t="shared" si="28"/>
        <v>1.0724824201463117</v>
      </c>
      <c r="K137">
        <f t="shared" si="29"/>
        <v>0.63325587282691287</v>
      </c>
      <c r="L137">
        <f t="shared" si="30"/>
        <v>0.36674412717308713</v>
      </c>
      <c r="M137">
        <f t="shared" si="31"/>
        <v>1.5791405068790083</v>
      </c>
      <c r="N137">
        <f t="shared" si="32"/>
        <v>2.7266966964355612</v>
      </c>
    </row>
    <row r="138" spans="1:14" x14ac:dyDescent="0.25">
      <c r="A138" s="4">
        <f>IF('True_Odds_Calculator_2-way'!A139="","",'True_Odds_Calculator_2-way'!A139)</f>
        <v>1.73</v>
      </c>
      <c r="B138" s="4">
        <f>IF('True_Odds_Calculator_2-way'!B139="","",'True_Odds_Calculator_2-way'!B139)</f>
        <v>2.2200000000000002</v>
      </c>
      <c r="C138" s="4">
        <f t="shared" si="22"/>
        <v>0.5780346820809249</v>
      </c>
      <c r="D138">
        <f t="shared" si="23"/>
        <v>0.4504504504504504</v>
      </c>
      <c r="E138">
        <f t="shared" si="24"/>
        <v>2.8485132531375301E-2</v>
      </c>
      <c r="F138">
        <f t="shared" si="25"/>
        <v>-0.2318908503879602</v>
      </c>
      <c r="G138">
        <v>0</v>
      </c>
      <c r="H138">
        <f t="shared" si="26"/>
        <v>0.2603759829193355</v>
      </c>
      <c r="I138">
        <f t="shared" si="27"/>
        <v>-1.0596407579073905</v>
      </c>
      <c r="J138">
        <f t="shared" si="28"/>
        <v>1.0596407579073905</v>
      </c>
      <c r="K138">
        <f t="shared" si="29"/>
        <v>0.56384477756668971</v>
      </c>
      <c r="L138">
        <f t="shared" si="30"/>
        <v>0.43615522243331045</v>
      </c>
      <c r="M138">
        <f t="shared" si="31"/>
        <v>1.7735377532723946</v>
      </c>
      <c r="N138">
        <f t="shared" si="32"/>
        <v>2.2927617246470167</v>
      </c>
    </row>
    <row r="139" spans="1:14" x14ac:dyDescent="0.25">
      <c r="A139" s="4">
        <f>IF('True_Odds_Calculator_2-way'!A140="","",'True_Odds_Calculator_2-way'!A140)</f>
        <v>2.33</v>
      </c>
      <c r="B139" s="4">
        <f>IF('True_Odds_Calculator_2-way'!B140="","",'True_Odds_Calculator_2-way'!B140)</f>
        <v>1.6</v>
      </c>
      <c r="C139" s="4">
        <f t="shared" si="22"/>
        <v>0.42918454935622319</v>
      </c>
      <c r="D139">
        <f t="shared" si="23"/>
        <v>0.625</v>
      </c>
      <c r="E139">
        <f t="shared" si="24"/>
        <v>5.4184549356223188E-2</v>
      </c>
      <c r="F139">
        <f t="shared" si="25"/>
        <v>-0.21405579399141628</v>
      </c>
      <c r="G139">
        <v>0</v>
      </c>
      <c r="H139">
        <f t="shared" si="26"/>
        <v>0.26824034334763946</v>
      </c>
      <c r="I139">
        <f t="shared" si="27"/>
        <v>-1.1194341570991126</v>
      </c>
      <c r="J139">
        <f t="shared" si="28"/>
        <v>1.1194341570991126</v>
      </c>
      <c r="K139">
        <f t="shared" si="29"/>
        <v>0.40179240734944077</v>
      </c>
      <c r="L139">
        <f t="shared" si="30"/>
        <v>0.59820759265055912</v>
      </c>
      <c r="M139">
        <f t="shared" si="31"/>
        <v>2.4888474289418197</v>
      </c>
      <c r="N139">
        <f t="shared" si="32"/>
        <v>1.6716604942594677</v>
      </c>
    </row>
    <row r="140" spans="1:14" x14ac:dyDescent="0.25">
      <c r="A140" s="4">
        <f>IF('True_Odds_Calculator_2-way'!A141="","",'True_Odds_Calculator_2-way'!A141)</f>
        <v>1.55</v>
      </c>
      <c r="B140" s="4">
        <f>IF('True_Odds_Calculator_2-way'!B141="","",'True_Odds_Calculator_2-way'!B141)</f>
        <v>2.42</v>
      </c>
      <c r="C140" s="4">
        <f t="shared" si="22"/>
        <v>0.64516129032258063</v>
      </c>
      <c r="D140">
        <f t="shared" si="23"/>
        <v>0.41322314049586778</v>
      </c>
      <c r="E140">
        <f t="shared" si="24"/>
        <v>5.8384430818448463E-2</v>
      </c>
      <c r="F140">
        <f t="shared" si="25"/>
        <v>-0.20821114369501459</v>
      </c>
      <c r="G140">
        <v>0</v>
      </c>
      <c r="H140">
        <f t="shared" si="26"/>
        <v>0.26659557451346305</v>
      </c>
      <c r="I140">
        <f t="shared" si="27"/>
        <v>-1.131551912690689</v>
      </c>
      <c r="J140">
        <f t="shared" si="28"/>
        <v>1.131551912690689</v>
      </c>
      <c r="K140">
        <f t="shared" si="29"/>
        <v>0.61638845538916309</v>
      </c>
      <c r="L140">
        <f t="shared" si="30"/>
        <v>0.38361154461083685</v>
      </c>
      <c r="M140">
        <f t="shared" si="31"/>
        <v>1.6223535519798791</v>
      </c>
      <c r="N140">
        <f t="shared" si="32"/>
        <v>2.606803716020778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1.88</v>
      </c>
      <c r="C141" s="4">
        <f t="shared" si="22"/>
        <v>0.5181347150259068</v>
      </c>
      <c r="D141">
        <f t="shared" si="23"/>
        <v>0.53191489361702127</v>
      </c>
      <c r="E141">
        <f t="shared" si="24"/>
        <v>5.0049608642928067E-2</v>
      </c>
      <c r="F141">
        <f t="shared" si="25"/>
        <v>-0.22555396317936283</v>
      </c>
      <c r="G141">
        <v>0</v>
      </c>
      <c r="H141">
        <f t="shared" si="26"/>
        <v>0.27560357182229084</v>
      </c>
      <c r="I141">
        <f t="shared" si="27"/>
        <v>-1.1053942207134546</v>
      </c>
      <c r="J141">
        <f t="shared" si="28"/>
        <v>1.1053942207134546</v>
      </c>
      <c r="K141">
        <f t="shared" si="29"/>
        <v>0.49309260463782639</v>
      </c>
      <c r="L141">
        <f t="shared" si="30"/>
        <v>0.50690739536217377</v>
      </c>
      <c r="M141">
        <f t="shared" si="31"/>
        <v>2.0280166252635121</v>
      </c>
      <c r="N141">
        <f t="shared" si="32"/>
        <v>1.97274691422784</v>
      </c>
    </row>
    <row r="142" spans="1:14" x14ac:dyDescent="0.25">
      <c r="A142" s="4">
        <f>IF('True_Odds_Calculator_2-way'!A143="","",'True_Odds_Calculator_2-way'!A143)</f>
        <v>2.0699999999999998</v>
      </c>
      <c r="B142" s="4">
        <f>IF('True_Odds_Calculator_2-way'!B143="","",'True_Odds_Calculator_2-way'!B143)</f>
        <v>1.75</v>
      </c>
      <c r="C142" s="4">
        <f t="shared" si="22"/>
        <v>0.48309178743961356</v>
      </c>
      <c r="D142">
        <f t="shared" si="23"/>
        <v>0.5714285714285714</v>
      </c>
      <c r="E142">
        <f t="shared" si="24"/>
        <v>5.452035886818507E-2</v>
      </c>
      <c r="F142">
        <f t="shared" si="25"/>
        <v>-0.22153209109730843</v>
      </c>
      <c r="G142">
        <v>0</v>
      </c>
      <c r="H142">
        <f t="shared" si="26"/>
        <v>0.27605244996549344</v>
      </c>
      <c r="I142">
        <f t="shared" si="27"/>
        <v>-1.1162911443718952</v>
      </c>
      <c r="J142">
        <f t="shared" si="28"/>
        <v>1.1162911443718952</v>
      </c>
      <c r="K142">
        <f t="shared" si="29"/>
        <v>0.45569888549514331</v>
      </c>
      <c r="L142">
        <f t="shared" si="30"/>
        <v>0.54430111450485674</v>
      </c>
      <c r="M142">
        <f t="shared" si="31"/>
        <v>2.194431524477928</v>
      </c>
      <c r="N142">
        <f t="shared" si="32"/>
        <v>1.8372183582789212</v>
      </c>
    </row>
    <row r="143" spans="1:14" x14ac:dyDescent="0.25">
      <c r="A143" s="4">
        <f>IF('True_Odds_Calculator_2-way'!A144="","",'True_Odds_Calculator_2-way'!A144)</f>
        <v>2.0499999999999998</v>
      </c>
      <c r="B143" s="4">
        <f>IF('True_Odds_Calculator_2-way'!B144="","",'True_Odds_Calculator_2-way'!B144)</f>
        <v>1.86</v>
      </c>
      <c r="C143" s="4">
        <f t="shared" si="22"/>
        <v>0.48780487804878053</v>
      </c>
      <c r="D143">
        <f t="shared" si="23"/>
        <v>0.5376344086021505</v>
      </c>
      <c r="E143">
        <f t="shared" si="24"/>
        <v>2.5439286650930981E-2</v>
      </c>
      <c r="F143">
        <f t="shared" si="25"/>
        <v>-0.23682140047206923</v>
      </c>
      <c r="G143">
        <v>0</v>
      </c>
      <c r="H143">
        <f t="shared" si="26"/>
        <v>0.26226068712300027</v>
      </c>
      <c r="I143">
        <f t="shared" si="27"/>
        <v>-1.0523401123547818</v>
      </c>
      <c r="J143">
        <f t="shared" si="28"/>
        <v>1.0523401123547818</v>
      </c>
      <c r="K143">
        <f t="shared" si="29"/>
        <v>0.47506906029667378</v>
      </c>
      <c r="L143">
        <f t="shared" si="30"/>
        <v>0.52493093970332627</v>
      </c>
      <c r="M143">
        <f t="shared" si="31"/>
        <v>2.1049571179725204</v>
      </c>
      <c r="N143">
        <f t="shared" si="32"/>
        <v>1.9050124966251125</v>
      </c>
    </row>
    <row r="144" spans="1:14" x14ac:dyDescent="0.25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2.65</v>
      </c>
      <c r="C144" s="4">
        <f t="shared" si="22"/>
        <v>0.65359477124183007</v>
      </c>
      <c r="D144">
        <f t="shared" si="23"/>
        <v>0.37735849056603776</v>
      </c>
      <c r="E144">
        <f t="shared" si="24"/>
        <v>3.0953261807867838E-2</v>
      </c>
      <c r="F144">
        <f t="shared" si="25"/>
        <v>-0.21568627450980393</v>
      </c>
      <c r="G144">
        <v>0</v>
      </c>
      <c r="H144">
        <f t="shared" si="26"/>
        <v>0.24663953631767174</v>
      </c>
      <c r="I144">
        <f t="shared" si="27"/>
        <v>-1.0693505400348575</v>
      </c>
      <c r="J144">
        <f t="shared" si="28"/>
        <v>1.0693505400348575</v>
      </c>
      <c r="K144">
        <f t="shared" si="29"/>
        <v>0.63826156494599728</v>
      </c>
      <c r="L144">
        <f t="shared" si="30"/>
        <v>0.36173843505400266</v>
      </c>
      <c r="M144">
        <f t="shared" si="31"/>
        <v>1.5667557862184747</v>
      </c>
      <c r="N144">
        <f t="shared" si="32"/>
        <v>2.7644283910575149</v>
      </c>
    </row>
    <row r="145" spans="1:14" x14ac:dyDescent="0.25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2.11</v>
      </c>
      <c r="C145" s="4">
        <f t="shared" si="22"/>
        <v>0.55555555555555558</v>
      </c>
      <c r="D145">
        <f t="shared" si="23"/>
        <v>0.47393364928909953</v>
      </c>
      <c r="E145">
        <f t="shared" si="24"/>
        <v>2.9489204844655115E-2</v>
      </c>
      <c r="F145">
        <f t="shared" si="25"/>
        <v>-0.23380726698262244</v>
      </c>
      <c r="G145">
        <v>0</v>
      </c>
      <c r="H145">
        <f t="shared" si="26"/>
        <v>0.26329647182727756</v>
      </c>
      <c r="I145">
        <f t="shared" si="27"/>
        <v>-1.0611908999450221</v>
      </c>
      <c r="J145">
        <f t="shared" si="28"/>
        <v>1.0611908999450221</v>
      </c>
      <c r="K145">
        <f t="shared" si="29"/>
        <v>0.54084671241554938</v>
      </c>
      <c r="L145">
        <f t="shared" si="30"/>
        <v>0.45915328758445073</v>
      </c>
      <c r="M145">
        <f t="shared" si="31"/>
        <v>1.8489527199560174</v>
      </c>
      <c r="N145">
        <f t="shared" si="32"/>
        <v>2.1779218989389744</v>
      </c>
    </row>
    <row r="146" spans="1:14" x14ac:dyDescent="0.25">
      <c r="A146" s="4">
        <f>IF('True_Odds_Calculator_2-way'!A147="","",'True_Odds_Calculator_2-way'!A147)</f>
        <v>1.83</v>
      </c>
      <c r="B146" s="4">
        <f>IF('True_Odds_Calculator_2-way'!B147="","",'True_Odds_Calculator_2-way'!B147)</f>
        <v>2.0699999999999998</v>
      </c>
      <c r="C146" s="4">
        <f t="shared" si="22"/>
        <v>0.54644808743169393</v>
      </c>
      <c r="D146">
        <f t="shared" si="23"/>
        <v>0.48309178743961356</v>
      </c>
      <c r="E146">
        <f t="shared" si="24"/>
        <v>2.9539874871307603E-2</v>
      </c>
      <c r="F146">
        <f t="shared" si="25"/>
        <v>-0.23444470842902765</v>
      </c>
      <c r="G146">
        <v>0</v>
      </c>
      <c r="H146">
        <f t="shared" si="26"/>
        <v>0.26398458330033525</v>
      </c>
      <c r="I146">
        <f t="shared" si="27"/>
        <v>-1.0611311532512866</v>
      </c>
      <c r="J146">
        <f t="shared" si="28"/>
        <v>1.0611311532512866</v>
      </c>
      <c r="K146">
        <f t="shared" si="29"/>
        <v>0.53170592832305175</v>
      </c>
      <c r="L146">
        <f t="shared" si="30"/>
        <v>0.46829407167694814</v>
      </c>
      <c r="M146">
        <f t="shared" si="31"/>
        <v>1.8807388571985679</v>
      </c>
      <c r="N146">
        <f t="shared" si="32"/>
        <v>2.1354103339788768</v>
      </c>
    </row>
    <row r="147" spans="1:14" x14ac:dyDescent="0.25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2.29</v>
      </c>
      <c r="C147" s="4">
        <f t="shared" si="22"/>
        <v>0.59171597633136097</v>
      </c>
      <c r="D147">
        <f t="shared" si="23"/>
        <v>0.4366812227074236</v>
      </c>
      <c r="E147">
        <f t="shared" si="24"/>
        <v>2.8397199038784571E-2</v>
      </c>
      <c r="F147">
        <f t="shared" si="25"/>
        <v>-0.22999405700111109</v>
      </c>
      <c r="G147">
        <v>0</v>
      </c>
      <c r="H147">
        <f t="shared" si="26"/>
        <v>0.25839125603989566</v>
      </c>
      <c r="I147">
        <f t="shared" si="27"/>
        <v>-1.059938334581489</v>
      </c>
      <c r="J147">
        <f t="shared" si="28"/>
        <v>1.059938334581489</v>
      </c>
      <c r="K147">
        <f t="shared" si="29"/>
        <v>0.57758148064836135</v>
      </c>
      <c r="L147">
        <f t="shared" si="30"/>
        <v>0.42241851935163877</v>
      </c>
      <c r="M147">
        <f t="shared" si="31"/>
        <v>1.7313574508612271</v>
      </c>
      <c r="N147">
        <f t="shared" si="32"/>
        <v>2.3673204516101207</v>
      </c>
    </row>
    <row r="148" spans="1:14" x14ac:dyDescent="0.25">
      <c r="A148" s="4">
        <f>IF('True_Odds_Calculator_2-way'!A149="","",'True_Odds_Calculator_2-way'!A149)</f>
        <v>1.86</v>
      </c>
      <c r="B148" s="4">
        <f>IF('True_Odds_Calculator_2-way'!B149="","",'True_Odds_Calculator_2-way'!B149)</f>
        <v>2.04</v>
      </c>
      <c r="C148" s="4">
        <f t="shared" si="22"/>
        <v>0.5376344086021505</v>
      </c>
      <c r="D148">
        <f t="shared" si="23"/>
        <v>0.49019607843137253</v>
      </c>
      <c r="E148">
        <f t="shared" si="24"/>
        <v>2.7830487033523088E-2</v>
      </c>
      <c r="F148">
        <f t="shared" si="25"/>
        <v>-0.23571579169302126</v>
      </c>
      <c r="G148">
        <v>0</v>
      </c>
      <c r="H148">
        <f t="shared" si="26"/>
        <v>0.26354627872654435</v>
      </c>
      <c r="I148">
        <f t="shared" si="27"/>
        <v>-1.0573873360945338</v>
      </c>
      <c r="J148">
        <f t="shared" si="28"/>
        <v>1.0573873360945338</v>
      </c>
      <c r="K148">
        <f t="shared" si="29"/>
        <v>0.52373759220582705</v>
      </c>
      <c r="L148">
        <f t="shared" si="30"/>
        <v>0.47626240779417284</v>
      </c>
      <c r="M148">
        <f t="shared" si="31"/>
        <v>1.9093531090412992</v>
      </c>
      <c r="N148">
        <f t="shared" si="32"/>
        <v>2.0996828295383159</v>
      </c>
    </row>
    <row r="149" spans="1:14" x14ac:dyDescent="0.25">
      <c r="A149" s="4">
        <f>IF('True_Odds_Calculator_2-way'!A150="","",'True_Odds_Calculator_2-way'!A150)</f>
        <v>1.4</v>
      </c>
      <c r="B149" s="4">
        <f>IF('True_Odds_Calculator_2-way'!B150="","",'True_Odds_Calculator_2-way'!B150)</f>
        <v>3.06</v>
      </c>
      <c r="C149" s="4">
        <f t="shared" si="22"/>
        <v>0.7142857142857143</v>
      </c>
      <c r="D149">
        <f t="shared" si="23"/>
        <v>0.32679738562091504</v>
      </c>
      <c r="E149">
        <f t="shared" si="24"/>
        <v>4.1083099906629394E-2</v>
      </c>
      <c r="F149">
        <f t="shared" si="25"/>
        <v>-0.19234360410830997</v>
      </c>
      <c r="G149">
        <v>0</v>
      </c>
      <c r="H149">
        <f t="shared" si="26"/>
        <v>0.23342670401493931</v>
      </c>
      <c r="I149">
        <f t="shared" si="27"/>
        <v>-1.1016316230980794</v>
      </c>
      <c r="J149">
        <f t="shared" si="28"/>
        <v>1.1016316230980794</v>
      </c>
      <c r="K149">
        <f t="shared" si="29"/>
        <v>0.69412984491998964</v>
      </c>
      <c r="L149">
        <f t="shared" si="30"/>
        <v>0.30587015508001053</v>
      </c>
      <c r="M149">
        <f t="shared" si="31"/>
        <v>1.4406526492392315</v>
      </c>
      <c r="N149">
        <f t="shared" si="32"/>
        <v>3.2693611435820427</v>
      </c>
    </row>
    <row r="150" spans="1:14" x14ac:dyDescent="0.25">
      <c r="A150" s="4">
        <f>IF('True_Odds_Calculator_2-way'!A151="","",'True_Odds_Calculator_2-way'!A151)</f>
        <v>1.75</v>
      </c>
      <c r="B150" s="4">
        <f>IF('True_Odds_Calculator_2-way'!B151="","",'True_Odds_Calculator_2-way'!B151)</f>
        <v>2.17</v>
      </c>
      <c r="C150" s="4">
        <f t="shared" si="22"/>
        <v>0.5714285714285714</v>
      </c>
      <c r="D150">
        <f t="shared" si="23"/>
        <v>0.46082949308755761</v>
      </c>
      <c r="E150">
        <f t="shared" si="24"/>
        <v>3.2258064516129004E-2</v>
      </c>
      <c r="F150">
        <f t="shared" si="25"/>
        <v>-0.23107307439104674</v>
      </c>
      <c r="G150">
        <v>0</v>
      </c>
      <c r="H150">
        <f t="shared" si="26"/>
        <v>0.26333113890717574</v>
      </c>
      <c r="I150">
        <f t="shared" si="27"/>
        <v>-1.0675210253672476</v>
      </c>
      <c r="J150">
        <f t="shared" si="28"/>
        <v>1.0675210253672476</v>
      </c>
      <c r="K150">
        <f t="shared" si="29"/>
        <v>0.55535785771485779</v>
      </c>
      <c r="L150">
        <f t="shared" si="30"/>
        <v>0.44464214228514221</v>
      </c>
      <c r="M150">
        <f t="shared" si="31"/>
        <v>1.8006407690254356</v>
      </c>
      <c r="N150">
        <f t="shared" si="32"/>
        <v>2.2489995996796797</v>
      </c>
    </row>
    <row r="151" spans="1:14" x14ac:dyDescent="0.25">
      <c r="A151" s="4">
        <f>IF('True_Odds_Calculator_2-way'!A152="","",'True_Odds_Calculator_2-way'!A152)</f>
        <v>1.66</v>
      </c>
      <c r="B151" s="4">
        <f>IF('True_Odds_Calculator_2-way'!B152="","",'True_Odds_Calculator_2-way'!B152)</f>
        <v>2.31</v>
      </c>
      <c r="C151" s="4">
        <f t="shared" si="22"/>
        <v>0.60240963855421692</v>
      </c>
      <c r="D151">
        <f t="shared" si="23"/>
        <v>0.4329004329004329</v>
      </c>
      <c r="E151">
        <f t="shared" si="24"/>
        <v>3.5310071454649705E-2</v>
      </c>
      <c r="F151">
        <f t="shared" si="25"/>
        <v>-0.22547332185886404</v>
      </c>
      <c r="G151">
        <v>0</v>
      </c>
      <c r="H151">
        <f t="shared" si="26"/>
        <v>0.2607833933135138</v>
      </c>
      <c r="I151">
        <f t="shared" si="27"/>
        <v>-1.0754553500909856</v>
      </c>
      <c r="J151">
        <f t="shared" si="28"/>
        <v>1.0754553500909856</v>
      </c>
      <c r="K151">
        <f t="shared" si="29"/>
        <v>0.58486354509435967</v>
      </c>
      <c r="L151">
        <f t="shared" si="30"/>
        <v>0.41513645490564033</v>
      </c>
      <c r="M151">
        <f t="shared" si="31"/>
        <v>1.7098005310600506</v>
      </c>
      <c r="N151">
        <f t="shared" si="32"/>
        <v>2.4088465086191913</v>
      </c>
    </row>
    <row r="152" spans="1:14" x14ac:dyDescent="0.25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2.58</v>
      </c>
      <c r="C152" s="4">
        <f t="shared" si="22"/>
        <v>0.64516129032258063</v>
      </c>
      <c r="D152">
        <f t="shared" si="23"/>
        <v>0.38759689922480617</v>
      </c>
      <c r="E152">
        <f t="shared" si="24"/>
        <v>3.275818954738674E-2</v>
      </c>
      <c r="F152">
        <f t="shared" si="25"/>
        <v>-0.21730432608152039</v>
      </c>
      <c r="G152">
        <v>0</v>
      </c>
      <c r="H152">
        <f t="shared" si="26"/>
        <v>0.25006251562890719</v>
      </c>
      <c r="I152">
        <f t="shared" si="27"/>
        <v>-1.072729223145815</v>
      </c>
      <c r="J152">
        <f t="shared" si="28"/>
        <v>1.072729223145815</v>
      </c>
      <c r="K152">
        <f t="shared" si="29"/>
        <v>0.6289303932876571</v>
      </c>
      <c r="L152">
        <f t="shared" si="30"/>
        <v>0.37106960671234313</v>
      </c>
      <c r="M152">
        <f t="shared" si="31"/>
        <v>1.5900010727301979</v>
      </c>
      <c r="N152">
        <f t="shared" si="32"/>
        <v>2.6949121725703877</v>
      </c>
    </row>
    <row r="153" spans="1:14" x14ac:dyDescent="0.25">
      <c r="A153" s="4">
        <f>IF('True_Odds_Calculator_2-way'!A154="","",'True_Odds_Calculator_2-way'!A154)</f>
        <v>1.74</v>
      </c>
      <c r="B153" s="4">
        <f>IF('True_Odds_Calculator_2-way'!B154="","",'True_Odds_Calculator_2-way'!B154)</f>
        <v>2.1800000000000002</v>
      </c>
      <c r="C153" s="4">
        <f t="shared" si="22"/>
        <v>0.57471264367816088</v>
      </c>
      <c r="D153">
        <f t="shared" si="23"/>
        <v>0.4587155963302752</v>
      </c>
      <c r="E153">
        <f t="shared" si="24"/>
        <v>3.3428240008436028E-2</v>
      </c>
      <c r="F153">
        <f t="shared" si="25"/>
        <v>-0.23020141305494057</v>
      </c>
      <c r="G153">
        <v>0</v>
      </c>
      <c r="H153">
        <f t="shared" si="26"/>
        <v>0.26362965306337655</v>
      </c>
      <c r="I153">
        <f t="shared" si="27"/>
        <v>-1.0701462561817372</v>
      </c>
      <c r="J153">
        <f t="shared" si="28"/>
        <v>1.0701462561817372</v>
      </c>
      <c r="K153">
        <f t="shared" si="29"/>
        <v>0.55806429341387886</v>
      </c>
      <c r="L153">
        <f t="shared" si="30"/>
        <v>0.44193570658612125</v>
      </c>
      <c r="M153">
        <f t="shared" si="31"/>
        <v>1.7919082295744857</v>
      </c>
      <c r="N153">
        <f t="shared" si="32"/>
        <v>2.26277258229445</v>
      </c>
    </row>
    <row r="154" spans="1:14" x14ac:dyDescent="0.25">
      <c r="A154" s="4">
        <f>IF('True_Odds_Calculator_2-way'!A155="","",'True_Odds_Calculator_2-way'!A155)</f>
        <v>2.2999999999999998</v>
      </c>
      <c r="B154" s="4">
        <f>IF('True_Odds_Calculator_2-way'!B155="","",'True_Odds_Calculator_2-way'!B155)</f>
        <v>1.67</v>
      </c>
      <c r="C154" s="4">
        <f t="shared" si="22"/>
        <v>0.43478260869565222</v>
      </c>
      <c r="D154">
        <f t="shared" si="23"/>
        <v>0.5988023952095809</v>
      </c>
      <c r="E154">
        <f t="shared" si="24"/>
        <v>3.3585003905233002E-2</v>
      </c>
      <c r="F154">
        <f t="shared" si="25"/>
        <v>-0.22676386357719358</v>
      </c>
      <c r="G154">
        <v>0</v>
      </c>
      <c r="H154">
        <f t="shared" si="26"/>
        <v>0.26034886748242653</v>
      </c>
      <c r="I154">
        <f t="shared" si="27"/>
        <v>-1.0714969088698136</v>
      </c>
      <c r="J154">
        <f t="shared" si="28"/>
        <v>1.0714969088698136</v>
      </c>
      <c r="K154">
        <f t="shared" si="29"/>
        <v>0.41789493273906014</v>
      </c>
      <c r="L154">
        <f t="shared" si="30"/>
        <v>0.58210506726094002</v>
      </c>
      <c r="M154">
        <f t="shared" si="31"/>
        <v>2.3929459815307572</v>
      </c>
      <c r="N154">
        <f t="shared" si="32"/>
        <v>1.7179029289427752</v>
      </c>
    </row>
    <row r="155" spans="1:14" x14ac:dyDescent="0.25">
      <c r="A155" s="4">
        <f>IF('True_Odds_Calculator_2-way'!A156="","",'True_Odds_Calculator_2-way'!A156)</f>
        <v>1.67</v>
      </c>
      <c r="B155" s="4">
        <f>IF('True_Odds_Calculator_2-way'!B156="","",'True_Odds_Calculator_2-way'!B156)</f>
        <v>2.2799999999999998</v>
      </c>
      <c r="C155" s="4">
        <f t="shared" si="22"/>
        <v>0.5988023952095809</v>
      </c>
      <c r="D155">
        <f t="shared" si="23"/>
        <v>0.43859649122807021</v>
      </c>
      <c r="E155">
        <f t="shared" si="24"/>
        <v>3.7398886437651102E-2</v>
      </c>
      <c r="F155">
        <f t="shared" si="25"/>
        <v>-0.22523374304023536</v>
      </c>
      <c r="G155">
        <v>0</v>
      </c>
      <c r="H155">
        <f t="shared" si="26"/>
        <v>0.2626326294778864</v>
      </c>
      <c r="I155">
        <f t="shared" si="27"/>
        <v>-1.0798355319767001</v>
      </c>
      <c r="J155">
        <f t="shared" si="28"/>
        <v>1.0798355319767001</v>
      </c>
      <c r="K155">
        <f t="shared" si="29"/>
        <v>0.58021811110947863</v>
      </c>
      <c r="L155">
        <f t="shared" si="30"/>
        <v>0.41978188889052137</v>
      </c>
      <c r="M155">
        <f t="shared" si="31"/>
        <v>1.7234898064243891</v>
      </c>
      <c r="N155">
        <f t="shared" si="32"/>
        <v>2.382189480930176</v>
      </c>
    </row>
    <row r="156" spans="1:14" x14ac:dyDescent="0.25">
      <c r="A156" s="4">
        <f>IF('True_Odds_Calculator_2-way'!A157="","",'True_Odds_Calculator_2-way'!A157)</f>
        <v>1.67</v>
      </c>
      <c r="B156" s="4">
        <f>IF('True_Odds_Calculator_2-way'!B157="","",'True_Odds_Calculator_2-way'!B157)</f>
        <v>2.2999999999999998</v>
      </c>
      <c r="C156" s="4">
        <f t="shared" si="22"/>
        <v>0.5988023952095809</v>
      </c>
      <c r="D156">
        <f t="shared" si="23"/>
        <v>0.43478260869565222</v>
      </c>
      <c r="E156">
        <f t="shared" si="24"/>
        <v>3.3585003905233002E-2</v>
      </c>
      <c r="F156">
        <f t="shared" si="25"/>
        <v>-0.22676386357719358</v>
      </c>
      <c r="G156">
        <v>0</v>
      </c>
      <c r="H156">
        <f t="shared" si="26"/>
        <v>0.26034886748242653</v>
      </c>
      <c r="I156">
        <f t="shared" si="27"/>
        <v>-1.0714969088698136</v>
      </c>
      <c r="J156">
        <f t="shared" si="28"/>
        <v>1.0714969088698136</v>
      </c>
      <c r="K156">
        <f t="shared" si="29"/>
        <v>0.58210506726094002</v>
      </c>
      <c r="L156">
        <f t="shared" si="30"/>
        <v>0.41789493273906014</v>
      </c>
      <c r="M156">
        <f t="shared" si="31"/>
        <v>1.7179029289427752</v>
      </c>
      <c r="N156">
        <f t="shared" si="32"/>
        <v>2.3929459815307572</v>
      </c>
    </row>
    <row r="157" spans="1:14" x14ac:dyDescent="0.25">
      <c r="A157" s="4">
        <f>IF('True_Odds_Calculator_2-way'!A158="","",'True_Odds_Calculator_2-way'!A158)</f>
        <v>1.81</v>
      </c>
      <c r="B157" s="4">
        <f>IF('True_Odds_Calculator_2-way'!B158="","",'True_Odds_Calculator_2-way'!B158)</f>
        <v>2.0699999999999998</v>
      </c>
      <c r="C157" s="4">
        <f t="shared" si="22"/>
        <v>0.5524861878453039</v>
      </c>
      <c r="D157">
        <f t="shared" si="23"/>
        <v>0.48309178743961356</v>
      </c>
      <c r="E157">
        <f t="shared" si="24"/>
        <v>3.5577975284917462E-2</v>
      </c>
      <c r="F157">
        <f t="shared" si="25"/>
        <v>-0.23132356473696847</v>
      </c>
      <c r="G157">
        <v>0</v>
      </c>
      <c r="H157">
        <f t="shared" si="26"/>
        <v>0.26690154002188599</v>
      </c>
      <c r="I157">
        <f t="shared" si="27"/>
        <v>-1.0741516544951821</v>
      </c>
      <c r="J157">
        <f t="shared" si="28"/>
        <v>1.0741516544951821</v>
      </c>
      <c r="K157">
        <f t="shared" si="29"/>
        <v>0.53474138865009979</v>
      </c>
      <c r="L157">
        <f t="shared" si="30"/>
        <v>0.46525861134990021</v>
      </c>
      <c r="M157">
        <f t="shared" si="31"/>
        <v>1.8700628401410975</v>
      </c>
      <c r="N157">
        <f t="shared" si="32"/>
        <v>2.1493422703098441</v>
      </c>
    </row>
    <row r="158" spans="1:14" x14ac:dyDescent="0.25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22"/>
        <v>0.58823529411764708</v>
      </c>
      <c r="D158">
        <f t="shared" si="23"/>
        <v>0.4464285714285714</v>
      </c>
      <c r="E158">
        <f t="shared" si="24"/>
        <v>3.4663865546218364E-2</v>
      </c>
      <c r="F158">
        <f t="shared" si="25"/>
        <v>-0.22794117647058831</v>
      </c>
      <c r="G158">
        <v>0</v>
      </c>
      <c r="H158">
        <f t="shared" si="26"/>
        <v>0.26260504201680673</v>
      </c>
      <c r="I158">
        <f t="shared" si="27"/>
        <v>-1.0733469768527293</v>
      </c>
      <c r="J158">
        <f t="shared" si="28"/>
        <v>1.0733469768527293</v>
      </c>
      <c r="K158">
        <f t="shared" si="29"/>
        <v>0.5709904149848718</v>
      </c>
      <c r="L158">
        <f t="shared" si="30"/>
        <v>0.42900958501512831</v>
      </c>
      <c r="M158">
        <f t="shared" si="31"/>
        <v>1.7513428837969105</v>
      </c>
      <c r="N158">
        <f t="shared" si="32"/>
        <v>2.3309502512973848</v>
      </c>
    </row>
    <row r="159" spans="1:14" x14ac:dyDescent="0.25">
      <c r="A159" s="4">
        <f>IF('True_Odds_Calculator_2-way'!A160="","",'True_Odds_Calculator_2-way'!A160)</f>
        <v>1.76</v>
      </c>
      <c r="B159" s="4">
        <f>IF('True_Odds_Calculator_2-way'!B160="","",'True_Odds_Calculator_2-way'!B160)</f>
        <v>2.17</v>
      </c>
      <c r="C159" s="4">
        <f t="shared" si="22"/>
        <v>0.56818181818181823</v>
      </c>
      <c r="D159">
        <f t="shared" si="23"/>
        <v>0.46082949308755761</v>
      </c>
      <c r="E159">
        <f t="shared" si="24"/>
        <v>2.9011311269375728E-2</v>
      </c>
      <c r="F159">
        <f t="shared" si="25"/>
        <v>-0.2328236279849184</v>
      </c>
      <c r="G159">
        <v>0</v>
      </c>
      <c r="H159">
        <f t="shared" si="26"/>
        <v>0.26183493925429413</v>
      </c>
      <c r="I159">
        <f t="shared" si="27"/>
        <v>-1.0604746049596294</v>
      </c>
      <c r="J159">
        <f t="shared" si="28"/>
        <v>1.0604746049596294</v>
      </c>
      <c r="K159">
        <f t="shared" si="29"/>
        <v>0.55372190553633505</v>
      </c>
      <c r="L159">
        <f t="shared" si="30"/>
        <v>0.44627809446366512</v>
      </c>
      <c r="M159">
        <f t="shared" si="31"/>
        <v>1.8059606997693183</v>
      </c>
      <c r="N159">
        <f t="shared" si="32"/>
        <v>2.2407552878027661</v>
      </c>
    </row>
    <row r="160" spans="1:14" x14ac:dyDescent="0.25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1.75</v>
      </c>
      <c r="C160" s="4">
        <f t="shared" si="22"/>
        <v>0.45454545454545453</v>
      </c>
      <c r="D160">
        <f t="shared" si="23"/>
        <v>0.5714285714285714</v>
      </c>
      <c r="E160">
        <f t="shared" si="24"/>
        <v>2.5974025974025983E-2</v>
      </c>
      <c r="F160">
        <f t="shared" si="25"/>
        <v>-0.23376623376623373</v>
      </c>
      <c r="G160">
        <v>0</v>
      </c>
      <c r="H160">
        <f t="shared" si="26"/>
        <v>0.25974025974025972</v>
      </c>
      <c r="I160">
        <f t="shared" si="27"/>
        <v>-1.0540925533894598</v>
      </c>
      <c r="J160">
        <f t="shared" si="28"/>
        <v>1.0540925533894598</v>
      </c>
      <c r="K160">
        <f t="shared" si="29"/>
        <v>0.44151844011225289</v>
      </c>
      <c r="L160">
        <f t="shared" si="30"/>
        <v>0.55848155988774706</v>
      </c>
      <c r="M160">
        <f t="shared" si="31"/>
        <v>2.2649110640673515</v>
      </c>
      <c r="N160">
        <f t="shared" si="32"/>
        <v>1.790569415042095</v>
      </c>
    </row>
    <row r="161" spans="1:14" x14ac:dyDescent="0.25">
      <c r="A161" s="4">
        <f>IF('True_Odds_Calculator_2-way'!A162="","",'True_Odds_Calculator_2-way'!A162)</f>
        <v>2.23</v>
      </c>
      <c r="B161" s="4">
        <f>IF('True_Odds_Calculator_2-way'!B162="","",'True_Odds_Calculator_2-way'!B162)</f>
        <v>1.72</v>
      </c>
      <c r="C161" s="4">
        <f t="shared" si="22"/>
        <v>0.44843049327354262</v>
      </c>
      <c r="D161">
        <f t="shared" si="23"/>
        <v>0.58139534883720934</v>
      </c>
      <c r="E161">
        <f t="shared" si="24"/>
        <v>2.982584211075201E-2</v>
      </c>
      <c r="F161">
        <f t="shared" si="25"/>
        <v>-0.23088956095526114</v>
      </c>
      <c r="G161">
        <v>0</v>
      </c>
      <c r="H161">
        <f t="shared" si="26"/>
        <v>0.26071540306601315</v>
      </c>
      <c r="I161">
        <f t="shared" si="27"/>
        <v>-1.0626278551055641</v>
      </c>
      <c r="J161">
        <f t="shared" si="28"/>
        <v>1.0626278551055641</v>
      </c>
      <c r="K161">
        <f t="shared" si="29"/>
        <v>0.43345731074801436</v>
      </c>
      <c r="L161">
        <f t="shared" si="30"/>
        <v>0.56654268925198559</v>
      </c>
      <c r="M161">
        <f t="shared" si="31"/>
        <v>2.3070322617798436</v>
      </c>
      <c r="N161">
        <f t="shared" si="32"/>
        <v>1.7650920556760061</v>
      </c>
    </row>
    <row r="162" spans="1:14" x14ac:dyDescent="0.25">
      <c r="A162" s="4">
        <f>IF('True_Odds_Calculator_2-way'!A163="","",'True_Odds_Calculator_2-way'!A163)</f>
        <v>1.9</v>
      </c>
      <c r="B162" s="4">
        <f>IF('True_Odds_Calculator_2-way'!B163="","",'True_Odds_Calculator_2-way'!B163)</f>
        <v>2.0099999999999998</v>
      </c>
      <c r="C162" s="4">
        <f t="shared" si="22"/>
        <v>0.52631578947368418</v>
      </c>
      <c r="D162">
        <f t="shared" si="23"/>
        <v>0.49751243781094534</v>
      </c>
      <c r="E162">
        <f t="shared" si="24"/>
        <v>2.3828227284629522E-2</v>
      </c>
      <c r="F162">
        <f t="shared" si="25"/>
        <v>-0.23802042419481539</v>
      </c>
      <c r="G162">
        <v>0</v>
      </c>
      <c r="H162">
        <f t="shared" si="26"/>
        <v>0.26184865147944492</v>
      </c>
      <c r="I162">
        <f t="shared" si="27"/>
        <v>-1.0488612925459211</v>
      </c>
      <c r="J162">
        <f t="shared" si="28"/>
        <v>1.0488612925459211</v>
      </c>
      <c r="K162">
        <f t="shared" si="29"/>
        <v>0.51440986432507074</v>
      </c>
      <c r="L162">
        <f t="shared" si="30"/>
        <v>0.48559013567492909</v>
      </c>
      <c r="M162">
        <f t="shared" si="31"/>
        <v>1.9439751632913294</v>
      </c>
      <c r="N162">
        <f t="shared" si="32"/>
        <v>2.0593499054713802</v>
      </c>
    </row>
    <row r="163" spans="1:14" x14ac:dyDescent="0.25">
      <c r="A163" s="4">
        <f>IF('True_Odds_Calculator_2-way'!A164="","",'True_Odds_Calculator_2-way'!A164)</f>
        <v>2.56</v>
      </c>
      <c r="B163" s="4">
        <f>IF('True_Odds_Calculator_2-way'!B164="","",'True_Odds_Calculator_2-way'!B164)</f>
        <v>1.53</v>
      </c>
      <c r="C163" s="4">
        <f t="shared" si="22"/>
        <v>0.390625</v>
      </c>
      <c r="D163">
        <f t="shared" si="23"/>
        <v>0.65359477124183007</v>
      </c>
      <c r="E163">
        <f t="shared" si="24"/>
        <v>4.4219771241829964E-2</v>
      </c>
      <c r="F163">
        <f t="shared" si="25"/>
        <v>-0.21109068627450989</v>
      </c>
      <c r="G163">
        <v>0</v>
      </c>
      <c r="H163">
        <f t="shared" si="26"/>
        <v>0.25531045751633985</v>
      </c>
      <c r="I163">
        <f t="shared" si="27"/>
        <v>-1.099764675536459</v>
      </c>
      <c r="J163">
        <f t="shared" si="28"/>
        <v>1.099764675536459</v>
      </c>
      <c r="K163">
        <f t="shared" si="29"/>
        <v>0.36823828517819845</v>
      </c>
      <c r="L163">
        <f t="shared" si="30"/>
        <v>0.63176171482180155</v>
      </c>
      <c r="M163">
        <f t="shared" si="31"/>
        <v>2.7156328938368763</v>
      </c>
      <c r="N163">
        <f t="shared" si="32"/>
        <v>1.5828752780343234</v>
      </c>
    </row>
    <row r="164" spans="1:14" x14ac:dyDescent="0.25">
      <c r="A164" s="4">
        <f>IF('True_Odds_Calculator_2-way'!A165="","",'True_Odds_Calculator_2-way'!A165)</f>
        <v>2.5299999999999998</v>
      </c>
      <c r="B164" s="4">
        <f>IF('True_Odds_Calculator_2-way'!B165="","",'True_Odds_Calculator_2-way'!B165)</f>
        <v>1.54</v>
      </c>
      <c r="C164" s="4">
        <f t="shared" si="22"/>
        <v>0.39525691699604748</v>
      </c>
      <c r="D164">
        <f t="shared" si="23"/>
        <v>0.64935064935064934</v>
      </c>
      <c r="E164">
        <f t="shared" si="24"/>
        <v>4.4607566346696714E-2</v>
      </c>
      <c r="F164">
        <f t="shared" si="25"/>
        <v>-0.21205276936502249</v>
      </c>
      <c r="G164">
        <v>0</v>
      </c>
      <c r="H164">
        <f t="shared" si="26"/>
        <v>0.25666033571171915</v>
      </c>
      <c r="I164">
        <f t="shared" si="27"/>
        <v>-1.100163936640749</v>
      </c>
      <c r="J164">
        <f t="shared" si="28"/>
        <v>1.100163936640749</v>
      </c>
      <c r="K164">
        <f t="shared" si="29"/>
        <v>0.37268226712382535</v>
      </c>
      <c r="L164">
        <f t="shared" si="30"/>
        <v>0.62731773287617476</v>
      </c>
      <c r="M164">
        <f t="shared" si="31"/>
        <v>2.6832508230603458</v>
      </c>
      <c r="N164">
        <f t="shared" si="32"/>
        <v>1.5940885257860045</v>
      </c>
    </row>
    <row r="165" spans="1:14" x14ac:dyDescent="0.25">
      <c r="A165" s="4">
        <f>IF('True_Odds_Calculator_2-way'!A166="","",'True_Odds_Calculator_2-way'!A166)</f>
        <v>2.73</v>
      </c>
      <c r="B165" s="4">
        <f>IF('True_Odds_Calculator_2-way'!B166="","",'True_Odds_Calculator_2-way'!B166)</f>
        <v>1.48</v>
      </c>
      <c r="C165" s="4">
        <f t="shared" si="22"/>
        <v>0.36630036630036628</v>
      </c>
      <c r="D165">
        <f t="shared" si="23"/>
        <v>0.67567567567567566</v>
      </c>
      <c r="E165">
        <f t="shared" si="24"/>
        <v>4.1976041976041989E-2</v>
      </c>
      <c r="F165">
        <f t="shared" si="25"/>
        <v>-0.20552420552420547</v>
      </c>
      <c r="G165">
        <v>0</v>
      </c>
      <c r="H165">
        <f t="shared" si="26"/>
        <v>0.24750024750024749</v>
      </c>
      <c r="I165">
        <f t="shared" si="27"/>
        <v>-1.0973782032653678</v>
      </c>
      <c r="J165">
        <f t="shared" si="28"/>
        <v>1.0973782032653678</v>
      </c>
      <c r="K165">
        <f t="shared" si="29"/>
        <v>0.34501028799324901</v>
      </c>
      <c r="L165">
        <f t="shared" si="30"/>
        <v>0.65498971200675082</v>
      </c>
      <c r="M165">
        <f t="shared" si="31"/>
        <v>2.8984642916490868</v>
      </c>
      <c r="N165">
        <f t="shared" si="32"/>
        <v>1.5267415375673767</v>
      </c>
    </row>
    <row r="166" spans="1:14" x14ac:dyDescent="0.25">
      <c r="A166" s="4">
        <f>IF('True_Odds_Calculator_2-way'!A167="","",'True_Odds_Calculator_2-way'!A167)</f>
        <v>2.37</v>
      </c>
      <c r="B166" s="4">
        <f>IF('True_Odds_Calculator_2-way'!B167="","",'True_Odds_Calculator_2-way'!B167)</f>
        <v>1.61</v>
      </c>
      <c r="C166" s="4">
        <f t="shared" si="22"/>
        <v>0.42194092827004215</v>
      </c>
      <c r="D166">
        <f t="shared" si="23"/>
        <v>0.6211180124223602</v>
      </c>
      <c r="E166">
        <f t="shared" si="24"/>
        <v>4.3058940692402459E-2</v>
      </c>
      <c r="F166">
        <f t="shared" si="25"/>
        <v>-0.21901617003433183</v>
      </c>
      <c r="G166">
        <v>0</v>
      </c>
      <c r="H166">
        <f t="shared" si="26"/>
        <v>0.26207511072673423</v>
      </c>
      <c r="I166">
        <f t="shared" si="27"/>
        <v>-1.0938928884083114</v>
      </c>
      <c r="J166">
        <f t="shared" si="28"/>
        <v>1.0938928884083114</v>
      </c>
      <c r="K166">
        <f t="shared" si="29"/>
        <v>0.40021879847740255</v>
      </c>
      <c r="L166">
        <f t="shared" si="30"/>
        <v>0.59978120152259728</v>
      </c>
      <c r="M166">
        <f t="shared" si="31"/>
        <v>2.4986332571193874</v>
      </c>
      <c r="N166">
        <f t="shared" si="32"/>
        <v>1.6672746619290704</v>
      </c>
    </row>
    <row r="167" spans="1:14" x14ac:dyDescent="0.25">
      <c r="A167" s="4">
        <f>IF('True_Odds_Calculator_2-way'!A168="","",'True_Odds_Calculator_2-way'!A168)</f>
        <v>2.04</v>
      </c>
      <c r="B167" s="4">
        <f>IF('True_Odds_Calculator_2-way'!B168="","",'True_Odds_Calculator_2-way'!B168)</f>
        <v>1.85</v>
      </c>
      <c r="C167" s="4">
        <f t="shared" si="22"/>
        <v>0.49019607843137253</v>
      </c>
      <c r="D167">
        <f t="shared" si="23"/>
        <v>0.54054054054054046</v>
      </c>
      <c r="E167">
        <f t="shared" si="24"/>
        <v>3.0736618971912932E-2</v>
      </c>
      <c r="F167">
        <f t="shared" si="25"/>
        <v>-0.23423423423423428</v>
      </c>
      <c r="G167">
        <v>0</v>
      </c>
      <c r="H167">
        <f t="shared" si="26"/>
        <v>0.26497085320614727</v>
      </c>
      <c r="I167">
        <f t="shared" si="27"/>
        <v>-1.0635890745287924</v>
      </c>
      <c r="J167">
        <f t="shared" si="28"/>
        <v>1.0635890745287924</v>
      </c>
      <c r="K167">
        <f t="shared" si="29"/>
        <v>0.47480390464975097</v>
      </c>
      <c r="L167">
        <f t="shared" si="30"/>
        <v>0.52519609535024903</v>
      </c>
      <c r="M167">
        <f t="shared" si="31"/>
        <v>2.1061326375099441</v>
      </c>
      <c r="N167">
        <f t="shared" si="32"/>
        <v>1.904050713349474</v>
      </c>
    </row>
    <row r="168" spans="1:14" x14ac:dyDescent="0.25">
      <c r="A168" s="4">
        <f>IF('True_Odds_Calculator_2-way'!A169="","",'True_Odds_Calculator_2-way'!A169)</f>
        <v>1.73</v>
      </c>
      <c r="B168" s="4">
        <f>IF('True_Odds_Calculator_2-way'!B169="","",'True_Odds_Calculator_2-way'!B169)</f>
        <v>2.2000000000000002</v>
      </c>
      <c r="C168" s="4">
        <f t="shared" si="22"/>
        <v>0.5780346820809249</v>
      </c>
      <c r="D168">
        <f t="shared" si="23"/>
        <v>0.45454545454545453</v>
      </c>
      <c r="E168">
        <f t="shared" si="24"/>
        <v>3.2580136626379375E-2</v>
      </c>
      <c r="F168">
        <f t="shared" si="25"/>
        <v>-0.23016290068313194</v>
      </c>
      <c r="G168">
        <v>0</v>
      </c>
      <c r="H168">
        <f t="shared" si="26"/>
        <v>0.26274303730951132</v>
      </c>
      <c r="I168">
        <f t="shared" si="27"/>
        <v>-1.0684346079267204</v>
      </c>
      <c r="J168">
        <f t="shared" si="28"/>
        <v>1.0684346079267204</v>
      </c>
      <c r="K168">
        <f t="shared" si="29"/>
        <v>0.5618112413961549</v>
      </c>
      <c r="L168">
        <f t="shared" si="30"/>
        <v>0.43818875860384515</v>
      </c>
      <c r="M168">
        <f t="shared" si="31"/>
        <v>1.7799572637865058</v>
      </c>
      <c r="N168">
        <f t="shared" si="32"/>
        <v>2.2821215295120645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1.8</v>
      </c>
      <c r="C169" s="4">
        <f t="shared" si="22"/>
        <v>0.47619047619047616</v>
      </c>
      <c r="D169">
        <f t="shared" si="23"/>
        <v>0.55555555555555558</v>
      </c>
      <c r="E169">
        <f t="shared" si="24"/>
        <v>3.1746031746031633E-2</v>
      </c>
      <c r="F169">
        <f t="shared" si="25"/>
        <v>-0.2328042328042329</v>
      </c>
      <c r="G169">
        <v>0</v>
      </c>
      <c r="H169">
        <f t="shared" si="26"/>
        <v>0.26455026455026454</v>
      </c>
      <c r="I169">
        <f t="shared" si="27"/>
        <v>-1.066003581778052</v>
      </c>
      <c r="J169">
        <f t="shared" si="28"/>
        <v>1.066003581778052</v>
      </c>
      <c r="K169">
        <f t="shared" si="29"/>
        <v>0.46027717321561978</v>
      </c>
      <c r="L169">
        <f t="shared" si="30"/>
        <v>0.53972282678438044</v>
      </c>
      <c r="M169">
        <f t="shared" si="31"/>
        <v>2.1726039399558572</v>
      </c>
      <c r="N169">
        <f t="shared" si="32"/>
        <v>1.8528028654224413</v>
      </c>
    </row>
    <row r="170" spans="1:14" x14ac:dyDescent="0.25">
      <c r="A170" s="4">
        <f>IF('True_Odds_Calculator_2-way'!A171="","",'True_Odds_Calculator_2-way'!A171)</f>
        <v>1.75</v>
      </c>
      <c r="B170" s="4">
        <f>IF('True_Odds_Calculator_2-way'!B171="","",'True_Odds_Calculator_2-way'!B171)</f>
        <v>2.15</v>
      </c>
      <c r="C170" s="4">
        <f t="shared" si="22"/>
        <v>0.5714285714285714</v>
      </c>
      <c r="D170">
        <f t="shared" si="23"/>
        <v>0.46511627906976744</v>
      </c>
      <c r="E170">
        <f t="shared" si="24"/>
        <v>3.6544850498338777E-2</v>
      </c>
      <c r="F170">
        <f t="shared" si="25"/>
        <v>-0.22923588039867115</v>
      </c>
      <c r="G170">
        <v>0</v>
      </c>
      <c r="H170">
        <f t="shared" si="26"/>
        <v>0.26578073089700993</v>
      </c>
      <c r="I170">
        <f t="shared" si="27"/>
        <v>-1.0767638041163308</v>
      </c>
      <c r="J170">
        <f t="shared" si="28"/>
        <v>1.0767638041163308</v>
      </c>
      <c r="K170">
        <f t="shared" si="29"/>
        <v>0.5532280473741612</v>
      </c>
      <c r="L170">
        <f t="shared" si="30"/>
        <v>0.44677195262583885</v>
      </c>
      <c r="M170">
        <f t="shared" si="31"/>
        <v>1.8075728530872484</v>
      </c>
      <c r="N170">
        <f t="shared" si="32"/>
        <v>2.2382783747337802</v>
      </c>
    </row>
    <row r="171" spans="1:14" x14ac:dyDescent="0.25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22"/>
        <v>0.48076923076923073</v>
      </c>
      <c r="D171">
        <f t="shared" si="23"/>
        <v>0.55865921787709494</v>
      </c>
      <c r="E171">
        <f t="shared" si="24"/>
        <v>3.9428448646325664E-2</v>
      </c>
      <c r="F171">
        <f t="shared" si="25"/>
        <v>-0.22915771379458527</v>
      </c>
      <c r="G171">
        <v>0</v>
      </c>
      <c r="H171">
        <f t="shared" si="26"/>
        <v>0.26858616244091099</v>
      </c>
      <c r="I171">
        <f t="shared" si="27"/>
        <v>-1.0826163374360513</v>
      </c>
      <c r="J171">
        <f t="shared" si="28"/>
        <v>1.0826163374360513</v>
      </c>
      <c r="K171">
        <f t="shared" si="29"/>
        <v>0.46099399689806597</v>
      </c>
      <c r="L171">
        <f t="shared" si="30"/>
        <v>0.53900600310193403</v>
      </c>
      <c r="M171">
        <f t="shared" si="31"/>
        <v>2.1692256444309357</v>
      </c>
      <c r="N171">
        <f t="shared" si="32"/>
        <v>1.8552669065744805</v>
      </c>
    </row>
    <row r="172" spans="1:14" x14ac:dyDescent="0.25">
      <c r="A172" s="4">
        <f>IF('True_Odds_Calculator_2-way'!A173="","",'True_Odds_Calculator_2-way'!A173)</f>
        <v>1.71</v>
      </c>
      <c r="B172" s="4">
        <f>IF('True_Odds_Calculator_2-way'!B173="","",'True_Odds_Calculator_2-way'!B173)</f>
        <v>2.21</v>
      </c>
      <c r="C172" s="4">
        <f t="shared" si="22"/>
        <v>0.58479532163742687</v>
      </c>
      <c r="D172">
        <f t="shared" si="23"/>
        <v>0.45248868778280543</v>
      </c>
      <c r="E172">
        <f t="shared" si="24"/>
        <v>3.7284009420232245E-2</v>
      </c>
      <c r="F172">
        <f t="shared" si="25"/>
        <v>-0.22732925828901074</v>
      </c>
      <c r="G172">
        <v>0</v>
      </c>
      <c r="H172">
        <f t="shared" si="26"/>
        <v>0.26461326770924293</v>
      </c>
      <c r="I172">
        <f t="shared" si="27"/>
        <v>-1.0788924165398663</v>
      </c>
      <c r="J172">
        <f t="shared" si="28"/>
        <v>1.0788924165398663</v>
      </c>
      <c r="K172">
        <f t="shared" si="29"/>
        <v>0.56624704990120123</v>
      </c>
      <c r="L172">
        <f t="shared" si="30"/>
        <v>0.43375295009879905</v>
      </c>
      <c r="M172">
        <f t="shared" si="31"/>
        <v>1.7660136157433048</v>
      </c>
      <c r="N172">
        <f t="shared" si="32"/>
        <v>2.305459824013238</v>
      </c>
    </row>
    <row r="173" spans="1:14" x14ac:dyDescent="0.25">
      <c r="A173" s="4">
        <f>IF('True_Odds_Calculator_2-way'!A174="","",'True_Odds_Calculator_2-way'!A174)</f>
        <v>2.35</v>
      </c>
      <c r="B173" s="4">
        <f>IF('True_Odds_Calculator_2-way'!B174="","",'True_Odds_Calculator_2-way'!B174)</f>
        <v>1.63</v>
      </c>
      <c r="C173" s="4">
        <f t="shared" si="22"/>
        <v>0.42553191489361702</v>
      </c>
      <c r="D173">
        <f t="shared" si="23"/>
        <v>0.61349693251533743</v>
      </c>
      <c r="E173">
        <f t="shared" si="24"/>
        <v>3.9028847408954404E-2</v>
      </c>
      <c r="F173">
        <f t="shared" si="25"/>
        <v>-0.22203367706565724</v>
      </c>
      <c r="G173">
        <v>0</v>
      </c>
      <c r="H173">
        <f t="shared" si="26"/>
        <v>0.2610625244746117</v>
      </c>
      <c r="I173">
        <f t="shared" si="27"/>
        <v>-1.0843334143872592</v>
      </c>
      <c r="J173">
        <f t="shared" si="28"/>
        <v>1.0843334143872592</v>
      </c>
      <c r="K173">
        <f t="shared" si="29"/>
        <v>0.4058688457449498</v>
      </c>
      <c r="L173">
        <f t="shared" si="30"/>
        <v>0.59413115425505014</v>
      </c>
      <c r="M173">
        <f t="shared" si="31"/>
        <v>2.4638501094227996</v>
      </c>
      <c r="N173">
        <f t="shared" si="32"/>
        <v>1.6831300510639733</v>
      </c>
    </row>
    <row r="174" spans="1:14" x14ac:dyDescent="0.25">
      <c r="A174" s="4">
        <f>IF('True_Odds_Calculator_2-way'!A175="","",'True_Odds_Calculator_2-way'!A175)</f>
        <v>2.46</v>
      </c>
      <c r="B174" s="4">
        <f>IF('True_Odds_Calculator_2-way'!B175="","",'True_Odds_Calculator_2-way'!B175)</f>
        <v>1.61</v>
      </c>
      <c r="C174" s="4">
        <f t="shared" si="22"/>
        <v>0.4065040650406504</v>
      </c>
      <c r="D174">
        <f t="shared" si="23"/>
        <v>0.6211180124223602</v>
      </c>
      <c r="E174">
        <f t="shared" si="24"/>
        <v>2.7622077463010708E-2</v>
      </c>
      <c r="F174">
        <f t="shared" si="25"/>
        <v>-0.22486491945664788</v>
      </c>
      <c r="G174">
        <v>0</v>
      </c>
      <c r="H174">
        <f t="shared" si="26"/>
        <v>0.25248699691965859</v>
      </c>
      <c r="I174">
        <f t="shared" si="27"/>
        <v>-1.0596407579073908</v>
      </c>
      <c r="J174">
        <f t="shared" si="28"/>
        <v>1.0596407579073908</v>
      </c>
      <c r="K174">
        <f t="shared" si="29"/>
        <v>0.39260712822626126</v>
      </c>
      <c r="L174">
        <f t="shared" si="30"/>
        <v>0.60739287177373846</v>
      </c>
      <c r="M174">
        <f t="shared" si="31"/>
        <v>2.5470755065447905</v>
      </c>
      <c r="N174">
        <f t="shared" si="32"/>
        <v>1.646380862323509</v>
      </c>
    </row>
    <row r="175" spans="1:14" x14ac:dyDescent="0.25">
      <c r="A175" s="4">
        <f>IF('True_Odds_Calculator_2-way'!A176="","",'True_Odds_Calculator_2-way'!A176)</f>
        <v>2.39</v>
      </c>
      <c r="B175" s="4">
        <f>IF('True_Odds_Calculator_2-way'!B176="","",'True_Odds_Calculator_2-way'!B176)</f>
        <v>1.6</v>
      </c>
      <c r="C175" s="4">
        <f t="shared" si="22"/>
        <v>0.41841004184100417</v>
      </c>
      <c r="D175">
        <f t="shared" si="23"/>
        <v>0.625</v>
      </c>
      <c r="E175">
        <f t="shared" si="24"/>
        <v>4.3410041841004166E-2</v>
      </c>
      <c r="F175">
        <f t="shared" si="25"/>
        <v>-0.21809623430962344</v>
      </c>
      <c r="G175">
        <v>0</v>
      </c>
      <c r="H175">
        <f t="shared" si="26"/>
        <v>0.2615062761506276</v>
      </c>
      <c r="I175">
        <f t="shared" si="27"/>
        <v>-1.0950071996960069</v>
      </c>
      <c r="J175">
        <f t="shared" si="28"/>
        <v>1.0950071996960069</v>
      </c>
      <c r="K175">
        <f t="shared" si="29"/>
        <v>0.39650127157781001</v>
      </c>
      <c r="L175">
        <f t="shared" si="30"/>
        <v>0.6034987284221901</v>
      </c>
      <c r="M175">
        <f t="shared" si="31"/>
        <v>2.52206000757745</v>
      </c>
      <c r="N175">
        <f t="shared" si="32"/>
        <v>1.6570043198176039</v>
      </c>
    </row>
    <row r="176" spans="1:14" x14ac:dyDescent="0.25">
      <c r="A176" s="4">
        <f>IF('True_Odds_Calculator_2-way'!A177="","",'True_Odds_Calculator_2-way'!A177)</f>
        <v>1.89</v>
      </c>
      <c r="B176" s="4">
        <f>IF('True_Odds_Calculator_2-way'!B177="","",'True_Odds_Calculator_2-way'!B177)</f>
        <v>1.98</v>
      </c>
      <c r="C176" s="4">
        <f t="shared" si="22"/>
        <v>0.52910052910052918</v>
      </c>
      <c r="D176">
        <f t="shared" si="23"/>
        <v>0.50505050505050508</v>
      </c>
      <c r="E176">
        <f t="shared" si="24"/>
        <v>3.4151034151034265E-2</v>
      </c>
      <c r="F176">
        <f t="shared" si="25"/>
        <v>-0.23307145529367745</v>
      </c>
      <c r="G176">
        <v>0</v>
      </c>
      <c r="H176">
        <f t="shared" si="26"/>
        <v>0.26722248944471172</v>
      </c>
      <c r="I176">
        <f t="shared" si="27"/>
        <v>-1.0707595557083738</v>
      </c>
      <c r="J176">
        <f t="shared" si="28"/>
        <v>1.0707595557083738</v>
      </c>
      <c r="K176">
        <f t="shared" si="29"/>
        <v>0.5120390612350737</v>
      </c>
      <c r="L176">
        <f t="shared" si="30"/>
        <v>0.48796093876492608</v>
      </c>
      <c r="M176">
        <f t="shared" si="31"/>
        <v>1.9529760045804527</v>
      </c>
      <c r="N176">
        <f t="shared" si="32"/>
        <v>2.0493443645942064</v>
      </c>
    </row>
    <row r="177" spans="1:14" x14ac:dyDescent="0.25">
      <c r="A177" s="4">
        <f>IF('True_Odds_Calculator_2-way'!A178="","",'True_Odds_Calculator_2-way'!A178)</f>
        <v>1.71</v>
      </c>
      <c r="B177" s="4">
        <f>IF('True_Odds_Calculator_2-way'!B178="","",'True_Odds_Calculator_2-way'!B178)</f>
        <v>2.19</v>
      </c>
      <c r="C177" s="4">
        <f t="shared" si="22"/>
        <v>0.58479532163742687</v>
      </c>
      <c r="D177">
        <f t="shared" si="23"/>
        <v>0.45662100456621008</v>
      </c>
      <c r="E177">
        <f t="shared" si="24"/>
        <v>4.1416326203636888E-2</v>
      </c>
      <c r="F177">
        <f t="shared" si="25"/>
        <v>-0.22561350102806488</v>
      </c>
      <c r="G177">
        <v>0</v>
      </c>
      <c r="H177">
        <f t="shared" si="26"/>
        <v>0.26702982723170177</v>
      </c>
      <c r="I177">
        <f t="shared" si="27"/>
        <v>-1.0879209623669537</v>
      </c>
      <c r="J177">
        <f t="shared" si="28"/>
        <v>1.0879209623669537</v>
      </c>
      <c r="K177">
        <f t="shared" si="29"/>
        <v>0.5641991227003349</v>
      </c>
      <c r="L177">
        <f t="shared" si="30"/>
        <v>0.43580087729966505</v>
      </c>
      <c r="M177">
        <f t="shared" si="31"/>
        <v>1.7724238832805375</v>
      </c>
      <c r="N177">
        <f t="shared" si="32"/>
        <v>2.2946259452166746</v>
      </c>
    </row>
    <row r="178" spans="1:14" x14ac:dyDescent="0.25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2.0699999999999998</v>
      </c>
      <c r="C178" s="4">
        <f t="shared" si="22"/>
        <v>0.54644808743169393</v>
      </c>
      <c r="D178">
        <f t="shared" si="23"/>
        <v>0.48309178743961356</v>
      </c>
      <c r="E178">
        <f t="shared" si="24"/>
        <v>2.9539874871307603E-2</v>
      </c>
      <c r="F178">
        <f t="shared" si="25"/>
        <v>-0.23444470842902765</v>
      </c>
      <c r="G178">
        <v>0</v>
      </c>
      <c r="H178">
        <f t="shared" si="26"/>
        <v>0.26398458330033525</v>
      </c>
      <c r="I178">
        <f t="shared" si="27"/>
        <v>-1.0611311532512866</v>
      </c>
      <c r="J178">
        <f t="shared" si="28"/>
        <v>1.0611311532512866</v>
      </c>
      <c r="K178">
        <f t="shared" si="29"/>
        <v>0.53170592832305175</v>
      </c>
      <c r="L178">
        <f t="shared" si="30"/>
        <v>0.46829407167694814</v>
      </c>
      <c r="M178">
        <f t="shared" si="31"/>
        <v>1.8807388571985679</v>
      </c>
      <c r="N178">
        <f t="shared" si="32"/>
        <v>2.1354103339788768</v>
      </c>
    </row>
    <row r="179" spans="1:14" x14ac:dyDescent="0.25">
      <c r="A179" s="4">
        <f>IF('True_Odds_Calculator_2-way'!A180="","",'True_Odds_Calculator_2-way'!A180)</f>
        <v>1.73</v>
      </c>
      <c r="B179" s="4">
        <f>IF('True_Odds_Calculator_2-way'!B180="","",'True_Odds_Calculator_2-way'!B180)</f>
        <v>2.2200000000000002</v>
      </c>
      <c r="C179" s="4">
        <f t="shared" si="22"/>
        <v>0.5780346820809249</v>
      </c>
      <c r="D179">
        <f t="shared" si="23"/>
        <v>0.4504504504504504</v>
      </c>
      <c r="E179">
        <f t="shared" si="24"/>
        <v>2.8485132531375301E-2</v>
      </c>
      <c r="F179">
        <f t="shared" si="25"/>
        <v>-0.2318908503879602</v>
      </c>
      <c r="G179">
        <v>0</v>
      </c>
      <c r="H179">
        <f t="shared" si="26"/>
        <v>0.2603759829193355</v>
      </c>
      <c r="I179">
        <f t="shared" si="27"/>
        <v>-1.0596407579073905</v>
      </c>
      <c r="J179">
        <f t="shared" si="28"/>
        <v>1.0596407579073905</v>
      </c>
      <c r="K179">
        <f t="shared" si="29"/>
        <v>0.56384477756668971</v>
      </c>
      <c r="L179">
        <f t="shared" si="30"/>
        <v>0.43615522243331045</v>
      </c>
      <c r="M179">
        <f t="shared" si="31"/>
        <v>1.7735377532723946</v>
      </c>
      <c r="N179">
        <f t="shared" si="32"/>
        <v>2.2927617246470167</v>
      </c>
    </row>
    <row r="180" spans="1:14" x14ac:dyDescent="0.25">
      <c r="A180" s="4">
        <f>IF('True_Odds_Calculator_2-way'!A181="","",'True_Odds_Calculator_2-way'!A181)</f>
        <v>2.08</v>
      </c>
      <c r="B180" s="4">
        <f>IF('True_Odds_Calculator_2-way'!B181="","",'True_Odds_Calculator_2-way'!B181)</f>
        <v>1.84</v>
      </c>
      <c r="C180" s="4">
        <f t="shared" si="22"/>
        <v>0.48076923076923073</v>
      </c>
      <c r="D180">
        <f t="shared" si="23"/>
        <v>0.54347826086956519</v>
      </c>
      <c r="E180">
        <f t="shared" si="24"/>
        <v>2.4247491638795804E-2</v>
      </c>
      <c r="F180">
        <f t="shared" si="25"/>
        <v>-0.23704013377926436</v>
      </c>
      <c r="G180">
        <v>0</v>
      </c>
      <c r="H180">
        <f t="shared" si="26"/>
        <v>0.26128762541806017</v>
      </c>
      <c r="I180">
        <f t="shared" si="27"/>
        <v>-1.0499013139145197</v>
      </c>
      <c r="J180">
        <f t="shared" si="28"/>
        <v>1.0499013139145197</v>
      </c>
      <c r="K180">
        <f t="shared" si="29"/>
        <v>0.46862696659688596</v>
      </c>
      <c r="L180">
        <f t="shared" si="30"/>
        <v>0.53137303340311415</v>
      </c>
      <c r="M180">
        <f t="shared" si="31"/>
        <v>2.1338934190276815</v>
      </c>
      <c r="N180">
        <f t="shared" si="32"/>
        <v>1.8819171036881968</v>
      </c>
    </row>
    <row r="181" spans="1:14" x14ac:dyDescent="0.25">
      <c r="A181" s="4">
        <f>IF('True_Odds_Calculator_2-way'!A182="","",'True_Odds_Calculator_2-way'!A182)</f>
        <v>2.29</v>
      </c>
      <c r="B181" s="4">
        <f>IF('True_Odds_Calculator_2-way'!B182="","",'True_Odds_Calculator_2-way'!B182)</f>
        <v>1.69</v>
      </c>
      <c r="C181" s="4">
        <f t="shared" si="22"/>
        <v>0.4366812227074236</v>
      </c>
      <c r="D181">
        <f t="shared" si="23"/>
        <v>0.59171597633136097</v>
      </c>
      <c r="E181">
        <f t="shared" si="24"/>
        <v>2.8397199038784571E-2</v>
      </c>
      <c r="F181">
        <f t="shared" si="25"/>
        <v>-0.22999405700111109</v>
      </c>
      <c r="G181">
        <v>0</v>
      </c>
      <c r="H181">
        <f t="shared" si="26"/>
        <v>0.25839125603989566</v>
      </c>
      <c r="I181">
        <f t="shared" si="27"/>
        <v>-1.059938334581489</v>
      </c>
      <c r="J181">
        <f t="shared" si="28"/>
        <v>1.059938334581489</v>
      </c>
      <c r="K181">
        <f t="shared" si="29"/>
        <v>0.42241851935163877</v>
      </c>
      <c r="L181">
        <f t="shared" si="30"/>
        <v>0.57758148064836135</v>
      </c>
      <c r="M181">
        <f t="shared" si="31"/>
        <v>2.3673204516101207</v>
      </c>
      <c r="N181">
        <f t="shared" si="32"/>
        <v>1.7313574508612271</v>
      </c>
    </row>
    <row r="182" spans="1:14" x14ac:dyDescent="0.25">
      <c r="A182" s="4">
        <f>IF('True_Odds_Calculator_2-way'!A183="","",'True_Odds_Calculator_2-way'!A183)</f>
        <v>1.68</v>
      </c>
      <c r="B182" s="4">
        <f>IF('True_Odds_Calculator_2-way'!B183="","",'True_Odds_Calculator_2-way'!B183)</f>
        <v>2.3199999999999998</v>
      </c>
      <c r="C182" s="4">
        <f t="shared" si="22"/>
        <v>0.59523809523809523</v>
      </c>
      <c r="D182">
        <f t="shared" si="23"/>
        <v>0.43103448275862072</v>
      </c>
      <c r="E182">
        <f t="shared" si="24"/>
        <v>2.6272577996715896E-2</v>
      </c>
      <c r="F182">
        <f t="shared" si="25"/>
        <v>-0.23029556650246308</v>
      </c>
      <c r="G182">
        <v>0</v>
      </c>
      <c r="H182">
        <f t="shared" si="26"/>
        <v>0.25656814449917897</v>
      </c>
      <c r="I182">
        <f t="shared" si="27"/>
        <v>-1.0555008273018727</v>
      </c>
      <c r="J182">
        <f t="shared" si="28"/>
        <v>1.0555008273018727</v>
      </c>
      <c r="K182">
        <f t="shared" si="29"/>
        <v>0.58216008970912358</v>
      </c>
      <c r="L182">
        <f t="shared" si="30"/>
        <v>0.41783991029087642</v>
      </c>
      <c r="M182">
        <f t="shared" si="31"/>
        <v>1.7177405625652735</v>
      </c>
      <c r="N182">
        <f t="shared" si="32"/>
        <v>2.3932610920384718</v>
      </c>
    </row>
    <row r="183" spans="1:14" x14ac:dyDescent="0.25">
      <c r="A183" s="4">
        <f>IF('True_Odds_Calculator_2-way'!A184="","",'True_Odds_Calculator_2-way'!A184)</f>
        <v>1.63</v>
      </c>
      <c r="B183" s="4">
        <f>IF('True_Odds_Calculator_2-way'!B184="","",'True_Odds_Calculator_2-way'!B184)</f>
        <v>2.41</v>
      </c>
      <c r="C183" s="4">
        <f t="shared" si="22"/>
        <v>0.61349693251533743</v>
      </c>
      <c r="D183">
        <f t="shared" si="23"/>
        <v>0.41493775933609955</v>
      </c>
      <c r="E183">
        <f t="shared" si="24"/>
        <v>2.8434691851436877E-2</v>
      </c>
      <c r="F183">
        <f t="shared" si="25"/>
        <v>-0.22612835068604753</v>
      </c>
      <c r="G183">
        <v>0</v>
      </c>
      <c r="H183">
        <f t="shared" si="26"/>
        <v>0.25456304253748441</v>
      </c>
      <c r="I183">
        <f t="shared" si="27"/>
        <v>-1.0610116901320503</v>
      </c>
      <c r="J183">
        <f t="shared" si="28"/>
        <v>1.0610116901320503</v>
      </c>
      <c r="K183">
        <f t="shared" si="29"/>
        <v>0.59936322519961482</v>
      </c>
      <c r="L183">
        <f t="shared" si="30"/>
        <v>0.40063677480038529</v>
      </c>
      <c r="M183">
        <f t="shared" si="31"/>
        <v>1.6684373647831916</v>
      </c>
      <c r="N183">
        <f t="shared" si="32"/>
        <v>2.4960264830861911</v>
      </c>
    </row>
    <row r="184" spans="1:14" x14ac:dyDescent="0.25">
      <c r="A184" s="4">
        <f>IF('True_Odds_Calculator_2-way'!A185="","",'True_Odds_Calculator_2-way'!A185)</f>
        <v>2.16</v>
      </c>
      <c r="B184" s="4">
        <f>IF('True_Odds_Calculator_2-way'!B185="","",'True_Odds_Calculator_2-way'!B185)</f>
        <v>1.76</v>
      </c>
      <c r="C184" s="4">
        <f t="shared" si="22"/>
        <v>0.46296296296296291</v>
      </c>
      <c r="D184">
        <f t="shared" si="23"/>
        <v>0.56818181818181823</v>
      </c>
      <c r="E184">
        <f t="shared" si="24"/>
        <v>3.1144781144781142E-2</v>
      </c>
      <c r="F184">
        <f t="shared" si="25"/>
        <v>-0.23190235690235683</v>
      </c>
      <c r="G184">
        <v>0</v>
      </c>
      <c r="H184">
        <f t="shared" si="26"/>
        <v>0.26304713804713803</v>
      </c>
      <c r="I184">
        <f t="shared" si="27"/>
        <v>-1.0650358071057626</v>
      </c>
      <c r="J184">
        <f t="shared" si="28"/>
        <v>1.0650358071057626</v>
      </c>
      <c r="K184">
        <f t="shared" si="29"/>
        <v>0.44733891886110039</v>
      </c>
      <c r="L184">
        <f t="shared" si="30"/>
        <v>0.55266108113889945</v>
      </c>
      <c r="M184">
        <f t="shared" si="31"/>
        <v>2.2354415362426847</v>
      </c>
      <c r="N184">
        <f t="shared" si="32"/>
        <v>1.8094272134003797</v>
      </c>
    </row>
    <row r="185" spans="1:14" x14ac:dyDescent="0.25">
      <c r="A185" s="4">
        <f>IF('True_Odds_Calculator_2-way'!A186="","",'True_Odds_Calculator_2-way'!A186)</f>
        <v>1.8</v>
      </c>
      <c r="B185" s="4">
        <f>IF('True_Odds_Calculator_2-way'!B186="","",'True_Odds_Calculator_2-way'!B186)</f>
        <v>2.11</v>
      </c>
      <c r="C185" s="4">
        <f t="shared" si="22"/>
        <v>0.55555555555555558</v>
      </c>
      <c r="D185">
        <f t="shared" si="23"/>
        <v>0.47393364928909953</v>
      </c>
      <c r="E185">
        <f t="shared" si="24"/>
        <v>2.9489204844655115E-2</v>
      </c>
      <c r="F185">
        <f t="shared" si="25"/>
        <v>-0.23380726698262244</v>
      </c>
      <c r="G185">
        <v>0</v>
      </c>
      <c r="H185">
        <f t="shared" si="26"/>
        <v>0.26329647182727756</v>
      </c>
      <c r="I185">
        <f t="shared" si="27"/>
        <v>-1.0611908999450221</v>
      </c>
      <c r="J185">
        <f t="shared" si="28"/>
        <v>1.0611908999450221</v>
      </c>
      <c r="K185">
        <f t="shared" si="29"/>
        <v>0.54084671241554938</v>
      </c>
      <c r="L185">
        <f t="shared" si="30"/>
        <v>0.45915328758445073</v>
      </c>
      <c r="M185">
        <f t="shared" si="31"/>
        <v>1.8489527199560174</v>
      </c>
      <c r="N185">
        <f t="shared" si="32"/>
        <v>2.1779218989389744</v>
      </c>
    </row>
    <row r="186" spans="1:14" x14ac:dyDescent="0.25">
      <c r="A186" s="4">
        <f>IF('True_Odds_Calculator_2-way'!A187="","",'True_Odds_Calculator_2-way'!A187)</f>
        <v>1.96</v>
      </c>
      <c r="B186" s="4">
        <f>IF('True_Odds_Calculator_2-way'!B187="","",'True_Odds_Calculator_2-way'!B187)</f>
        <v>1.94</v>
      </c>
      <c r="C186" s="4">
        <f t="shared" si="22"/>
        <v>0.51020408163265307</v>
      </c>
      <c r="D186">
        <f t="shared" si="23"/>
        <v>0.51546391752577325</v>
      </c>
      <c r="E186">
        <f t="shared" si="24"/>
        <v>2.5667999158426325E-2</v>
      </c>
      <c r="F186">
        <f t="shared" si="25"/>
        <v>-0.23732379549758043</v>
      </c>
      <c r="G186">
        <v>0</v>
      </c>
      <c r="H186">
        <f t="shared" si="26"/>
        <v>0.26299179465600675</v>
      </c>
      <c r="I186">
        <f t="shared" si="27"/>
        <v>-1.052689901333149</v>
      </c>
      <c r="J186">
        <f t="shared" si="28"/>
        <v>1.052689901333149</v>
      </c>
      <c r="K186">
        <f t="shared" si="29"/>
        <v>0.49736834815166897</v>
      </c>
      <c r="L186">
        <f t="shared" si="30"/>
        <v>0.50263165184833114</v>
      </c>
      <c r="M186">
        <f t="shared" si="31"/>
        <v>2.0105823052798226</v>
      </c>
      <c r="N186">
        <f t="shared" si="32"/>
        <v>1.9895285072531594</v>
      </c>
    </row>
    <row r="187" spans="1:14" x14ac:dyDescent="0.25">
      <c r="A187" s="4">
        <f>IF('True_Odds_Calculator_2-way'!A188="","",'True_Odds_Calculator_2-way'!A188)</f>
        <v>1.82</v>
      </c>
      <c r="B187" s="4">
        <f>IF('True_Odds_Calculator_2-way'!B188="","",'True_Odds_Calculator_2-way'!B188)</f>
        <v>2.08</v>
      </c>
      <c r="C187" s="4">
        <f t="shared" si="22"/>
        <v>0.54945054945054939</v>
      </c>
      <c r="D187">
        <f t="shared" si="23"/>
        <v>0.48076923076923073</v>
      </c>
      <c r="E187">
        <f t="shared" si="24"/>
        <v>3.0219780219780112E-2</v>
      </c>
      <c r="F187">
        <f t="shared" si="25"/>
        <v>-0.23393913778529174</v>
      </c>
      <c r="G187">
        <v>0</v>
      </c>
      <c r="H187">
        <f t="shared" si="26"/>
        <v>0.2641589180050718</v>
      </c>
      <c r="I187">
        <f t="shared" si="27"/>
        <v>-1.0626278551055635</v>
      </c>
      <c r="J187">
        <f t="shared" si="28"/>
        <v>1.0626278551055635</v>
      </c>
      <c r="K187">
        <f t="shared" si="29"/>
        <v>0.53437219814812564</v>
      </c>
      <c r="L187">
        <f t="shared" si="30"/>
        <v>0.46562780185187441</v>
      </c>
      <c r="M187">
        <f t="shared" si="31"/>
        <v>1.8713548411865626</v>
      </c>
      <c r="N187">
        <f t="shared" si="32"/>
        <v>2.1476380835140083</v>
      </c>
    </row>
    <row r="188" spans="1:14" x14ac:dyDescent="0.25">
      <c r="A188" s="4">
        <f>IF('True_Odds_Calculator_2-way'!A189="","",'True_Odds_Calculator_2-way'!A189)</f>
        <v>2.1800000000000002</v>
      </c>
      <c r="B188" s="4">
        <f>IF('True_Odds_Calculator_2-way'!B189="","",'True_Odds_Calculator_2-way'!B189)</f>
        <v>1.75</v>
      </c>
      <c r="C188" s="4">
        <f t="shared" si="22"/>
        <v>0.4587155963302752</v>
      </c>
      <c r="D188">
        <f t="shared" si="23"/>
        <v>0.5714285714285714</v>
      </c>
      <c r="E188">
        <f t="shared" si="24"/>
        <v>3.0144167758846541E-2</v>
      </c>
      <c r="F188">
        <f t="shared" si="25"/>
        <v>-0.23197903014416776</v>
      </c>
      <c r="G188">
        <v>0</v>
      </c>
      <c r="H188">
        <f t="shared" si="26"/>
        <v>0.26212319790301436</v>
      </c>
      <c r="I188">
        <f t="shared" si="27"/>
        <v>-1.0629880069054676</v>
      </c>
      <c r="J188">
        <f t="shared" si="28"/>
        <v>1.0629880069054676</v>
      </c>
      <c r="K188">
        <f t="shared" si="29"/>
        <v>0.44359159560776512</v>
      </c>
      <c r="L188">
        <f t="shared" si="30"/>
        <v>0.55640840439223493</v>
      </c>
      <c r="M188">
        <f t="shared" si="31"/>
        <v>2.2543258481484516</v>
      </c>
      <c r="N188">
        <f t="shared" si="32"/>
        <v>1.797241005179101</v>
      </c>
    </row>
    <row r="189" spans="1:14" x14ac:dyDescent="0.25">
      <c r="A189" s="4">
        <f>IF('True_Odds_Calculator_2-way'!A190="","",'True_Odds_Calculator_2-way'!A190)</f>
        <v>1.8</v>
      </c>
      <c r="B189" s="4">
        <f>IF('True_Odds_Calculator_2-way'!B190="","",'True_Odds_Calculator_2-way'!B190)</f>
        <v>2.11</v>
      </c>
      <c r="C189" s="4">
        <f t="shared" si="22"/>
        <v>0.55555555555555558</v>
      </c>
      <c r="D189">
        <f t="shared" si="23"/>
        <v>0.47393364928909953</v>
      </c>
      <c r="E189">
        <f t="shared" si="24"/>
        <v>2.9489204844655115E-2</v>
      </c>
      <c r="F189">
        <f t="shared" si="25"/>
        <v>-0.23380726698262244</v>
      </c>
      <c r="G189">
        <v>0</v>
      </c>
      <c r="H189">
        <f t="shared" si="26"/>
        <v>0.26329647182727756</v>
      </c>
      <c r="I189">
        <f t="shared" si="27"/>
        <v>-1.0611908999450221</v>
      </c>
      <c r="J189">
        <f t="shared" si="28"/>
        <v>1.0611908999450221</v>
      </c>
      <c r="K189">
        <f t="shared" si="29"/>
        <v>0.54084671241554938</v>
      </c>
      <c r="L189">
        <f t="shared" si="30"/>
        <v>0.45915328758445073</v>
      </c>
      <c r="M189">
        <f t="shared" si="31"/>
        <v>1.8489527199560174</v>
      </c>
      <c r="N189">
        <f t="shared" si="32"/>
        <v>2.1779218989389744</v>
      </c>
    </row>
    <row r="190" spans="1:14" x14ac:dyDescent="0.25">
      <c r="A190" s="4">
        <f>IF('True_Odds_Calculator_2-way'!A191="","",'True_Odds_Calculator_2-way'!A191)</f>
        <v>1.68</v>
      </c>
      <c r="B190" s="4">
        <f>IF('True_Odds_Calculator_2-way'!B191="","",'True_Odds_Calculator_2-way'!B191)</f>
        <v>2.2999999999999998</v>
      </c>
      <c r="C190" s="4">
        <f t="shared" si="22"/>
        <v>0.59523809523809523</v>
      </c>
      <c r="D190">
        <f t="shared" si="23"/>
        <v>0.43478260869565222</v>
      </c>
      <c r="E190">
        <f t="shared" si="24"/>
        <v>3.002070393374745E-2</v>
      </c>
      <c r="F190">
        <f t="shared" si="25"/>
        <v>-0.22877846790890266</v>
      </c>
      <c r="G190">
        <v>0</v>
      </c>
      <c r="H190">
        <f t="shared" si="26"/>
        <v>0.25879917184265011</v>
      </c>
      <c r="I190">
        <f t="shared" si="27"/>
        <v>-1.0635890745287928</v>
      </c>
      <c r="J190">
        <f t="shared" si="28"/>
        <v>1.0635890745287928</v>
      </c>
      <c r="K190">
        <f t="shared" si="29"/>
        <v>0.58030202922023755</v>
      </c>
      <c r="L190">
        <f t="shared" si="30"/>
        <v>0.41969797077976234</v>
      </c>
      <c r="M190">
        <f t="shared" si="31"/>
        <v>1.7232405706795793</v>
      </c>
      <c r="N190">
        <f t="shared" si="32"/>
        <v>2.3826657968874305</v>
      </c>
    </row>
    <row r="191" spans="1:14" x14ac:dyDescent="0.25">
      <c r="A191" s="4">
        <f>IF('True_Odds_Calculator_2-way'!A192="","",'True_Odds_Calculator_2-way'!A192)</f>
        <v>1.99</v>
      </c>
      <c r="B191" s="4">
        <f>IF('True_Odds_Calculator_2-way'!B192="","",'True_Odds_Calculator_2-way'!B192)</f>
        <v>1.92</v>
      </c>
      <c r="C191" s="4">
        <f t="shared" si="22"/>
        <v>0.50251256281407031</v>
      </c>
      <c r="D191">
        <f t="shared" si="23"/>
        <v>0.52083333333333337</v>
      </c>
      <c r="E191">
        <f t="shared" si="24"/>
        <v>2.3345896147403788E-2</v>
      </c>
      <c r="F191">
        <f t="shared" si="25"/>
        <v>-0.2383793969849245</v>
      </c>
      <c r="G191">
        <v>0</v>
      </c>
      <c r="H191">
        <f t="shared" si="26"/>
        <v>0.26172529313232828</v>
      </c>
      <c r="I191">
        <f t="shared" si="27"/>
        <v>-1.0478243557698861</v>
      </c>
      <c r="J191">
        <f t="shared" si="28"/>
        <v>1.0478243557698861</v>
      </c>
      <c r="K191">
        <f t="shared" si="29"/>
        <v>0.49083461764588526</v>
      </c>
      <c r="L191">
        <f t="shared" si="30"/>
        <v>0.50916538235411457</v>
      </c>
      <c r="M191">
        <f t="shared" si="31"/>
        <v>2.0373461122121879</v>
      </c>
      <c r="N191">
        <f t="shared" si="32"/>
        <v>1.9639984073082948</v>
      </c>
    </row>
    <row r="192" spans="1:14" x14ac:dyDescent="0.25">
      <c r="A192" s="4">
        <f>IF('True_Odds_Calculator_2-way'!A193="","",'True_Odds_Calculator_2-way'!A193)</f>
        <v>1.54</v>
      </c>
      <c r="B192" s="4">
        <f>IF('True_Odds_Calculator_2-way'!B193="","",'True_Odds_Calculator_2-way'!B193)</f>
        <v>2.63</v>
      </c>
      <c r="C192" s="4">
        <f t="shared" si="22"/>
        <v>0.64935064935064934</v>
      </c>
      <c r="D192">
        <f t="shared" si="23"/>
        <v>0.38022813688212931</v>
      </c>
      <c r="E192">
        <f t="shared" si="24"/>
        <v>2.9578786232778764E-2</v>
      </c>
      <c r="F192">
        <f t="shared" si="25"/>
        <v>-0.21732260135301951</v>
      </c>
      <c r="G192">
        <v>0</v>
      </c>
      <c r="H192">
        <f t="shared" si="26"/>
        <v>0.24690138758579824</v>
      </c>
      <c r="I192">
        <f t="shared" si="27"/>
        <v>-1.0658824656517991</v>
      </c>
      <c r="J192">
        <f t="shared" si="28"/>
        <v>1.0658824656517991</v>
      </c>
      <c r="K192">
        <f t="shared" si="29"/>
        <v>0.63468830617732719</v>
      </c>
      <c r="L192">
        <f t="shared" si="30"/>
        <v>0.3653116938226727</v>
      </c>
      <c r="M192">
        <f t="shared" si="31"/>
        <v>1.5755765314519714</v>
      </c>
      <c r="N192">
        <f t="shared" si="32"/>
        <v>2.7373884190124329</v>
      </c>
    </row>
    <row r="193" spans="1:14" x14ac:dyDescent="0.25">
      <c r="A193" s="4">
        <f>IF('True_Odds_Calculator_2-way'!A194="","",'True_Odds_Calculator_2-way'!A194)</f>
        <v>1.95</v>
      </c>
      <c r="B193" s="4">
        <f>IF('True_Odds_Calculator_2-way'!B194="","",'True_Odds_Calculator_2-way'!B194)</f>
        <v>1.95</v>
      </c>
      <c r="C193" s="4">
        <f t="shared" si="22"/>
        <v>0.51282051282051289</v>
      </c>
      <c r="D193">
        <f t="shared" si="23"/>
        <v>0.51282051282051289</v>
      </c>
      <c r="E193">
        <f t="shared" si="24"/>
        <v>2.5641025641025772E-2</v>
      </c>
      <c r="F193">
        <f t="shared" si="25"/>
        <v>-0.23734385272846803</v>
      </c>
      <c r="G193">
        <v>0</v>
      </c>
      <c r="H193">
        <f t="shared" si="26"/>
        <v>0.2629848783694938</v>
      </c>
      <c r="I193">
        <f t="shared" si="27"/>
        <v>-1.0526315789473688</v>
      </c>
      <c r="J193">
        <f t="shared" si="28"/>
        <v>1.0526315789473688</v>
      </c>
      <c r="K193">
        <f t="shared" si="29"/>
        <v>0.49999999999999989</v>
      </c>
      <c r="L193">
        <f t="shared" si="30"/>
        <v>0.49999999999999989</v>
      </c>
      <c r="M193">
        <f t="shared" si="31"/>
        <v>2.0000000000000004</v>
      </c>
      <c r="N193">
        <f t="shared" si="32"/>
        <v>2.0000000000000004</v>
      </c>
    </row>
    <row r="194" spans="1:14" x14ac:dyDescent="0.25">
      <c r="A194" s="4">
        <f>IF('True_Odds_Calculator_2-way'!A195="","",'True_Odds_Calculator_2-way'!A195)</f>
        <v>1.78</v>
      </c>
      <c r="B194" s="4">
        <f>IF('True_Odds_Calculator_2-way'!B195="","",'True_Odds_Calculator_2-way'!B195)</f>
        <v>2.15</v>
      </c>
      <c r="C194" s="4">
        <f t="shared" si="22"/>
        <v>0.5617977528089888</v>
      </c>
      <c r="D194">
        <f t="shared" si="23"/>
        <v>0.46511627906976744</v>
      </c>
      <c r="E194">
        <f t="shared" si="24"/>
        <v>2.6914031878756184E-2</v>
      </c>
      <c r="F194">
        <f t="shared" si="25"/>
        <v>-0.23438724849751769</v>
      </c>
      <c r="G194">
        <v>0</v>
      </c>
      <c r="H194">
        <f t="shared" si="26"/>
        <v>0.26130128037627387</v>
      </c>
      <c r="I194">
        <f t="shared" si="27"/>
        <v>-1.0558537785999174</v>
      </c>
      <c r="J194">
        <f t="shared" si="28"/>
        <v>1.0558537785999174</v>
      </c>
      <c r="K194">
        <f t="shared" si="29"/>
        <v>0.54837610971857853</v>
      </c>
      <c r="L194">
        <f t="shared" si="30"/>
        <v>0.45162389028142153</v>
      </c>
      <c r="M194">
        <f t="shared" si="31"/>
        <v>1.8235659473079355</v>
      </c>
      <c r="N194">
        <f t="shared" si="32"/>
        <v>2.214231845389905</v>
      </c>
    </row>
    <row r="195" spans="1:14" x14ac:dyDescent="0.25">
      <c r="A195" s="4">
        <f>IF('True_Odds_Calculator_2-way'!A196="","",'True_Odds_Calculator_2-way'!A196)</f>
        <v>1.38</v>
      </c>
      <c r="B195" s="4">
        <f>IF('True_Odds_Calculator_2-way'!B196="","",'True_Odds_Calculator_2-way'!B196)</f>
        <v>3.18</v>
      </c>
      <c r="C195" s="4">
        <f t="shared" ref="C195:C258" si="33">1/A195</f>
        <v>0.7246376811594204</v>
      </c>
      <c r="D195">
        <f t="shared" ref="D195:D258" si="34">1/B195</f>
        <v>0.31446540880503143</v>
      </c>
      <c r="E195">
        <f t="shared" ref="E195:E258" si="35">C195+D195-1</f>
        <v>3.9103089964451776E-2</v>
      </c>
      <c r="F195">
        <f t="shared" ref="F195:F258" si="36">C195+D195-(C195*D195)-1</f>
        <v>-0.1887703946768754</v>
      </c>
      <c r="G195">
        <v>0</v>
      </c>
      <c r="H195">
        <f t="shared" ref="H195:H258" si="37">C195*D195</f>
        <v>0.22787348464132717</v>
      </c>
      <c r="I195">
        <f t="shared" ref="I195:I258" si="38">((-4*F195*H195)^0.5)/(2*F195)</f>
        <v>-1.0987021007226223</v>
      </c>
      <c r="J195">
        <f t="shared" ref="J195:J258" si="39">(-((-4*F195*H195)^0.5))/(2*F195)</f>
        <v>1.0987021007226223</v>
      </c>
      <c r="K195">
        <f t="shared" ref="K195:K258" si="40">IF(A195="","",(C195/($J195+C195-($J195*C195))))</f>
        <v>0.70546398875632221</v>
      </c>
      <c r="L195">
        <f t="shared" ref="L195:L258" si="41">IF(B195="","",(D195/($J195+D195-($J195*D195))))</f>
        <v>0.29453601124367795</v>
      </c>
      <c r="M195">
        <f t="shared" ref="M195:M258" si="42">IF(A195="","",1/K195)</f>
        <v>1.4175067982745961</v>
      </c>
      <c r="N195">
        <f t="shared" ref="N195:N258" si="43">IF(B195="","",1/L195)</f>
        <v>3.3951705795753164</v>
      </c>
    </row>
    <row r="196" spans="1:14" x14ac:dyDescent="0.25">
      <c r="A196" s="4">
        <f>IF('True_Odds_Calculator_2-way'!A197="","",'True_Odds_Calculator_2-way'!A197)</f>
        <v>1.79</v>
      </c>
      <c r="B196" s="4">
        <f>IF('True_Odds_Calculator_2-way'!B197="","",'True_Odds_Calculator_2-way'!B197)</f>
        <v>2.13</v>
      </c>
      <c r="C196" s="4">
        <f t="shared" si="33"/>
        <v>0.55865921787709494</v>
      </c>
      <c r="D196">
        <f t="shared" si="34"/>
        <v>0.46948356807511737</v>
      </c>
      <c r="E196">
        <f t="shared" si="35"/>
        <v>2.8142785952212312E-2</v>
      </c>
      <c r="F196">
        <f t="shared" si="36"/>
        <v>-0.2341385369947806</v>
      </c>
      <c r="G196">
        <v>0</v>
      </c>
      <c r="H196">
        <f t="shared" si="37"/>
        <v>0.26228132294699291</v>
      </c>
      <c r="I196">
        <f t="shared" si="38"/>
        <v>-1.0583936671670078</v>
      </c>
      <c r="J196">
        <f t="shared" si="39"/>
        <v>1.0583936671670078</v>
      </c>
      <c r="K196">
        <f t="shared" si="40"/>
        <v>0.5446234509412119</v>
      </c>
      <c r="L196">
        <f t="shared" si="41"/>
        <v>0.45537654905878816</v>
      </c>
      <c r="M196">
        <f t="shared" si="42"/>
        <v>1.8361309970619364</v>
      </c>
      <c r="N196">
        <f t="shared" si="43"/>
        <v>2.1959848438987186</v>
      </c>
    </row>
    <row r="197" spans="1:14" x14ac:dyDescent="0.25">
      <c r="A197" s="4">
        <f>IF('True_Odds_Calculator_2-way'!A198="","",'True_Odds_Calculator_2-way'!A198)</f>
        <v>1.61</v>
      </c>
      <c r="B197" s="4">
        <f>IF('True_Odds_Calculator_2-way'!B198="","",'True_Odds_Calculator_2-way'!B198)</f>
        <v>2.46</v>
      </c>
      <c r="C197" s="4">
        <f t="shared" si="33"/>
        <v>0.6211180124223602</v>
      </c>
      <c r="D197">
        <f t="shared" si="34"/>
        <v>0.4065040650406504</v>
      </c>
      <c r="E197">
        <f t="shared" si="35"/>
        <v>2.7622077463010708E-2</v>
      </c>
      <c r="F197">
        <f t="shared" si="36"/>
        <v>-0.22486491945664788</v>
      </c>
      <c r="G197">
        <v>0</v>
      </c>
      <c r="H197">
        <f t="shared" si="37"/>
        <v>0.25248699691965859</v>
      </c>
      <c r="I197">
        <f t="shared" si="38"/>
        <v>-1.0596407579073908</v>
      </c>
      <c r="J197">
        <f t="shared" si="39"/>
        <v>1.0596407579073908</v>
      </c>
      <c r="K197">
        <f t="shared" si="40"/>
        <v>0.60739287177373846</v>
      </c>
      <c r="L197">
        <f t="shared" si="41"/>
        <v>0.39260712822626126</v>
      </c>
      <c r="M197">
        <f t="shared" si="42"/>
        <v>1.646380862323509</v>
      </c>
      <c r="N197">
        <f t="shared" si="43"/>
        <v>2.5470755065447905</v>
      </c>
    </row>
    <row r="198" spans="1:14" x14ac:dyDescent="0.25">
      <c r="A198" s="4">
        <f>IF('True_Odds_Calculator_2-way'!A199="","",'True_Odds_Calculator_2-way'!A199)</f>
        <v>2.09</v>
      </c>
      <c r="B198" s="4">
        <f>IF('True_Odds_Calculator_2-way'!B199="","",'True_Odds_Calculator_2-way'!B199)</f>
        <v>1.82</v>
      </c>
      <c r="C198" s="4">
        <f t="shared" si="33"/>
        <v>0.47846889952153115</v>
      </c>
      <c r="D198">
        <f t="shared" si="34"/>
        <v>0.54945054945054939</v>
      </c>
      <c r="E198">
        <f t="shared" si="35"/>
        <v>2.7919448972080652E-2</v>
      </c>
      <c r="F198">
        <f t="shared" si="36"/>
        <v>-0.23497555076502441</v>
      </c>
      <c r="G198">
        <v>0</v>
      </c>
      <c r="H198">
        <f t="shared" si="37"/>
        <v>0.26289499973710501</v>
      </c>
      <c r="I198">
        <f t="shared" si="38"/>
        <v>-1.0577421839157299</v>
      </c>
      <c r="J198">
        <f t="shared" si="39"/>
        <v>1.0577421839157299</v>
      </c>
      <c r="K198">
        <f t="shared" si="40"/>
        <v>0.46448134808844194</v>
      </c>
      <c r="L198">
        <f t="shared" si="41"/>
        <v>0.53551865191155801</v>
      </c>
      <c r="M198">
        <f t="shared" si="42"/>
        <v>2.1529389804681456</v>
      </c>
      <c r="N198">
        <f t="shared" si="43"/>
        <v>1.8673485908108987</v>
      </c>
    </row>
    <row r="199" spans="1:14" x14ac:dyDescent="0.25">
      <c r="A199" s="4">
        <f>IF('True_Odds_Calculator_2-way'!A200="","",'True_Odds_Calculator_2-way'!A200)</f>
        <v>2.0099999999999998</v>
      </c>
      <c r="B199" s="4">
        <f>IF('True_Odds_Calculator_2-way'!B200="","",'True_Odds_Calculator_2-way'!B200)</f>
        <v>1.88</v>
      </c>
      <c r="C199" s="4">
        <f t="shared" si="33"/>
        <v>0.49751243781094534</v>
      </c>
      <c r="D199">
        <f t="shared" si="34"/>
        <v>0.53191489361702127</v>
      </c>
      <c r="E199">
        <f t="shared" si="35"/>
        <v>2.9427331427966497E-2</v>
      </c>
      <c r="F199">
        <f t="shared" si="36"/>
        <v>-0.23520694400338749</v>
      </c>
      <c r="G199">
        <v>0</v>
      </c>
      <c r="H199">
        <f t="shared" si="37"/>
        <v>0.26463427543135393</v>
      </c>
      <c r="I199">
        <f t="shared" si="38"/>
        <v>-1.060713208766217</v>
      </c>
      <c r="J199">
        <f t="shared" si="39"/>
        <v>1.060713208766217</v>
      </c>
      <c r="K199">
        <f t="shared" si="40"/>
        <v>0.48278384578010813</v>
      </c>
      <c r="L199">
        <f t="shared" si="41"/>
        <v>0.5172161542198922</v>
      </c>
      <c r="M199">
        <f t="shared" si="42"/>
        <v>2.0713203408538785</v>
      </c>
      <c r="N199">
        <f t="shared" si="43"/>
        <v>1.9334276237142709</v>
      </c>
    </row>
    <row r="200" spans="1:14" x14ac:dyDescent="0.25">
      <c r="A200" s="4">
        <f>IF('True_Odds_Calculator_2-way'!A201="","",'True_Odds_Calculator_2-way'!A201)</f>
        <v>1.58</v>
      </c>
      <c r="B200" s="4">
        <f>IF('True_Odds_Calculator_2-way'!B201="","",'True_Odds_Calculator_2-way'!B201)</f>
        <v>2.4900000000000002</v>
      </c>
      <c r="C200" s="4">
        <f t="shared" si="33"/>
        <v>0.63291139240506322</v>
      </c>
      <c r="D200">
        <f t="shared" si="34"/>
        <v>0.40160642570281119</v>
      </c>
      <c r="E200">
        <f t="shared" si="35"/>
        <v>3.4517818107874465E-2</v>
      </c>
      <c r="F200">
        <f t="shared" si="36"/>
        <v>-0.21966346398251235</v>
      </c>
      <c r="G200">
        <v>0</v>
      </c>
      <c r="H200">
        <f t="shared" si="37"/>
        <v>0.25418128209038682</v>
      </c>
      <c r="I200">
        <f t="shared" si="38"/>
        <v>-1.0757042116817492</v>
      </c>
      <c r="J200">
        <f t="shared" si="39"/>
        <v>1.0757042116817492</v>
      </c>
      <c r="K200">
        <f t="shared" si="40"/>
        <v>0.61579826402706817</v>
      </c>
      <c r="L200">
        <f t="shared" si="41"/>
        <v>0.38420173597293183</v>
      </c>
      <c r="M200">
        <f t="shared" si="42"/>
        <v>1.6239084427754149</v>
      </c>
      <c r="N200">
        <f t="shared" si="43"/>
        <v>2.6027992754058067</v>
      </c>
    </row>
    <row r="201" spans="1:14" x14ac:dyDescent="0.25">
      <c r="A201" s="4">
        <f>IF('True_Odds_Calculator_2-way'!A202="","",'True_Odds_Calculator_2-way'!A202)</f>
        <v>2.46</v>
      </c>
      <c r="B201" s="4">
        <f>IF('True_Odds_Calculator_2-way'!B202="","",'True_Odds_Calculator_2-way'!B202)</f>
        <v>1.6</v>
      </c>
      <c r="C201" s="4">
        <f t="shared" si="33"/>
        <v>0.4065040650406504</v>
      </c>
      <c r="D201">
        <f t="shared" si="34"/>
        <v>0.625</v>
      </c>
      <c r="E201">
        <f t="shared" si="35"/>
        <v>3.1504065040650397E-2</v>
      </c>
      <c r="F201">
        <f t="shared" si="36"/>
        <v>-0.22256097560975607</v>
      </c>
      <c r="G201">
        <v>0</v>
      </c>
      <c r="H201">
        <f t="shared" si="37"/>
        <v>0.25406504065040647</v>
      </c>
      <c r="I201">
        <f t="shared" si="38"/>
        <v>-1.0684346079267206</v>
      </c>
      <c r="J201">
        <f t="shared" si="39"/>
        <v>1.0684346079267206</v>
      </c>
      <c r="K201">
        <f t="shared" si="40"/>
        <v>0.39063804249279904</v>
      </c>
      <c r="L201">
        <f t="shared" si="41"/>
        <v>0.60936195750720079</v>
      </c>
      <c r="M201">
        <f t="shared" si="42"/>
        <v>2.5599145275730124</v>
      </c>
      <c r="N201">
        <f t="shared" si="43"/>
        <v>1.6410607647560327</v>
      </c>
    </row>
    <row r="202" spans="1:14" x14ac:dyDescent="0.25">
      <c r="A202" s="4">
        <f>IF('True_Odds_Calculator_2-way'!A203="","",'True_Odds_Calculator_2-way'!A203)</f>
        <v>2.69</v>
      </c>
      <c r="B202" s="4">
        <f>IF('True_Odds_Calculator_2-way'!B203="","",'True_Odds_Calculator_2-way'!B203)</f>
        <v>1.51</v>
      </c>
      <c r="C202" s="4">
        <f t="shared" si="33"/>
        <v>0.37174721189591081</v>
      </c>
      <c r="D202">
        <f t="shared" si="34"/>
        <v>0.66225165562913912</v>
      </c>
      <c r="E202">
        <f t="shared" si="35"/>
        <v>3.3998867525049992E-2</v>
      </c>
      <c r="F202">
        <f t="shared" si="36"/>
        <v>-0.21219133902853338</v>
      </c>
      <c r="G202">
        <v>0</v>
      </c>
      <c r="H202">
        <f t="shared" si="37"/>
        <v>0.24619020655358334</v>
      </c>
      <c r="I202">
        <f t="shared" si="38"/>
        <v>-1.0771385261753925</v>
      </c>
      <c r="J202">
        <f t="shared" si="39"/>
        <v>1.0771385261753925</v>
      </c>
      <c r="K202">
        <f t="shared" si="40"/>
        <v>0.35456414890726312</v>
      </c>
      <c r="L202">
        <f t="shared" si="41"/>
        <v>0.64543585109273682</v>
      </c>
      <c r="M202">
        <f t="shared" si="42"/>
        <v>2.8203641092364129</v>
      </c>
      <c r="N202">
        <f t="shared" si="43"/>
        <v>1.5493406483494501</v>
      </c>
    </row>
    <row r="203" spans="1:14" x14ac:dyDescent="0.25">
      <c r="A203" s="4">
        <f>IF('True_Odds_Calculator_2-way'!A204="","",'True_Odds_Calculator_2-way'!A204)</f>
        <v>1.81</v>
      </c>
      <c r="B203" s="4">
        <f>IF('True_Odds_Calculator_2-way'!B204="","",'True_Odds_Calculator_2-way'!B204)</f>
        <v>2.08</v>
      </c>
      <c r="C203" s="4">
        <f t="shared" si="33"/>
        <v>0.5524861878453039</v>
      </c>
      <c r="D203">
        <f t="shared" si="34"/>
        <v>0.48076923076923073</v>
      </c>
      <c r="E203">
        <f t="shared" si="35"/>
        <v>3.3255418614534626E-2</v>
      </c>
      <c r="F203">
        <f t="shared" si="36"/>
        <v>-0.23236294092647691</v>
      </c>
      <c r="G203">
        <v>0</v>
      </c>
      <c r="H203">
        <f t="shared" si="37"/>
        <v>0.26561835954101148</v>
      </c>
      <c r="I203">
        <f t="shared" si="38"/>
        <v>-1.0691671651659735</v>
      </c>
      <c r="J203">
        <f t="shared" si="39"/>
        <v>1.0691671651659735</v>
      </c>
      <c r="K203">
        <f t="shared" si="40"/>
        <v>0.5358983848622455</v>
      </c>
      <c r="L203">
        <f t="shared" si="41"/>
        <v>0.4641016151377545</v>
      </c>
      <c r="M203">
        <f t="shared" si="42"/>
        <v>1.8660254037844384</v>
      </c>
      <c r="N203">
        <f t="shared" si="43"/>
        <v>2.1547005383792519</v>
      </c>
    </row>
    <row r="204" spans="1:14" x14ac:dyDescent="0.25">
      <c r="A204" s="4">
        <f>IF('True_Odds_Calculator_2-way'!A205="","",'True_Odds_Calculator_2-way'!A205)</f>
        <v>2.42</v>
      </c>
      <c r="B204" s="4">
        <f>IF('True_Odds_Calculator_2-way'!B205="","",'True_Odds_Calculator_2-way'!B205)</f>
        <v>1.61</v>
      </c>
      <c r="C204" s="4">
        <f t="shared" si="33"/>
        <v>0.41322314049586778</v>
      </c>
      <c r="D204">
        <f t="shared" si="34"/>
        <v>0.6211180124223602</v>
      </c>
      <c r="E204">
        <f t="shared" si="35"/>
        <v>3.4341152918228035E-2</v>
      </c>
      <c r="F204">
        <f t="shared" si="36"/>
        <v>-0.22231918279349105</v>
      </c>
      <c r="G204">
        <v>0</v>
      </c>
      <c r="H204">
        <f t="shared" si="37"/>
        <v>0.25666033571171909</v>
      </c>
      <c r="I204">
        <f t="shared" si="38"/>
        <v>-1.0744616281415773</v>
      </c>
      <c r="J204">
        <f t="shared" si="39"/>
        <v>1.0744616281415773</v>
      </c>
      <c r="K204">
        <f t="shared" si="40"/>
        <v>0.3959242744397955</v>
      </c>
      <c r="L204">
        <f t="shared" si="41"/>
        <v>0.60407572556020461</v>
      </c>
      <c r="M204">
        <f t="shared" si="42"/>
        <v>2.5257355119610394</v>
      </c>
      <c r="N204">
        <f t="shared" si="43"/>
        <v>1.6554215931663621</v>
      </c>
    </row>
    <row r="205" spans="1:14" x14ac:dyDescent="0.25">
      <c r="A205" s="4">
        <f>IF('True_Odds_Calculator_2-way'!A206="","",'True_Odds_Calculator_2-way'!A206)</f>
        <v>1.67</v>
      </c>
      <c r="B205" s="4">
        <f>IF('True_Odds_Calculator_2-way'!B206="","",'True_Odds_Calculator_2-way'!B206)</f>
        <v>2.2400000000000002</v>
      </c>
      <c r="C205" s="4">
        <f t="shared" si="33"/>
        <v>0.5988023952095809</v>
      </c>
      <c r="D205">
        <f t="shared" si="34"/>
        <v>0.4464285714285714</v>
      </c>
      <c r="E205">
        <f t="shared" si="35"/>
        <v>4.5230966638152292E-2</v>
      </c>
      <c r="F205">
        <f t="shared" si="36"/>
        <v>-0.22209153122326775</v>
      </c>
      <c r="G205">
        <v>0</v>
      </c>
      <c r="H205">
        <f t="shared" si="37"/>
        <v>0.26732249786142004</v>
      </c>
      <c r="I205">
        <f t="shared" si="38"/>
        <v>-1.0971139976028734</v>
      </c>
      <c r="J205">
        <f t="shared" si="39"/>
        <v>1.0971139976028734</v>
      </c>
      <c r="K205">
        <f t="shared" si="40"/>
        <v>0.57634682595005737</v>
      </c>
      <c r="L205">
        <f t="shared" si="41"/>
        <v>0.42365317404994263</v>
      </c>
      <c r="M205">
        <f t="shared" si="42"/>
        <v>1.7350663783939253</v>
      </c>
      <c r="N205">
        <f t="shared" si="43"/>
        <v>2.3604213570275632</v>
      </c>
    </row>
    <row r="206" spans="1:14" x14ac:dyDescent="0.25">
      <c r="A206" s="4">
        <f>IF('True_Odds_Calculator_2-way'!A207="","",'True_Odds_Calculator_2-way'!A207)</f>
        <v>1.9</v>
      </c>
      <c r="B206" s="4">
        <f>IF('True_Odds_Calculator_2-way'!B207="","",'True_Odds_Calculator_2-way'!B207)</f>
        <v>2</v>
      </c>
      <c r="C206" s="4">
        <f t="shared" si="33"/>
        <v>0.52631578947368418</v>
      </c>
      <c r="D206">
        <f t="shared" si="34"/>
        <v>0.5</v>
      </c>
      <c r="E206">
        <f t="shared" si="35"/>
        <v>2.631578947368407E-2</v>
      </c>
      <c r="F206">
        <f t="shared" si="36"/>
        <v>-0.23684210526315796</v>
      </c>
      <c r="G206">
        <v>0</v>
      </c>
      <c r="H206">
        <f t="shared" si="37"/>
        <v>0.26315789473684209</v>
      </c>
      <c r="I206">
        <f t="shared" si="38"/>
        <v>-1.0540925533894596</v>
      </c>
      <c r="J206">
        <f t="shared" si="39"/>
        <v>1.0540925533894596</v>
      </c>
      <c r="K206">
        <f t="shared" si="40"/>
        <v>0.51316701949486188</v>
      </c>
      <c r="L206">
        <f t="shared" si="41"/>
        <v>0.48683298050513807</v>
      </c>
      <c r="M206">
        <f t="shared" si="42"/>
        <v>1.9486832980505142</v>
      </c>
      <c r="N206">
        <f t="shared" si="43"/>
        <v>2.0540925533894594</v>
      </c>
    </row>
    <row r="207" spans="1:14" x14ac:dyDescent="0.25">
      <c r="A207" s="4">
        <f>IF('True_Odds_Calculator_2-way'!A208="","",'True_Odds_Calculator_2-way'!A208)</f>
        <v>1.83</v>
      </c>
      <c r="B207" s="4">
        <f>IF('True_Odds_Calculator_2-way'!B208="","",'True_Odds_Calculator_2-way'!B208)</f>
        <v>2.0699999999999998</v>
      </c>
      <c r="C207" s="4">
        <f t="shared" si="33"/>
        <v>0.54644808743169393</v>
      </c>
      <c r="D207">
        <f t="shared" si="34"/>
        <v>0.48309178743961356</v>
      </c>
      <c r="E207">
        <f t="shared" si="35"/>
        <v>2.9539874871307603E-2</v>
      </c>
      <c r="F207">
        <f t="shared" si="36"/>
        <v>-0.23444470842902765</v>
      </c>
      <c r="G207">
        <v>0</v>
      </c>
      <c r="H207">
        <f t="shared" si="37"/>
        <v>0.26398458330033525</v>
      </c>
      <c r="I207">
        <f t="shared" si="38"/>
        <v>-1.0611311532512866</v>
      </c>
      <c r="J207">
        <f t="shared" si="39"/>
        <v>1.0611311532512866</v>
      </c>
      <c r="K207">
        <f t="shared" si="40"/>
        <v>0.53170592832305175</v>
      </c>
      <c r="L207">
        <f t="shared" si="41"/>
        <v>0.46829407167694814</v>
      </c>
      <c r="M207">
        <f t="shared" si="42"/>
        <v>1.8807388571985679</v>
      </c>
      <c r="N207">
        <f t="shared" si="43"/>
        <v>2.1354103339788768</v>
      </c>
    </row>
    <row r="208" spans="1:14" x14ac:dyDescent="0.25">
      <c r="A208" s="4">
        <f>IF('True_Odds_Calculator_2-way'!A209="","",'True_Odds_Calculator_2-way'!A209)</f>
        <v>1.88</v>
      </c>
      <c r="B208" s="4">
        <f>IF('True_Odds_Calculator_2-way'!B209="","",'True_Odds_Calculator_2-way'!B209)</f>
        <v>2.04</v>
      </c>
      <c r="C208" s="4">
        <f t="shared" si="33"/>
        <v>0.53191489361702127</v>
      </c>
      <c r="D208">
        <f t="shared" si="34"/>
        <v>0.49019607843137253</v>
      </c>
      <c r="E208">
        <f t="shared" si="35"/>
        <v>2.2110972048393851E-2</v>
      </c>
      <c r="F208">
        <f t="shared" si="36"/>
        <v>-0.23863162286191075</v>
      </c>
      <c r="G208">
        <v>0</v>
      </c>
      <c r="H208">
        <f t="shared" si="37"/>
        <v>0.26074259491030455</v>
      </c>
      <c r="I208">
        <f t="shared" si="38"/>
        <v>-1.0453025125088635</v>
      </c>
      <c r="J208">
        <f t="shared" si="39"/>
        <v>1.0453025125088635</v>
      </c>
      <c r="K208">
        <f t="shared" si="40"/>
        <v>0.52086962844930107</v>
      </c>
      <c r="L208">
        <f t="shared" si="41"/>
        <v>0.47913037155069899</v>
      </c>
      <c r="M208">
        <f t="shared" si="42"/>
        <v>1.9198662110077995</v>
      </c>
      <c r="N208">
        <f t="shared" si="43"/>
        <v>2.0871146130092182</v>
      </c>
    </row>
    <row r="209" spans="1:14" x14ac:dyDescent="0.25">
      <c r="A209" s="4">
        <f>IF('True_Odds_Calculator_2-way'!A210="","",'True_Odds_Calculator_2-way'!A210)</f>
        <v>1.81</v>
      </c>
      <c r="B209" s="4">
        <f>IF('True_Odds_Calculator_2-way'!B210="","",'True_Odds_Calculator_2-way'!B210)</f>
        <v>2.09</v>
      </c>
      <c r="C209" s="4">
        <f t="shared" si="33"/>
        <v>0.5524861878453039</v>
      </c>
      <c r="D209">
        <f t="shared" si="34"/>
        <v>0.47846889952153115</v>
      </c>
      <c r="E209">
        <f t="shared" si="35"/>
        <v>3.0955087366835166E-2</v>
      </c>
      <c r="F209">
        <f t="shared" si="36"/>
        <v>-0.23339237093235332</v>
      </c>
      <c r="G209">
        <v>0</v>
      </c>
      <c r="H209">
        <f t="shared" si="37"/>
        <v>0.26434745829918849</v>
      </c>
      <c r="I209">
        <f t="shared" si="38"/>
        <v>-1.064251428023502</v>
      </c>
      <c r="J209">
        <f t="shared" si="39"/>
        <v>1.064251428023502</v>
      </c>
      <c r="K209">
        <f t="shared" si="40"/>
        <v>0.53704433642160887</v>
      </c>
      <c r="L209">
        <f t="shared" si="41"/>
        <v>0.46295566357839102</v>
      </c>
      <c r="M209">
        <f t="shared" si="42"/>
        <v>1.8620436566990362</v>
      </c>
      <c r="N209">
        <f t="shared" si="43"/>
        <v>2.1600340565456171</v>
      </c>
    </row>
    <row r="210" spans="1:14" x14ac:dyDescent="0.25">
      <c r="A210" s="4">
        <f>IF('True_Odds_Calculator_2-way'!A211="","",'True_Odds_Calculator_2-way'!A211)</f>
        <v>1.59</v>
      </c>
      <c r="B210" s="4">
        <f>IF('True_Odds_Calculator_2-way'!B211="","",'True_Odds_Calculator_2-way'!B211)</f>
        <v>2.4700000000000002</v>
      </c>
      <c r="C210" s="4">
        <f t="shared" si="33"/>
        <v>0.62893081761006286</v>
      </c>
      <c r="D210">
        <f t="shared" si="34"/>
        <v>0.40485829959514169</v>
      </c>
      <c r="E210">
        <f t="shared" si="35"/>
        <v>3.37891172052045E-2</v>
      </c>
      <c r="F210">
        <f t="shared" si="36"/>
        <v>-0.22083874417538774</v>
      </c>
      <c r="G210">
        <v>0</v>
      </c>
      <c r="H210">
        <f t="shared" si="37"/>
        <v>0.25462786138059224</v>
      </c>
      <c r="I210">
        <f t="shared" si="38"/>
        <v>-1.0737800400040409</v>
      </c>
      <c r="J210">
        <f t="shared" si="39"/>
        <v>1.0737800400040409</v>
      </c>
      <c r="K210">
        <f t="shared" si="40"/>
        <v>0.61217110375510797</v>
      </c>
      <c r="L210">
        <f t="shared" si="41"/>
        <v>0.38782889624489203</v>
      </c>
      <c r="M210">
        <f t="shared" si="42"/>
        <v>1.6335302236023845</v>
      </c>
      <c r="N210">
        <f t="shared" si="43"/>
        <v>2.5784566588059405</v>
      </c>
    </row>
    <row r="211" spans="1:14" x14ac:dyDescent="0.25">
      <c r="A211" s="4">
        <f>IF('True_Odds_Calculator_2-way'!A212="","",'True_Odds_Calculator_2-way'!A212)</f>
        <v>1.21</v>
      </c>
      <c r="B211" s="4">
        <f>IF('True_Odds_Calculator_2-way'!B212="","",'True_Odds_Calculator_2-way'!B212)</f>
        <v>4.4800000000000004</v>
      </c>
      <c r="C211" s="4">
        <f t="shared" si="33"/>
        <v>0.82644628099173556</v>
      </c>
      <c r="D211">
        <f t="shared" si="34"/>
        <v>0.2232142857142857</v>
      </c>
      <c r="E211">
        <f t="shared" si="35"/>
        <v>4.9660566706021259E-2</v>
      </c>
      <c r="F211">
        <f t="shared" si="36"/>
        <v>-0.1348140495867769</v>
      </c>
      <c r="G211">
        <v>0</v>
      </c>
      <c r="H211">
        <f t="shared" si="37"/>
        <v>0.1844746162927981</v>
      </c>
      <c r="I211">
        <f t="shared" si="38"/>
        <v>-1.169770677239327</v>
      </c>
      <c r="J211">
        <f t="shared" si="39"/>
        <v>1.169770677239327</v>
      </c>
      <c r="K211">
        <f t="shared" si="40"/>
        <v>0.80279253488486246</v>
      </c>
      <c r="L211">
        <f t="shared" si="41"/>
        <v>0.19720746511513781</v>
      </c>
      <c r="M211">
        <f t="shared" si="42"/>
        <v>1.2456518422202585</v>
      </c>
      <c r="N211">
        <f t="shared" si="43"/>
        <v>5.0708019567928577</v>
      </c>
    </row>
    <row r="212" spans="1:14" x14ac:dyDescent="0.25">
      <c r="A212" s="4">
        <f>IF('True_Odds_Calculator_2-way'!A213="","",'True_Odds_Calculator_2-way'!A213)</f>
        <v>1.64</v>
      </c>
      <c r="B212" s="4">
        <f>IF('True_Odds_Calculator_2-way'!B213="","",'True_Odds_Calculator_2-way'!B213)</f>
        <v>2.35</v>
      </c>
      <c r="C212" s="4">
        <f t="shared" si="33"/>
        <v>0.6097560975609756</v>
      </c>
      <c r="D212">
        <f t="shared" si="34"/>
        <v>0.42553191489361702</v>
      </c>
      <c r="E212">
        <f t="shared" si="35"/>
        <v>3.5288012454592677E-2</v>
      </c>
      <c r="F212">
        <f t="shared" si="36"/>
        <v>-0.22418266735858849</v>
      </c>
      <c r="G212">
        <v>0</v>
      </c>
      <c r="H212">
        <f t="shared" si="37"/>
        <v>0.25947067981318112</v>
      </c>
      <c r="I212">
        <f t="shared" si="38"/>
        <v>-1.075828707279838</v>
      </c>
      <c r="J212">
        <f t="shared" si="39"/>
        <v>1.075828707279838</v>
      </c>
      <c r="K212">
        <f t="shared" si="40"/>
        <v>0.59223098156369014</v>
      </c>
      <c r="L212">
        <f t="shared" si="41"/>
        <v>0.40776901843630997</v>
      </c>
      <c r="M212">
        <f t="shared" si="42"/>
        <v>1.6885303726590961</v>
      </c>
      <c r="N212">
        <f t="shared" si="43"/>
        <v>2.452368754827781</v>
      </c>
    </row>
    <row r="213" spans="1:14" x14ac:dyDescent="0.25">
      <c r="A213" s="4">
        <f>IF('True_Odds_Calculator_2-way'!A214="","",'True_Odds_Calculator_2-way'!A214)</f>
        <v>1.85</v>
      </c>
      <c r="B213" s="4">
        <f>IF('True_Odds_Calculator_2-way'!B214="","",'True_Odds_Calculator_2-way'!B214)</f>
        <v>2.06</v>
      </c>
      <c r="C213" s="4">
        <f t="shared" si="33"/>
        <v>0.54054054054054046</v>
      </c>
      <c r="D213">
        <f t="shared" si="34"/>
        <v>0.4854368932038835</v>
      </c>
      <c r="E213">
        <f t="shared" si="35"/>
        <v>2.5977433744424072E-2</v>
      </c>
      <c r="F213">
        <f t="shared" si="36"/>
        <v>-0.23642088690632379</v>
      </c>
      <c r="G213">
        <v>0</v>
      </c>
      <c r="H213">
        <f t="shared" si="37"/>
        <v>0.26239832065074781</v>
      </c>
      <c r="I213">
        <f t="shared" si="38"/>
        <v>-1.0535074339697479</v>
      </c>
      <c r="J213">
        <f t="shared" si="39"/>
        <v>1.0535074339697479</v>
      </c>
      <c r="K213">
        <f t="shared" si="40"/>
        <v>0.52757048568217679</v>
      </c>
      <c r="L213">
        <f t="shared" si="41"/>
        <v>0.47242951431782315</v>
      </c>
      <c r="M213">
        <f t="shared" si="42"/>
        <v>1.8954813188742858</v>
      </c>
      <c r="N213">
        <f t="shared" si="43"/>
        <v>2.1167178800079327</v>
      </c>
    </row>
    <row r="214" spans="1:14" x14ac:dyDescent="0.25">
      <c r="A214" s="4">
        <f>IF('True_Odds_Calculator_2-way'!A215="","",'True_Odds_Calculator_2-way'!A215)</f>
        <v>1.93</v>
      </c>
      <c r="B214" s="4">
        <f>IF('True_Odds_Calculator_2-way'!B215="","",'True_Odds_Calculator_2-way'!B215)</f>
        <v>1.97</v>
      </c>
      <c r="C214" s="4">
        <f t="shared" si="33"/>
        <v>0.5181347150259068</v>
      </c>
      <c r="D214">
        <f t="shared" si="34"/>
        <v>0.50761421319796951</v>
      </c>
      <c r="E214">
        <f t="shared" si="35"/>
        <v>2.5748928223876311E-2</v>
      </c>
      <c r="F214">
        <f t="shared" si="36"/>
        <v>-0.23726361747455349</v>
      </c>
      <c r="G214">
        <v>0</v>
      </c>
      <c r="H214">
        <f t="shared" si="37"/>
        <v>0.26301254569842986</v>
      </c>
      <c r="I214">
        <f t="shared" si="38"/>
        <v>-1.0528649266733445</v>
      </c>
      <c r="J214">
        <f t="shared" si="39"/>
        <v>1.0528649266733445</v>
      </c>
      <c r="K214">
        <f t="shared" si="40"/>
        <v>0.50526374119939821</v>
      </c>
      <c r="L214">
        <f t="shared" si="41"/>
        <v>0.49473625880060179</v>
      </c>
      <c r="M214">
        <f t="shared" si="42"/>
        <v>1.9791643818062103</v>
      </c>
      <c r="N214">
        <f t="shared" si="43"/>
        <v>2.021278978873144</v>
      </c>
    </row>
    <row r="215" spans="1:14" x14ac:dyDescent="0.25">
      <c r="A215" s="4">
        <f>IF('True_Odds_Calculator_2-way'!A216="","",'True_Odds_Calculator_2-way'!A216)</f>
        <v>1.96</v>
      </c>
      <c r="B215" s="4">
        <f>IF('True_Odds_Calculator_2-way'!B216="","",'True_Odds_Calculator_2-way'!B216)</f>
        <v>1.88</v>
      </c>
      <c r="C215" s="4">
        <f t="shared" si="33"/>
        <v>0.51020408163265307</v>
      </c>
      <c r="D215">
        <f t="shared" si="34"/>
        <v>0.53191489361702127</v>
      </c>
      <c r="E215">
        <f t="shared" si="35"/>
        <v>4.2118975249674229E-2</v>
      </c>
      <c r="F215">
        <f t="shared" si="36"/>
        <v>-0.22926617455492848</v>
      </c>
      <c r="G215">
        <v>0</v>
      </c>
      <c r="H215">
        <f t="shared" si="37"/>
        <v>0.27138514980460271</v>
      </c>
      <c r="I215">
        <f t="shared" si="38"/>
        <v>-1.0879853497231111</v>
      </c>
      <c r="J215">
        <f t="shared" si="39"/>
        <v>1.0879853497231111</v>
      </c>
      <c r="K215">
        <f t="shared" si="40"/>
        <v>0.48912529307605751</v>
      </c>
      <c r="L215">
        <f t="shared" si="41"/>
        <v>0.51087470692394266</v>
      </c>
      <c r="M215">
        <f t="shared" si="42"/>
        <v>2.0444659357341863</v>
      </c>
      <c r="N215">
        <f t="shared" si="43"/>
        <v>1.9574271077563381</v>
      </c>
    </row>
    <row r="216" spans="1:14" x14ac:dyDescent="0.25">
      <c r="A216" s="4">
        <f>IF('True_Odds_Calculator_2-way'!A217="","",'True_Odds_Calculator_2-way'!A217)</f>
        <v>1.53</v>
      </c>
      <c r="B216" s="4">
        <f>IF('True_Odds_Calculator_2-way'!B217="","",'True_Odds_Calculator_2-way'!B217)</f>
        <v>2.61</v>
      </c>
      <c r="C216" s="4">
        <f t="shared" si="33"/>
        <v>0.65359477124183007</v>
      </c>
      <c r="D216">
        <f t="shared" si="34"/>
        <v>0.38314176245210729</v>
      </c>
      <c r="E216">
        <f t="shared" si="35"/>
        <v>3.6736533693937368E-2</v>
      </c>
      <c r="F216">
        <f t="shared" si="36"/>
        <v>-0.21368291888913937</v>
      </c>
      <c r="G216">
        <v>0</v>
      </c>
      <c r="H216">
        <f t="shared" si="37"/>
        <v>0.25041945258307668</v>
      </c>
      <c r="I216">
        <f t="shared" si="38"/>
        <v>-1.0825528985483326</v>
      </c>
      <c r="J216">
        <f t="shared" si="39"/>
        <v>1.0825528985483326</v>
      </c>
      <c r="K216">
        <f t="shared" si="40"/>
        <v>0.63542371450806256</v>
      </c>
      <c r="L216">
        <f t="shared" si="41"/>
        <v>0.36457628549193738</v>
      </c>
      <c r="M216">
        <f t="shared" si="42"/>
        <v>1.5737530362306167</v>
      </c>
      <c r="N216">
        <f t="shared" si="43"/>
        <v>2.7429101666628148</v>
      </c>
    </row>
    <row r="217" spans="1:14" x14ac:dyDescent="0.25">
      <c r="A217" s="4">
        <f>IF('True_Odds_Calculator_2-way'!A218="","",'True_Odds_Calculator_2-way'!A218)</f>
        <v>1.76</v>
      </c>
      <c r="B217" s="4">
        <f>IF('True_Odds_Calculator_2-way'!B218="","",'True_Odds_Calculator_2-way'!B218)</f>
        <v>2.17</v>
      </c>
      <c r="C217" s="4">
        <f t="shared" si="33"/>
        <v>0.56818181818181823</v>
      </c>
      <c r="D217">
        <f t="shared" si="34"/>
        <v>0.46082949308755761</v>
      </c>
      <c r="E217">
        <f t="shared" si="35"/>
        <v>2.9011311269375728E-2</v>
      </c>
      <c r="F217">
        <f t="shared" si="36"/>
        <v>-0.2328236279849184</v>
      </c>
      <c r="G217">
        <v>0</v>
      </c>
      <c r="H217">
        <f t="shared" si="37"/>
        <v>0.26183493925429413</v>
      </c>
      <c r="I217">
        <f t="shared" si="38"/>
        <v>-1.0604746049596294</v>
      </c>
      <c r="J217">
        <f t="shared" si="39"/>
        <v>1.0604746049596294</v>
      </c>
      <c r="K217">
        <f t="shared" si="40"/>
        <v>0.55372190553633505</v>
      </c>
      <c r="L217">
        <f t="shared" si="41"/>
        <v>0.44627809446366512</v>
      </c>
      <c r="M217">
        <f t="shared" si="42"/>
        <v>1.8059606997693183</v>
      </c>
      <c r="N217">
        <f t="shared" si="43"/>
        <v>2.2407552878027661</v>
      </c>
    </row>
    <row r="218" spans="1:14" x14ac:dyDescent="0.25">
      <c r="A218" s="4">
        <f>IF('True_Odds_Calculator_2-way'!A219="","",'True_Odds_Calculator_2-way'!A219)</f>
        <v>1.79</v>
      </c>
      <c r="B218" s="4">
        <f>IF('True_Odds_Calculator_2-way'!B219="","",'True_Odds_Calculator_2-way'!B219)</f>
        <v>2.12</v>
      </c>
      <c r="C218" s="4">
        <f t="shared" si="33"/>
        <v>0.55865921787709494</v>
      </c>
      <c r="D218">
        <f t="shared" si="34"/>
        <v>0.47169811320754712</v>
      </c>
      <c r="E218">
        <f t="shared" si="35"/>
        <v>3.0357331084642114E-2</v>
      </c>
      <c r="F218">
        <f t="shared" si="36"/>
        <v>-0.23316116791398755</v>
      </c>
      <c r="G218">
        <v>0</v>
      </c>
      <c r="H218">
        <f t="shared" si="37"/>
        <v>0.26351849899862967</v>
      </c>
      <c r="I218">
        <f t="shared" si="38"/>
        <v>-1.0631081389064057</v>
      </c>
      <c r="J218">
        <f t="shared" si="39"/>
        <v>1.0631081389064057</v>
      </c>
      <c r="K218">
        <f t="shared" si="40"/>
        <v>0.54352096574427933</v>
      </c>
      <c r="L218">
        <f t="shared" si="41"/>
        <v>0.4564790342557204</v>
      </c>
      <c r="M218">
        <f t="shared" si="42"/>
        <v>1.8398554297360612</v>
      </c>
      <c r="N218">
        <f t="shared" si="43"/>
        <v>2.1906811155751749</v>
      </c>
    </row>
    <row r="219" spans="1:14" x14ac:dyDescent="0.25">
      <c r="A219" s="4">
        <f>IF('True_Odds_Calculator_2-way'!A220="","",'True_Odds_Calculator_2-way'!A220)</f>
        <v>1.65</v>
      </c>
      <c r="B219" s="4">
        <f>IF('True_Odds_Calculator_2-way'!B220="","",'True_Odds_Calculator_2-way'!B220)</f>
        <v>2.37</v>
      </c>
      <c r="C219" s="4">
        <f t="shared" si="33"/>
        <v>0.60606060606060608</v>
      </c>
      <c r="D219">
        <f t="shared" si="34"/>
        <v>0.42194092827004215</v>
      </c>
      <c r="E219">
        <f t="shared" si="35"/>
        <v>2.8001534330648337E-2</v>
      </c>
      <c r="F219">
        <f t="shared" si="36"/>
        <v>-0.22772024037846816</v>
      </c>
      <c r="G219">
        <v>0</v>
      </c>
      <c r="H219">
        <f t="shared" si="37"/>
        <v>0.25572177470911645</v>
      </c>
      <c r="I219">
        <f t="shared" si="38"/>
        <v>-1.0597002531915625</v>
      </c>
      <c r="J219">
        <f t="shared" si="39"/>
        <v>1.0597002531915625</v>
      </c>
      <c r="K219">
        <f t="shared" si="40"/>
        <v>0.59213461740682438</v>
      </c>
      <c r="L219">
        <f t="shared" si="41"/>
        <v>0.40786538259317556</v>
      </c>
      <c r="M219">
        <f t="shared" si="42"/>
        <v>1.6888051645745159</v>
      </c>
      <c r="N219">
        <f t="shared" si="43"/>
        <v>2.4517893468724408</v>
      </c>
    </row>
    <row r="220" spans="1:14" x14ac:dyDescent="0.25">
      <c r="A220" s="4">
        <f>IF('True_Odds_Calculator_2-way'!A221="","",'True_Odds_Calculator_2-way'!A221)</f>
        <v>2.25</v>
      </c>
      <c r="B220" s="4">
        <f>IF('True_Odds_Calculator_2-way'!B221="","",'True_Odds_Calculator_2-way'!B221)</f>
        <v>1.7</v>
      </c>
      <c r="C220" s="4">
        <f t="shared" si="33"/>
        <v>0.44444444444444442</v>
      </c>
      <c r="D220">
        <f t="shared" si="34"/>
        <v>0.58823529411764708</v>
      </c>
      <c r="E220">
        <f t="shared" si="35"/>
        <v>3.2679738562091387E-2</v>
      </c>
      <c r="F220">
        <f t="shared" si="36"/>
        <v>-0.2287581699346406</v>
      </c>
      <c r="G220">
        <v>0</v>
      </c>
      <c r="H220">
        <f t="shared" si="37"/>
        <v>0.26143790849673204</v>
      </c>
      <c r="I220">
        <f t="shared" si="38"/>
        <v>-1.0690449676496974</v>
      </c>
      <c r="J220">
        <f t="shared" si="39"/>
        <v>1.0690449676496974</v>
      </c>
      <c r="K220">
        <f t="shared" si="40"/>
        <v>0.42802608489724608</v>
      </c>
      <c r="L220">
        <f t="shared" si="41"/>
        <v>0.57197391510275408</v>
      </c>
      <c r="M220">
        <f t="shared" si="42"/>
        <v>2.3363062095621219</v>
      </c>
      <c r="N220">
        <f t="shared" si="43"/>
        <v>1.7483314773547878</v>
      </c>
    </row>
    <row r="221" spans="1:14" x14ac:dyDescent="0.25">
      <c r="A221" s="4">
        <f>IF('True_Odds_Calculator_2-way'!A222="","",'True_Odds_Calculator_2-way'!A222)</f>
        <v>2.27</v>
      </c>
      <c r="B221" s="4">
        <f>IF('True_Odds_Calculator_2-way'!B222="","",'True_Odds_Calculator_2-way'!B222)</f>
        <v>1.68</v>
      </c>
      <c r="C221" s="4">
        <f t="shared" si="33"/>
        <v>0.44052863436123346</v>
      </c>
      <c r="D221">
        <f t="shared" si="34"/>
        <v>0.59523809523809523</v>
      </c>
      <c r="E221">
        <f t="shared" si="35"/>
        <v>3.5766729599328695E-2</v>
      </c>
      <c r="F221">
        <f t="shared" si="36"/>
        <v>-0.22645269561569115</v>
      </c>
      <c r="G221">
        <v>0</v>
      </c>
      <c r="H221">
        <f t="shared" si="37"/>
        <v>0.2622194252150199</v>
      </c>
      <c r="I221">
        <f t="shared" si="38"/>
        <v>-1.0760778282064791</v>
      </c>
      <c r="J221">
        <f t="shared" si="39"/>
        <v>1.0760778282064791</v>
      </c>
      <c r="K221">
        <f t="shared" si="40"/>
        <v>0.42254374989680582</v>
      </c>
      <c r="L221">
        <f t="shared" si="41"/>
        <v>0.57745625010319412</v>
      </c>
      <c r="M221">
        <f t="shared" si="42"/>
        <v>2.3666188418222287</v>
      </c>
      <c r="N221">
        <f t="shared" si="43"/>
        <v>1.7317329231804059</v>
      </c>
    </row>
    <row r="222" spans="1:14" x14ac:dyDescent="0.25">
      <c r="A222" s="4">
        <f>IF('True_Odds_Calculator_2-way'!A223="","",'True_Odds_Calculator_2-way'!A223)</f>
        <v>2.1800000000000002</v>
      </c>
      <c r="B222" s="4">
        <f>IF('True_Odds_Calculator_2-way'!B223="","",'True_Odds_Calculator_2-way'!B223)</f>
        <v>1.74</v>
      </c>
      <c r="C222" s="4">
        <f t="shared" si="33"/>
        <v>0.4587155963302752</v>
      </c>
      <c r="D222">
        <f t="shared" si="34"/>
        <v>0.57471264367816088</v>
      </c>
      <c r="E222">
        <f t="shared" si="35"/>
        <v>3.3428240008436028E-2</v>
      </c>
      <c r="F222">
        <f t="shared" si="36"/>
        <v>-0.23020141305494057</v>
      </c>
      <c r="G222">
        <v>0</v>
      </c>
      <c r="H222">
        <f t="shared" si="37"/>
        <v>0.26362965306337655</v>
      </c>
      <c r="I222">
        <f t="shared" si="38"/>
        <v>-1.0701462561817372</v>
      </c>
      <c r="J222">
        <f t="shared" si="39"/>
        <v>1.0701462561817372</v>
      </c>
      <c r="K222">
        <f t="shared" si="40"/>
        <v>0.44193570658612125</v>
      </c>
      <c r="L222">
        <f t="shared" si="41"/>
        <v>0.55806429341387886</v>
      </c>
      <c r="M222">
        <f t="shared" si="42"/>
        <v>2.26277258229445</v>
      </c>
      <c r="N222">
        <f t="shared" si="43"/>
        <v>1.7919082295744857</v>
      </c>
    </row>
    <row r="223" spans="1:14" x14ac:dyDescent="0.25">
      <c r="A223" s="4">
        <f>IF('True_Odds_Calculator_2-way'!A224="","",'True_Odds_Calculator_2-way'!A224)</f>
        <v>2.2599999999999998</v>
      </c>
      <c r="B223" s="4">
        <f>IF('True_Odds_Calculator_2-way'!B224="","",'True_Odds_Calculator_2-way'!B224)</f>
        <v>1.69</v>
      </c>
      <c r="C223" s="4">
        <f t="shared" si="33"/>
        <v>0.44247787610619471</v>
      </c>
      <c r="D223">
        <f t="shared" si="34"/>
        <v>0.59171597633136097</v>
      </c>
      <c r="E223">
        <f t="shared" si="35"/>
        <v>3.4193852437555794E-2</v>
      </c>
      <c r="F223">
        <f t="shared" si="36"/>
        <v>-0.22762737602764815</v>
      </c>
      <c r="G223">
        <v>0</v>
      </c>
      <c r="H223">
        <f t="shared" si="37"/>
        <v>0.261821228465204</v>
      </c>
      <c r="I223">
        <f t="shared" si="38"/>
        <v>-1.0724824201463119</v>
      </c>
      <c r="J223">
        <f t="shared" si="39"/>
        <v>1.0724824201463119</v>
      </c>
      <c r="K223">
        <f t="shared" si="40"/>
        <v>0.42529160714947917</v>
      </c>
      <c r="L223">
        <f t="shared" si="41"/>
        <v>0.57470839285052078</v>
      </c>
      <c r="M223">
        <f t="shared" si="42"/>
        <v>2.351327849384353</v>
      </c>
      <c r="N223">
        <f t="shared" si="43"/>
        <v>1.7400128699009547</v>
      </c>
    </row>
    <row r="224" spans="1:14" x14ac:dyDescent="0.25">
      <c r="A224" s="4">
        <f>IF('True_Odds_Calculator_2-way'!A225="","",'True_Odds_Calculator_2-way'!A225)</f>
        <v>2.13</v>
      </c>
      <c r="B224" s="4">
        <f>IF('True_Odds_Calculator_2-way'!B225="","",'True_Odds_Calculator_2-way'!B225)</f>
        <v>1.78</v>
      </c>
      <c r="C224" s="4">
        <f t="shared" si="33"/>
        <v>0.46948356807511737</v>
      </c>
      <c r="D224">
        <f t="shared" si="34"/>
        <v>0.5617977528089888</v>
      </c>
      <c r="E224">
        <f t="shared" si="35"/>
        <v>3.128132088410629E-2</v>
      </c>
      <c r="F224">
        <f t="shared" si="36"/>
        <v>-0.23247349264124062</v>
      </c>
      <c r="G224">
        <v>0</v>
      </c>
      <c r="H224">
        <f t="shared" si="37"/>
        <v>0.26375481352534685</v>
      </c>
      <c r="I224">
        <f t="shared" si="38"/>
        <v>-1.0651566348113084</v>
      </c>
      <c r="J224">
        <f t="shared" si="39"/>
        <v>1.0651566348113084</v>
      </c>
      <c r="K224">
        <f t="shared" si="40"/>
        <v>0.45379730835053417</v>
      </c>
      <c r="L224">
        <f t="shared" si="41"/>
        <v>0.54620269164946567</v>
      </c>
      <c r="M224">
        <f t="shared" si="42"/>
        <v>2.2036269973367788</v>
      </c>
      <c r="N224">
        <f t="shared" si="43"/>
        <v>1.8308221751528204</v>
      </c>
    </row>
    <row r="225" spans="1:14" x14ac:dyDescent="0.25">
      <c r="A225" s="4">
        <f>IF('True_Odds_Calculator_2-way'!A226="","",'True_Odds_Calculator_2-way'!A226)</f>
        <v>1.97</v>
      </c>
      <c r="B225" s="4">
        <f>IF('True_Odds_Calculator_2-way'!B226="","",'True_Odds_Calculator_2-way'!B226)</f>
        <v>1.92</v>
      </c>
      <c r="C225" s="4">
        <f t="shared" si="33"/>
        <v>0.50761421319796951</v>
      </c>
      <c r="D225">
        <f t="shared" si="34"/>
        <v>0.52083333333333337</v>
      </c>
      <c r="E225">
        <f t="shared" si="35"/>
        <v>2.844754653130277E-2</v>
      </c>
      <c r="F225">
        <f t="shared" si="36"/>
        <v>-0.2359348561759731</v>
      </c>
      <c r="G225">
        <v>0</v>
      </c>
      <c r="H225">
        <f t="shared" si="37"/>
        <v>0.26438240270727581</v>
      </c>
      <c r="I225">
        <f t="shared" si="38"/>
        <v>-1.0585715534396718</v>
      </c>
      <c r="J225">
        <f t="shared" si="39"/>
        <v>1.0585715534396718</v>
      </c>
      <c r="K225">
        <f t="shared" si="40"/>
        <v>0.49338508579127022</v>
      </c>
      <c r="L225">
        <f t="shared" si="41"/>
        <v>0.50661491420873006</v>
      </c>
      <c r="M225">
        <f t="shared" si="42"/>
        <v>2.0268144068364817</v>
      </c>
      <c r="N225">
        <f t="shared" si="43"/>
        <v>1.9738858291644976</v>
      </c>
    </row>
    <row r="226" spans="1:14" x14ac:dyDescent="0.25">
      <c r="A226" s="4">
        <f>IF('True_Odds_Calculator_2-way'!A227="","",'True_Odds_Calculator_2-way'!A227)</f>
        <v>2.0699999999999998</v>
      </c>
      <c r="B226" s="4">
        <f>IF('True_Odds_Calculator_2-way'!B227="","",'True_Odds_Calculator_2-way'!B227)</f>
        <v>1.83</v>
      </c>
      <c r="C226" s="4">
        <f t="shared" si="33"/>
        <v>0.48309178743961356</v>
      </c>
      <c r="D226">
        <f t="shared" si="34"/>
        <v>0.54644808743169393</v>
      </c>
      <c r="E226">
        <f t="shared" si="35"/>
        <v>2.9539874871307603E-2</v>
      </c>
      <c r="F226">
        <f t="shared" si="36"/>
        <v>-0.23444470842902765</v>
      </c>
      <c r="G226">
        <v>0</v>
      </c>
      <c r="H226">
        <f t="shared" si="37"/>
        <v>0.26398458330033525</v>
      </c>
      <c r="I226">
        <f t="shared" si="38"/>
        <v>-1.0611311532512866</v>
      </c>
      <c r="J226">
        <f t="shared" si="39"/>
        <v>1.0611311532512866</v>
      </c>
      <c r="K226">
        <f t="shared" si="40"/>
        <v>0.46829407167694814</v>
      </c>
      <c r="L226">
        <f t="shared" si="41"/>
        <v>0.53170592832305175</v>
      </c>
      <c r="M226">
        <f t="shared" si="42"/>
        <v>2.1354103339788768</v>
      </c>
      <c r="N226">
        <f t="shared" si="43"/>
        <v>1.8807388571985679</v>
      </c>
    </row>
    <row r="227" spans="1:14" x14ac:dyDescent="0.25">
      <c r="A227" s="4">
        <f>IF('True_Odds_Calculator_2-way'!A228="","",'True_Odds_Calculator_2-way'!A228)</f>
        <v>1.75</v>
      </c>
      <c r="B227" s="4">
        <f>IF('True_Odds_Calculator_2-way'!B228="","",'True_Odds_Calculator_2-way'!B228)</f>
        <v>2.17</v>
      </c>
      <c r="C227" s="4">
        <f t="shared" si="33"/>
        <v>0.5714285714285714</v>
      </c>
      <c r="D227">
        <f t="shared" si="34"/>
        <v>0.46082949308755761</v>
      </c>
      <c r="E227">
        <f t="shared" si="35"/>
        <v>3.2258064516129004E-2</v>
      </c>
      <c r="F227">
        <f t="shared" si="36"/>
        <v>-0.23107307439104674</v>
      </c>
      <c r="G227">
        <v>0</v>
      </c>
      <c r="H227">
        <f t="shared" si="37"/>
        <v>0.26333113890717574</v>
      </c>
      <c r="I227">
        <f t="shared" si="38"/>
        <v>-1.0675210253672476</v>
      </c>
      <c r="J227">
        <f t="shared" si="39"/>
        <v>1.0675210253672476</v>
      </c>
      <c r="K227">
        <f t="shared" si="40"/>
        <v>0.55535785771485779</v>
      </c>
      <c r="L227">
        <f t="shared" si="41"/>
        <v>0.44464214228514221</v>
      </c>
      <c r="M227">
        <f t="shared" si="42"/>
        <v>1.8006407690254356</v>
      </c>
      <c r="N227">
        <f t="shared" si="43"/>
        <v>2.2489995996796797</v>
      </c>
    </row>
    <row r="228" spans="1:14" x14ac:dyDescent="0.25">
      <c r="A228" s="4">
        <f>IF('True_Odds_Calculator_2-way'!A229="","",'True_Odds_Calculator_2-way'!A229)</f>
        <v>2.63</v>
      </c>
      <c r="B228" s="4">
        <f>IF('True_Odds_Calculator_2-way'!B229="","",'True_Odds_Calculator_2-way'!B229)</f>
        <v>1.53</v>
      </c>
      <c r="C228" s="4">
        <f t="shared" si="33"/>
        <v>0.38022813688212931</v>
      </c>
      <c r="D228">
        <f t="shared" si="34"/>
        <v>0.65359477124183007</v>
      </c>
      <c r="E228">
        <f t="shared" si="35"/>
        <v>3.3822908123959383E-2</v>
      </c>
      <c r="F228">
        <f t="shared" si="36"/>
        <v>-0.21469221402122318</v>
      </c>
      <c r="G228">
        <v>0</v>
      </c>
      <c r="H228">
        <f t="shared" si="37"/>
        <v>0.24851512214518257</v>
      </c>
      <c r="I228">
        <f t="shared" si="38"/>
        <v>-1.0758909712904976</v>
      </c>
      <c r="J228">
        <f t="shared" si="39"/>
        <v>1.0758909712904976</v>
      </c>
      <c r="K228">
        <f t="shared" si="40"/>
        <v>0.36314746372532802</v>
      </c>
      <c r="L228">
        <f t="shared" si="41"/>
        <v>0.63685253627467198</v>
      </c>
      <c r="M228">
        <f t="shared" si="42"/>
        <v>2.753702283203511</v>
      </c>
      <c r="N228">
        <f t="shared" si="43"/>
        <v>1.5702222147839637</v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208" activePane="bottomLeft" state="frozen"/>
      <selection pane="bottomLeft" activeCell="C179" sqref="C179:C22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1.44</v>
      </c>
      <c r="B3">
        <v>2.87</v>
      </c>
      <c r="C3" s="29">
        <f t="shared" ref="C3:C4" si="0">IF(OR($A3="",$B3=""),"",(1/A3)+(1/B3)-1)</f>
        <v>4.2876500193573364E-2</v>
      </c>
      <c r="D3" s="30">
        <f>IF(OR($A3="",$B3=""),"",A3*'MPTO_working_2-way'!$G2)</f>
        <v>1.5017421602787455</v>
      </c>
      <c r="E3" s="32">
        <f>IF(OR($A3="",$B3=""),"",B3*'MPTO_working_2-way'!$G2)</f>
        <v>2.9930555555555558</v>
      </c>
      <c r="F3" s="30">
        <f>IF(OR($A3="",$B3=""),"",'MPTO_working_2-way'!D2)</f>
        <v>1.4858704249658445</v>
      </c>
      <c r="G3" s="32">
        <f>IF(OR($A3="",$B3=""),"",'MPTO_working_2-way'!E2)</f>
        <v>3.0581619061713776</v>
      </c>
      <c r="H3" s="30">
        <f>IF(OR($A3="",$B3=""),"",'OddsRatio_working_2-way'!M2)</f>
        <v>1.4850712500726662</v>
      </c>
      <c r="I3" s="30">
        <f>IF(OR($A3="",$B3=""),"",'OddsRatio_working_2-way'!N2)</f>
        <v>3.0615528128088303</v>
      </c>
      <c r="J3" s="30" t="e">
        <f ca="1">IF('Log_working_2-way'!$D2="","",A3^('Log_working_2-way'!$D2))</f>
        <v>#NAME?</v>
      </c>
      <c r="K3" s="32" t="e">
        <f ca="1">IF('Log_working_2-way'!$D2="","",B3^('Log_working_2-way'!$D2))</f>
        <v>#NAME?</v>
      </c>
      <c r="L3" s="37">
        <f>(1/D3)</f>
        <v>0.66589327146171695</v>
      </c>
      <c r="M3" s="37">
        <f>(1/E3)</f>
        <v>0.33410672853828305</v>
      </c>
      <c r="N3" s="38">
        <v>100</v>
      </c>
      <c r="O3" s="38">
        <f>(1/A3)*((N3*A3)-N3)</f>
        <v>30.555555555555554</v>
      </c>
      <c r="P3" s="38">
        <f>(1/B3)*((N3*B3)-N3)</f>
        <v>65.156794425087099</v>
      </c>
      <c r="Q3" s="38">
        <f>(1/B3)*N3</f>
        <v>34.843205574912886</v>
      </c>
      <c r="R3" s="38">
        <f>(1/A3)*N3</f>
        <v>69.444444444444443</v>
      </c>
      <c r="S3" s="39">
        <f>O3-Q3</f>
        <v>-4.2876500193573328</v>
      </c>
      <c r="T3" s="39">
        <f>P3-R3</f>
        <v>-4.2876500193573435</v>
      </c>
      <c r="U3" t="s">
        <v>169</v>
      </c>
      <c r="V3" t="s">
        <v>170</v>
      </c>
      <c r="W3" t="s">
        <v>429</v>
      </c>
      <c r="X3" t="s">
        <v>424</v>
      </c>
      <c r="Y3" s="41"/>
    </row>
    <row r="4" spans="1:25" s="12" customFormat="1" ht="15" x14ac:dyDescent="0.25">
      <c r="A4">
        <v>2.09</v>
      </c>
      <c r="B4">
        <v>1.81</v>
      </c>
      <c r="C4" s="29">
        <f t="shared" si="0"/>
        <v>3.0955087366835166E-2</v>
      </c>
      <c r="D4" s="30">
        <f>IF(OR($A4="",$B4=""),"",A4*'MPTO_working_2-way'!$G3)</f>
        <v>2.1546961325966851</v>
      </c>
      <c r="E4" s="32">
        <f>IF(OR($A4="",$B4=""),"",B4*'MPTO_working_2-way'!$G3)</f>
        <v>1.8660287081339717</v>
      </c>
      <c r="F4" s="30">
        <f>IF(OR($A4="",$B4=""),"",'MPTO_working_2-way'!D3)</f>
        <v>2.159867538325388</v>
      </c>
      <c r="G4" s="32">
        <f>IF(OR($A4="",$B4=""),"",'MPTO_working_2-way'!E3)</f>
        <v>1.8621674173619833</v>
      </c>
      <c r="H4" s="30">
        <f>IF(OR($A4="",$B4=""),"",'OddsRatio_working_2-way'!M3)</f>
        <v>2.1600340565456171</v>
      </c>
      <c r="I4" s="30">
        <f>IF(OR($A4="",$B4=""),"",'OddsRatio_working_2-way'!N3)</f>
        <v>1.8620436566990362</v>
      </c>
      <c r="J4" s="30" t="e">
        <f ca="1">IF('Log_working_2-way'!$D3="","",A4^('Log_working_2-way'!$D3))</f>
        <v>#NAME?</v>
      </c>
      <c r="K4" s="32" t="e">
        <f ca="1">IF('Log_working_2-way'!$D3="","",B4^('Log_working_2-way'!$D3))</f>
        <v>#NAME?</v>
      </c>
      <c r="L4" s="37">
        <f t="shared" ref="L4" si="1">(1/D4)</f>
        <v>0.46410256410256412</v>
      </c>
      <c r="M4" s="37">
        <f t="shared" ref="M4" si="2">(1/E4)</f>
        <v>0.53589743589743577</v>
      </c>
      <c r="N4" s="38">
        <v>101</v>
      </c>
      <c r="O4" s="38">
        <f t="shared" ref="O4" si="3">(1/A4)*((N4*A4)-N4)</f>
        <v>52.67464114832535</v>
      </c>
      <c r="P4" s="38">
        <f t="shared" ref="P4" si="4">(1/B4)*((N4*B4)-N4)</f>
        <v>45.19889502762431</v>
      </c>
      <c r="Q4" s="38">
        <f t="shared" ref="Q4" si="5">(1/B4)*N4</f>
        <v>55.801104972375697</v>
      </c>
      <c r="R4" s="38">
        <f t="shared" ref="R4" si="6">(1/A4)*N4</f>
        <v>48.325358851674643</v>
      </c>
      <c r="S4" s="39">
        <f t="shared" ref="S4" si="7">O4-Q4</f>
        <v>-3.1264638240503473</v>
      </c>
      <c r="T4" s="39">
        <f t="shared" ref="T4" si="8">P4-R4</f>
        <v>-3.1264638240503331</v>
      </c>
      <c r="U4" t="s">
        <v>171</v>
      </c>
      <c r="V4" t="s">
        <v>172</v>
      </c>
      <c r="W4" t="s">
        <v>430</v>
      </c>
      <c r="X4" t="s">
        <v>424</v>
      </c>
      <c r="Y4" s="41"/>
    </row>
    <row r="5" spans="1:25" s="12" customFormat="1" ht="15" x14ac:dyDescent="0.25">
      <c r="A5">
        <v>1.91</v>
      </c>
      <c r="B5">
        <v>1.98</v>
      </c>
      <c r="C5" s="29">
        <f t="shared" ref="C5:C68" si="9">IF(OR($A5="",$B5=""),"",(1/A5)+(1/B5)-1)</f>
        <v>2.861071447458885E-2</v>
      </c>
      <c r="D5" s="30">
        <f>IF(OR($A5="",$B5=""),"",A5*'MPTO_working_2-way'!$G4)</f>
        <v>1.9646464646464645</v>
      </c>
      <c r="E5" s="32">
        <f>IF(OR($A5="",$B5=""),"",B5*'MPTO_working_2-way'!$G4)</f>
        <v>2.0366492146596857</v>
      </c>
      <c r="F5" s="30">
        <f>IF(OR($A5="",$B5=""),"",'MPTO_working_2-way'!D4)</f>
        <v>1.9636533568721115</v>
      </c>
      <c r="G5" s="32">
        <f>IF(OR($A5="",$B5=""),"",'MPTO_working_2-way'!E4)</f>
        <v>2.0377175494369308</v>
      </c>
      <c r="H5" s="30">
        <f>IF(OR($A5="",$B5=""),"",'OddsRatio_working_2-way'!M4)</f>
        <v>1.9636241116594322</v>
      </c>
      <c r="I5" s="30">
        <f>IF(OR($A5="",$B5=""),"",'OddsRatio_working_2-way'!N4)</f>
        <v>2.0377490433255412</v>
      </c>
      <c r="J5" s="30" t="e">
        <f ca="1">IF('Log_working_2-way'!$D4="","",A5^('Log_working_2-way'!$D4))</f>
        <v>#NAME?</v>
      </c>
      <c r="K5" s="32" t="e">
        <f ca="1">IF('Log_working_2-way'!$D4="","",B5^('Log_working_2-way'!$D4))</f>
        <v>#NAME?</v>
      </c>
      <c r="L5" s="37">
        <f t="shared" ref="L5:L68" si="10">(1/D5)</f>
        <v>0.50899742930591263</v>
      </c>
      <c r="M5" s="37">
        <f t="shared" ref="M5:M68" si="11">(1/E5)</f>
        <v>0.49100257069408743</v>
      </c>
      <c r="N5" s="38">
        <v>102</v>
      </c>
      <c r="O5" s="38">
        <f t="shared" ref="O5:O68" si="12">(1/A5)*((N5*A5)-N5)</f>
        <v>48.596858638743448</v>
      </c>
      <c r="P5" s="38">
        <f t="shared" ref="P5:P68" si="13">(1/B5)*((N5*B5)-N5)</f>
        <v>50.484848484848492</v>
      </c>
      <c r="Q5" s="38">
        <f t="shared" ref="Q5:Q68" si="14">(1/B5)*N5</f>
        <v>51.515151515151516</v>
      </c>
      <c r="R5" s="38">
        <f t="shared" ref="R5:R68" si="15">(1/A5)*N5</f>
        <v>53.403141361256544</v>
      </c>
      <c r="S5" s="39">
        <f t="shared" ref="S5:S68" si="16">O5-Q5</f>
        <v>-2.9182928764080671</v>
      </c>
      <c r="T5" s="39">
        <f t="shared" ref="T5:T68" si="17">P5-R5</f>
        <v>-2.9182928764080529</v>
      </c>
      <c r="U5" t="s">
        <v>173</v>
      </c>
      <c r="V5" t="s">
        <v>174</v>
      </c>
      <c r="W5" t="s">
        <v>163</v>
      </c>
      <c r="X5" t="s">
        <v>424</v>
      </c>
      <c r="Y5" s="41"/>
    </row>
    <row r="6" spans="1:25" s="12" customFormat="1" ht="15" x14ac:dyDescent="0.25">
      <c r="A6">
        <v>1.94</v>
      </c>
      <c r="B6">
        <v>1.94</v>
      </c>
      <c r="C6" s="29">
        <f t="shared" si="9"/>
        <v>3.0927835051546504E-2</v>
      </c>
      <c r="D6" s="30">
        <f>IF(OR($A6="",$B6=""),"",A6*'MPTO_working_2-way'!$G5)</f>
        <v>2</v>
      </c>
      <c r="E6" s="32">
        <f>IF(OR($A6="",$B6=""),"",B6*'MPTO_working_2-way'!$G5)</f>
        <v>2</v>
      </c>
      <c r="F6" s="30">
        <f>IF(OR($A6="",$B6=""),"",'MPTO_working_2-way'!D5)</f>
        <v>2.0000000000000004</v>
      </c>
      <c r="G6" s="32">
        <f>IF(OR($A6="",$B6=""),"",'MPTO_working_2-way'!E5)</f>
        <v>2.0000000000000004</v>
      </c>
      <c r="H6" s="30">
        <f>IF(OR($A6="",$B6=""),"",'OddsRatio_working_2-way'!M5)</f>
        <v>2.0000000000000004</v>
      </c>
      <c r="I6" s="30">
        <f>IF(OR($A6="",$B6=""),"",'OddsRatio_working_2-way'!N5)</f>
        <v>2.0000000000000004</v>
      </c>
      <c r="J6" s="30" t="e">
        <f ca="1">IF('Log_working_2-way'!$D5="","",A6^('Log_working_2-way'!$D5))</f>
        <v>#NAME?</v>
      </c>
      <c r="K6" s="32" t="e">
        <f ca="1">IF('Log_working_2-way'!$D5="","",B6^('Log_working_2-way'!$D5))</f>
        <v>#NAME?</v>
      </c>
      <c r="L6" s="37">
        <f t="shared" si="10"/>
        <v>0.5</v>
      </c>
      <c r="M6" s="37">
        <f t="shared" si="11"/>
        <v>0.5</v>
      </c>
      <c r="N6" s="38">
        <v>103</v>
      </c>
      <c r="O6" s="38">
        <f t="shared" si="12"/>
        <v>49.907216494845365</v>
      </c>
      <c r="P6" s="38">
        <f t="shared" si="13"/>
        <v>49.907216494845365</v>
      </c>
      <c r="Q6" s="38">
        <f t="shared" si="14"/>
        <v>53.092783505154642</v>
      </c>
      <c r="R6" s="38">
        <f t="shared" si="15"/>
        <v>53.092783505154642</v>
      </c>
      <c r="S6" s="39">
        <f t="shared" si="16"/>
        <v>-3.1855670103092777</v>
      </c>
      <c r="T6" s="39">
        <f t="shared" si="17"/>
        <v>-3.1855670103092777</v>
      </c>
      <c r="U6" t="s">
        <v>175</v>
      </c>
      <c r="V6" t="s">
        <v>176</v>
      </c>
      <c r="W6" t="s">
        <v>163</v>
      </c>
      <c r="X6" t="s">
        <v>424</v>
      </c>
      <c r="Y6" s="41"/>
    </row>
    <row r="7" spans="1:25" s="12" customFormat="1" ht="15" x14ac:dyDescent="0.25">
      <c r="A7">
        <v>2.23</v>
      </c>
      <c r="B7">
        <v>1.71</v>
      </c>
      <c r="C7" s="29">
        <f t="shared" si="9"/>
        <v>3.3225814910969431E-2</v>
      </c>
      <c r="D7" s="30">
        <f>IF(OR($A7="",$B7=""),"",A7*'MPTO_working_2-way'!$G6)</f>
        <v>2.3040935672514617</v>
      </c>
      <c r="E7" s="32">
        <f>IF(OR($A7="",$B7=""),"",B7*'MPTO_working_2-way'!$G6)</f>
        <v>1.7668161434977576</v>
      </c>
      <c r="F7" s="30">
        <f>IF(OR($A7="",$B7=""),"",'MPTO_working_2-way'!D6)</f>
        <v>2.315792669966295</v>
      </c>
      <c r="G7" s="32">
        <f>IF(OR($A7="",$B7=""),"",'MPTO_working_2-way'!E6)</f>
        <v>1.7599981538319522</v>
      </c>
      <c r="H7" s="30">
        <f>IF(OR($A7="",$B7=""),"",'OddsRatio_working_2-way'!M6)</f>
        <v>2.3162045305336028</v>
      </c>
      <c r="I7" s="30">
        <f>IF(OR($A7="",$B7=""),"",'OddsRatio_working_2-way'!N6)</f>
        <v>1.7597603387632996</v>
      </c>
      <c r="J7" s="30" t="e">
        <f ca="1">IF('Log_working_2-way'!$D6="","",A7^('Log_working_2-way'!$D6))</f>
        <v>#NAME?</v>
      </c>
      <c r="K7" s="32" t="e">
        <f ca="1">IF('Log_working_2-way'!$D6="","",B7^('Log_working_2-way'!$D6))</f>
        <v>#NAME?</v>
      </c>
      <c r="L7" s="37">
        <f t="shared" si="10"/>
        <v>0.43401015228426398</v>
      </c>
      <c r="M7" s="37">
        <f t="shared" si="11"/>
        <v>0.56598984771573613</v>
      </c>
      <c r="N7" s="38">
        <v>104</v>
      </c>
      <c r="O7" s="38">
        <f t="shared" si="12"/>
        <v>57.363228699551563</v>
      </c>
      <c r="P7" s="38">
        <f t="shared" si="13"/>
        <v>43.1812865497076</v>
      </c>
      <c r="Q7" s="38">
        <f t="shared" si="14"/>
        <v>60.818713450292393</v>
      </c>
      <c r="R7" s="38">
        <f t="shared" si="15"/>
        <v>46.63677130044843</v>
      </c>
      <c r="S7" s="39">
        <f t="shared" si="16"/>
        <v>-3.4554847507408297</v>
      </c>
      <c r="T7" s="39">
        <f t="shared" si="17"/>
        <v>-3.4554847507408297</v>
      </c>
      <c r="U7" t="s">
        <v>133</v>
      </c>
      <c r="V7" t="s">
        <v>141</v>
      </c>
      <c r="W7" t="s">
        <v>164</v>
      </c>
      <c r="X7" t="s">
        <v>424</v>
      </c>
      <c r="Y7" s="41"/>
    </row>
    <row r="8" spans="1:25" ht="15" x14ac:dyDescent="0.25">
      <c r="A8">
        <v>2.23</v>
      </c>
      <c r="B8">
        <v>1.69</v>
      </c>
      <c r="C8" s="29">
        <f t="shared" si="9"/>
        <v>4.0146469604903645E-2</v>
      </c>
      <c r="D8" s="30">
        <f>IF(OR($A8="",$B8=""),"",A8*'MPTO_working_2-way'!$G7)</f>
        <v>2.3195266272189352</v>
      </c>
      <c r="E8" s="32">
        <f>IF(OR($A8="",$B8=""),"",B8*'MPTO_working_2-way'!$G7)</f>
        <v>1.7578475336322872</v>
      </c>
      <c r="F8" s="30">
        <f>IF(OR($A8="",$B8=""),"",'MPTO_working_2-way'!D7)</f>
        <v>2.3344999535416733</v>
      </c>
      <c r="G8" s="32">
        <f>IF(OR($A8="",$B8=""),"",'MPTO_working_2-way'!E7)</f>
        <v>1.7493443498038854</v>
      </c>
      <c r="H8" s="30">
        <f>IF(OR($A8="",$B8=""),"",'OddsRatio_working_2-way'!M7)</f>
        <v>2.3351436985029639</v>
      </c>
      <c r="I8" s="30">
        <f>IF(OR($A8="",$B8=""),"",'OddsRatio_working_2-way'!N7)</f>
        <v>1.7489830503797115</v>
      </c>
      <c r="J8" s="30" t="e">
        <f ca="1">IF('Log_working_2-way'!$D7="","",A8^('Log_working_2-way'!$D7))</f>
        <v>#NAME?</v>
      </c>
      <c r="K8" s="32" t="e">
        <f ca="1">IF('Log_working_2-way'!$D7="","",B8^('Log_working_2-way'!$D7))</f>
        <v>#NAME?</v>
      </c>
      <c r="L8" s="37">
        <f t="shared" si="10"/>
        <v>0.43112244897959179</v>
      </c>
      <c r="M8" s="37">
        <f t="shared" si="11"/>
        <v>0.56887755102040816</v>
      </c>
      <c r="N8" s="38">
        <v>105</v>
      </c>
      <c r="O8" s="38">
        <f t="shared" si="12"/>
        <v>57.914798206278029</v>
      </c>
      <c r="P8" s="38">
        <f t="shared" si="13"/>
        <v>42.869822485207095</v>
      </c>
      <c r="Q8" s="38">
        <f t="shared" si="14"/>
        <v>62.130177514792905</v>
      </c>
      <c r="R8" s="38">
        <f t="shared" si="15"/>
        <v>47.085201793721978</v>
      </c>
      <c r="S8" s="39">
        <f t="shared" si="16"/>
        <v>-4.2153793085148763</v>
      </c>
      <c r="T8" s="39">
        <f t="shared" si="17"/>
        <v>-4.2153793085148834</v>
      </c>
      <c r="U8" t="s">
        <v>159</v>
      </c>
      <c r="V8" t="s">
        <v>71</v>
      </c>
      <c r="W8" t="s">
        <v>120</v>
      </c>
      <c r="X8" t="s">
        <v>424</v>
      </c>
      <c r="Y8" s="41"/>
    </row>
    <row r="9" spans="1:25" ht="15" x14ac:dyDescent="0.25">
      <c r="A9">
        <v>2.16</v>
      </c>
      <c r="B9">
        <v>1.76</v>
      </c>
      <c r="C9" s="29">
        <f t="shared" si="9"/>
        <v>3.1144781144781142E-2</v>
      </c>
      <c r="D9" s="30">
        <f>IF(OR($A9="",$B9=""),"",A9*'MPTO_working_2-way'!$G8)</f>
        <v>2.2272727272727275</v>
      </c>
      <c r="E9" s="32">
        <f>IF(OR($A9="",$B9=""),"",B9*'MPTO_working_2-way'!$G8)</f>
        <v>1.8148148148148149</v>
      </c>
      <c r="F9" s="30">
        <f>IF(OR($A9="",$B9=""),"",'MPTO_working_2-way'!D8)</f>
        <v>2.235183443085607</v>
      </c>
      <c r="G9" s="32">
        <f>IF(OR($A9="",$B9=""),"",'MPTO_working_2-way'!E8)</f>
        <v>1.8095963442498098</v>
      </c>
      <c r="H9" s="30">
        <f>IF(OR($A9="",$B9=""),"",'OddsRatio_working_2-way'!M8)</f>
        <v>2.2354415362426847</v>
      </c>
      <c r="I9" s="30">
        <f>IF(OR($A9="",$B9=""),"",'OddsRatio_working_2-way'!N8)</f>
        <v>1.8094272134003797</v>
      </c>
      <c r="J9" s="30" t="e">
        <f ca="1">IF('Log_working_2-way'!$D8="","",A9^('Log_working_2-way'!$D8))</f>
        <v>#NAME?</v>
      </c>
      <c r="K9" s="32" t="e">
        <f ca="1">IF('Log_working_2-way'!$D8="","",B9^('Log_working_2-way'!$D8))</f>
        <v>#NAME?</v>
      </c>
      <c r="L9" s="37">
        <f t="shared" si="10"/>
        <v>0.44897959183673464</v>
      </c>
      <c r="M9" s="37">
        <f t="shared" si="11"/>
        <v>0.55102040816326525</v>
      </c>
      <c r="N9" s="38">
        <v>106</v>
      </c>
      <c r="O9" s="38">
        <f t="shared" si="12"/>
        <v>56.925925925925924</v>
      </c>
      <c r="P9" s="38">
        <f t="shared" si="13"/>
        <v>45.77272727272728</v>
      </c>
      <c r="Q9" s="38">
        <f t="shared" si="14"/>
        <v>60.227272727272734</v>
      </c>
      <c r="R9" s="38">
        <f t="shared" si="15"/>
        <v>49.074074074074069</v>
      </c>
      <c r="S9" s="39">
        <f t="shared" si="16"/>
        <v>-3.3013468013468099</v>
      </c>
      <c r="T9" s="39">
        <f t="shared" si="17"/>
        <v>-3.3013468013467886</v>
      </c>
      <c r="U9" t="s">
        <v>177</v>
      </c>
      <c r="V9" t="s">
        <v>178</v>
      </c>
      <c r="W9" t="s">
        <v>431</v>
      </c>
      <c r="X9" t="s">
        <v>424</v>
      </c>
      <c r="Y9" s="41"/>
    </row>
    <row r="10" spans="1:25" ht="14.25" customHeight="1" x14ac:dyDescent="0.25">
      <c r="A10">
        <v>2.15</v>
      </c>
      <c r="B10">
        <v>1.78</v>
      </c>
      <c r="C10" s="29">
        <f t="shared" si="9"/>
        <v>2.6914031878756184E-2</v>
      </c>
      <c r="D10" s="30">
        <f>IF(OR($A10="",$B10=""),"",A10*'MPTO_working_2-way'!$G9)</f>
        <v>2.2078651685393256</v>
      </c>
      <c r="E10" s="32">
        <f>IF(OR($A10="",$B10=""),"",B10*'MPTO_working_2-way'!$G9)</f>
        <v>1.827906976744186</v>
      </c>
      <c r="F10" s="30">
        <f>IF(OR($A10="",$B10=""),"",'MPTO_working_2-way'!D9)</f>
        <v>2.2140584321666186</v>
      </c>
      <c r="G10" s="32">
        <f>IF(OR($A10="",$B10=""),"",'MPTO_working_2-way'!E9)</f>
        <v>1.8236835835120324</v>
      </c>
      <c r="H10" s="30">
        <f>IF(OR($A10="",$B10=""),"",'OddsRatio_working_2-way'!M9)</f>
        <v>2.214231845389905</v>
      </c>
      <c r="I10" s="30">
        <f>IF(OR($A10="",$B10=""),"",'OddsRatio_working_2-way'!N9)</f>
        <v>1.8235659473079355</v>
      </c>
      <c r="J10" s="30" t="e">
        <f ca="1">IF('Log_working_2-way'!$D9="","",A10^('Log_working_2-way'!$D9))</f>
        <v>#NAME?</v>
      </c>
      <c r="K10" s="32" t="e">
        <f ca="1">IF('Log_working_2-way'!$D9="","",B10^('Log_working_2-way'!$D9))</f>
        <v>#NAME?</v>
      </c>
      <c r="L10" s="37">
        <f t="shared" si="10"/>
        <v>0.45292620865139954</v>
      </c>
      <c r="M10" s="37">
        <f t="shared" si="11"/>
        <v>0.54707379134860057</v>
      </c>
      <c r="N10" s="38">
        <v>107</v>
      </c>
      <c r="O10" s="38">
        <f t="shared" si="12"/>
        <v>57.232558139534873</v>
      </c>
      <c r="P10" s="38">
        <f t="shared" si="13"/>
        <v>46.887640449438209</v>
      </c>
      <c r="Q10" s="38">
        <f t="shared" si="14"/>
        <v>60.112359550561806</v>
      </c>
      <c r="R10" s="38">
        <f t="shared" si="15"/>
        <v>49.767441860465112</v>
      </c>
      <c r="S10" s="39">
        <f t="shared" si="16"/>
        <v>-2.8798014110269321</v>
      </c>
      <c r="T10" s="39">
        <f t="shared" si="17"/>
        <v>-2.8798014110269037</v>
      </c>
      <c r="U10" t="s">
        <v>179</v>
      </c>
      <c r="V10" t="s">
        <v>180</v>
      </c>
      <c r="W10" t="s">
        <v>432</v>
      </c>
      <c r="X10" t="s">
        <v>424</v>
      </c>
      <c r="Y10" s="41"/>
    </row>
    <row r="11" spans="1:25" ht="15" x14ac:dyDescent="0.25">
      <c r="A11">
        <v>2.0299999999999998</v>
      </c>
      <c r="B11">
        <v>1.86</v>
      </c>
      <c r="C11" s="29">
        <f t="shared" si="9"/>
        <v>3.0245246040574214E-2</v>
      </c>
      <c r="D11" s="30">
        <f>IF(OR($A11="",$B11=""),"",A11*'MPTO_working_2-way'!$G10)</f>
        <v>2.0913978494623655</v>
      </c>
      <c r="E11" s="32">
        <f>IF(OR($A11="",$B11=""),"",B11*'MPTO_working_2-way'!$G10)</f>
        <v>1.9162561576354682</v>
      </c>
      <c r="F11" s="30">
        <f>IF(OR($A11="",$B11=""),"",'MPTO_working_2-way'!D10)</f>
        <v>2.0942925287037548</v>
      </c>
      <c r="G11" s="32">
        <f>IF(OR($A11="",$B11=""),"",'MPTO_working_2-way'!E10)</f>
        <v>1.9138324294186226</v>
      </c>
      <c r="H11" s="30">
        <f>IF(OR($A11="",$B11=""),"",'OddsRatio_working_2-way'!M10)</f>
        <v>2.0943831224048783</v>
      </c>
      <c r="I11" s="30">
        <f>IF(OR($A11="",$B11=""),"",'OddsRatio_working_2-way'!N10)</f>
        <v>1.9137567818137824</v>
      </c>
      <c r="J11" s="30" t="e">
        <f ca="1">IF('Log_working_2-way'!$D10="","",A11^('Log_working_2-way'!$D10))</f>
        <v>#NAME?</v>
      </c>
      <c r="K11" s="32" t="e">
        <f ca="1">IF('Log_working_2-way'!$D10="","",B11^('Log_working_2-way'!$D10))</f>
        <v>#NAME?</v>
      </c>
      <c r="L11" s="37">
        <f t="shared" si="10"/>
        <v>0.47814910025706941</v>
      </c>
      <c r="M11" s="37">
        <f t="shared" si="11"/>
        <v>0.52185089974293053</v>
      </c>
      <c r="N11" s="38">
        <v>108</v>
      </c>
      <c r="O11" s="38">
        <f t="shared" si="12"/>
        <v>54.798029556650242</v>
      </c>
      <c r="P11" s="38">
        <f t="shared" si="13"/>
        <v>49.935483870967751</v>
      </c>
      <c r="Q11" s="38">
        <f t="shared" si="14"/>
        <v>58.064516129032256</v>
      </c>
      <c r="R11" s="38">
        <f t="shared" si="15"/>
        <v>53.201970443349758</v>
      </c>
      <c r="S11" s="39">
        <f t="shared" si="16"/>
        <v>-3.2664865723820142</v>
      </c>
      <c r="T11" s="39">
        <f t="shared" si="17"/>
        <v>-3.2664865723820071</v>
      </c>
      <c r="U11" t="s">
        <v>181</v>
      </c>
      <c r="V11" t="s">
        <v>182</v>
      </c>
      <c r="W11" t="s">
        <v>433</v>
      </c>
      <c r="X11" t="s">
        <v>424</v>
      </c>
      <c r="Y11" s="41"/>
    </row>
    <row r="12" spans="1:25" ht="15" x14ac:dyDescent="0.25">
      <c r="A12">
        <v>1.75</v>
      </c>
      <c r="B12">
        <v>2.16</v>
      </c>
      <c r="C12" s="29">
        <f t="shared" si="9"/>
        <v>3.4391534391534417E-2</v>
      </c>
      <c r="D12" s="30">
        <f>IF(OR($A12="",$B12=""),"",A12*'MPTO_working_2-way'!$G11)</f>
        <v>1.8101851851851851</v>
      </c>
      <c r="E12" s="32">
        <f>IF(OR($A12="",$B12=""),"",B12*'MPTO_working_2-way'!$G11)</f>
        <v>2.2342857142857144</v>
      </c>
      <c r="F12" s="30">
        <f>IF(OR($A12="",$B12=""),"",'MPTO_working_2-way'!D11)</f>
        <v>1.8042959427207637</v>
      </c>
      <c r="G12" s="32">
        <f>IF(OR($A12="",$B12=""),"",'MPTO_working_2-way'!E11)</f>
        <v>2.2433234421364987</v>
      </c>
      <c r="H12" s="30">
        <f>IF(OR($A12="",$B12=""),"",'OddsRatio_working_2-way'!M11)</f>
        <v>1.8040844011283466</v>
      </c>
      <c r="I12" s="30">
        <f>IF(OR($A12="",$B12=""),"",'OddsRatio_working_2-way'!N11)</f>
        <v>2.2436505404118421</v>
      </c>
      <c r="J12" s="30" t="e">
        <f ca="1">IF('Log_working_2-way'!$D11="","",A12^('Log_working_2-way'!$D11))</f>
        <v>#NAME?</v>
      </c>
      <c r="K12" s="32" t="e">
        <f ca="1">IF('Log_working_2-way'!$D11="","",B12^('Log_working_2-way'!$D11))</f>
        <v>#NAME?</v>
      </c>
      <c r="L12" s="37">
        <f t="shared" si="10"/>
        <v>0.55242966751918166</v>
      </c>
      <c r="M12" s="37">
        <f t="shared" si="11"/>
        <v>0.4475703324808184</v>
      </c>
      <c r="N12" s="38">
        <v>109</v>
      </c>
      <c r="O12" s="38">
        <f t="shared" si="12"/>
        <v>46.714285714285708</v>
      </c>
      <c r="P12" s="38">
        <f t="shared" si="13"/>
        <v>58.537037037037045</v>
      </c>
      <c r="Q12" s="38">
        <f t="shared" si="14"/>
        <v>50.462962962962955</v>
      </c>
      <c r="R12" s="38">
        <f t="shared" si="15"/>
        <v>62.285714285714285</v>
      </c>
      <c r="S12" s="39">
        <f t="shared" si="16"/>
        <v>-3.7486772486772466</v>
      </c>
      <c r="T12" s="39">
        <f t="shared" si="17"/>
        <v>-3.7486772486772395</v>
      </c>
      <c r="U12" t="s">
        <v>183</v>
      </c>
      <c r="V12" t="s">
        <v>184</v>
      </c>
      <c r="W12" t="s">
        <v>433</v>
      </c>
      <c r="X12" t="s">
        <v>424</v>
      </c>
      <c r="Y12" s="41"/>
    </row>
    <row r="13" spans="1:25" ht="15" x14ac:dyDescent="0.25">
      <c r="A13">
        <v>1.85</v>
      </c>
      <c r="B13">
        <v>2.0499999999999998</v>
      </c>
      <c r="C13" s="29">
        <f t="shared" si="9"/>
        <v>2.8345418589321048E-2</v>
      </c>
      <c r="D13" s="30">
        <f>IF(OR($A13="",$B13=""),"",A13*'MPTO_working_2-way'!$G12)</f>
        <v>1.902439024390244</v>
      </c>
      <c r="E13" s="32">
        <f>IF(OR($A13="",$B13=""),"",B13*'MPTO_working_2-way'!$G12)</f>
        <v>2.1081081081081079</v>
      </c>
      <c r="F13" s="30">
        <f>IF(OR($A13="",$B13=""),"",'MPTO_working_2-way'!D12)</f>
        <v>1.8998121477770822</v>
      </c>
      <c r="G13" s="32">
        <f>IF(OR($A13="",$B13=""),"",'MPTO_working_2-way'!E12)</f>
        <v>2.1113430758524703</v>
      </c>
      <c r="H13" s="30">
        <f>IF(OR($A13="",$B13=""),"",'OddsRatio_working_2-way'!M12)</f>
        <v>1.8997354108424378</v>
      </c>
      <c r="I13" s="30">
        <f>IF(OR($A13="",$B13=""),"",'OddsRatio_working_2-way'!N12)</f>
        <v>2.1114378604524222</v>
      </c>
      <c r="J13" s="30" t="e">
        <f ca="1">IF('Log_working_2-way'!$D12="","",A13^('Log_working_2-way'!$D12))</f>
        <v>#NAME?</v>
      </c>
      <c r="K13" s="32" t="e">
        <f ca="1">IF('Log_working_2-way'!$D12="","",B13^('Log_working_2-way'!$D12))</f>
        <v>#NAME?</v>
      </c>
      <c r="L13" s="37">
        <f t="shared" si="10"/>
        <v>0.52564102564102555</v>
      </c>
      <c r="M13" s="37">
        <f t="shared" si="11"/>
        <v>0.47435897435897439</v>
      </c>
      <c r="N13" s="38">
        <v>110</v>
      </c>
      <c r="O13" s="38">
        <f t="shared" si="12"/>
        <v>50.540540540540533</v>
      </c>
      <c r="P13" s="38">
        <f t="shared" si="13"/>
        <v>56.341463414634134</v>
      </c>
      <c r="Q13" s="38">
        <f t="shared" si="14"/>
        <v>53.658536585365859</v>
      </c>
      <c r="R13" s="38">
        <f t="shared" si="15"/>
        <v>59.459459459459453</v>
      </c>
      <c r="S13" s="39">
        <f t="shared" si="16"/>
        <v>-3.1179960448253254</v>
      </c>
      <c r="T13" s="39">
        <f t="shared" si="17"/>
        <v>-3.1179960448253183</v>
      </c>
      <c r="U13" t="s">
        <v>185</v>
      </c>
      <c r="V13" t="s">
        <v>186</v>
      </c>
      <c r="W13" t="s">
        <v>434</v>
      </c>
      <c r="X13" t="s">
        <v>424</v>
      </c>
      <c r="Y13" s="41"/>
    </row>
    <row r="14" spans="1:25" s="35" customFormat="1" ht="15" x14ac:dyDescent="0.25">
      <c r="A14">
        <v>2.2000000000000002</v>
      </c>
      <c r="B14">
        <v>1.73</v>
      </c>
      <c r="C14" s="29">
        <f t="shared" si="9"/>
        <v>3.2580136626379375E-2</v>
      </c>
      <c r="D14" s="30">
        <f>IF(OR($A14="",$B14=""),"",A14*'MPTO_working_2-way'!$G13)</f>
        <v>2.2716763005780347</v>
      </c>
      <c r="E14" s="32">
        <f>IF(OR($A14="",$B14=""),"",B14*'MPTO_working_2-way'!$G13)</f>
        <v>1.7863636363636364</v>
      </c>
      <c r="F14" s="30">
        <f>IF(OR($A14="",$B14=""),"",'MPTO_working_2-way'!D13)</f>
        <v>2.2817745803357314</v>
      </c>
      <c r="G14" s="32">
        <f>IF(OR($A14="",$B14=""),"",'MPTO_working_2-way'!E13)</f>
        <v>1.7801683816651075</v>
      </c>
      <c r="H14" s="30">
        <f>IF(OR($A14="",$B14=""),"",'OddsRatio_working_2-way'!M13)</f>
        <v>2.2821215295120645</v>
      </c>
      <c r="I14" s="30">
        <f>IF(OR($A14="",$B14=""),"",'OddsRatio_working_2-way'!N13)</f>
        <v>1.7799572637865058</v>
      </c>
      <c r="J14" s="30" t="e">
        <f ca="1">IF('Log_working_2-way'!$D13="","",A14^('Log_working_2-way'!$D13))</f>
        <v>#NAME?</v>
      </c>
      <c r="K14" s="32" t="e">
        <f ca="1">IF('Log_working_2-way'!$D13="","",B14^('Log_working_2-way'!$D13))</f>
        <v>#NAME?</v>
      </c>
      <c r="L14" s="37">
        <f t="shared" si="10"/>
        <v>0.44020356234096691</v>
      </c>
      <c r="M14" s="37">
        <f t="shared" si="11"/>
        <v>0.55979643765903309</v>
      </c>
      <c r="N14" s="38">
        <v>111</v>
      </c>
      <c r="O14" s="38">
        <f t="shared" si="12"/>
        <v>60.545454545454554</v>
      </c>
      <c r="P14" s="38">
        <f t="shared" si="13"/>
        <v>46.838150289017342</v>
      </c>
      <c r="Q14" s="38">
        <f t="shared" si="14"/>
        <v>64.161849710982665</v>
      </c>
      <c r="R14" s="38">
        <f t="shared" si="15"/>
        <v>50.454545454545453</v>
      </c>
      <c r="S14" s="39">
        <f t="shared" si="16"/>
        <v>-3.616395165528111</v>
      </c>
      <c r="T14" s="39">
        <f t="shared" si="17"/>
        <v>-3.616395165528111</v>
      </c>
      <c r="U14" t="s">
        <v>187</v>
      </c>
      <c r="V14" t="s">
        <v>188</v>
      </c>
      <c r="W14" t="s">
        <v>435</v>
      </c>
      <c r="X14" t="s">
        <v>424</v>
      </c>
      <c r="Y14" s="41"/>
    </row>
    <row r="15" spans="1:25" ht="15" x14ac:dyDescent="0.25">
      <c r="A15">
        <v>2.12</v>
      </c>
      <c r="B15">
        <v>1.79</v>
      </c>
      <c r="C15" s="29">
        <f t="shared" si="9"/>
        <v>3.0357331084642114E-2</v>
      </c>
      <c r="D15" s="30">
        <f>IF(OR($A15="",$B15=""),"",A15*'MPTO_working_2-way'!$G14)</f>
        <v>2.1843575418994412</v>
      </c>
      <c r="E15" s="32">
        <f>IF(OR($A15="",$B15=""),"",B15*'MPTO_working_2-way'!$G14)</f>
        <v>1.8443396226415094</v>
      </c>
      <c r="F15" s="30">
        <f>IF(OR($A15="",$B15=""),"",'MPTO_working_2-way'!D14)</f>
        <v>2.1904871854075272</v>
      </c>
      <c r="G15" s="32">
        <f>IF(OR($A15="",$B15=""),"",'MPTO_working_2-way'!E14)</f>
        <v>1.8399922420480992</v>
      </c>
      <c r="H15" s="30">
        <f>IF(OR($A15="",$B15=""),"",'OddsRatio_working_2-way'!M14)</f>
        <v>2.1906811155751749</v>
      </c>
      <c r="I15" s="30">
        <f>IF(OR($A15="",$B15=""),"",'OddsRatio_working_2-way'!N14)</f>
        <v>1.8398554297360612</v>
      </c>
      <c r="J15" s="30" t="e">
        <f ca="1">IF('Log_working_2-way'!$D14="","",A15^('Log_working_2-way'!$D14))</f>
        <v>#NAME?</v>
      </c>
      <c r="K15" s="32" t="e">
        <f ca="1">IF('Log_working_2-way'!$D14="","",B15^('Log_working_2-way'!$D14))</f>
        <v>#NAME?</v>
      </c>
      <c r="L15" s="37">
        <f t="shared" si="10"/>
        <v>0.45780051150895146</v>
      </c>
      <c r="M15" s="37">
        <f t="shared" si="11"/>
        <v>0.5421994884910486</v>
      </c>
      <c r="N15" s="38">
        <v>112</v>
      </c>
      <c r="O15" s="38">
        <f t="shared" si="12"/>
        <v>59.169811320754711</v>
      </c>
      <c r="P15" s="38">
        <f t="shared" si="13"/>
        <v>49.430167597765369</v>
      </c>
      <c r="Q15" s="38">
        <f t="shared" si="14"/>
        <v>62.569832402234631</v>
      </c>
      <c r="R15" s="38">
        <f t="shared" si="15"/>
        <v>52.830188679245275</v>
      </c>
      <c r="S15" s="39">
        <f t="shared" si="16"/>
        <v>-3.4000210814799203</v>
      </c>
      <c r="T15" s="39">
        <f t="shared" si="17"/>
        <v>-3.4000210814799061</v>
      </c>
      <c r="U15" t="s">
        <v>189</v>
      </c>
      <c r="V15" t="s">
        <v>190</v>
      </c>
      <c r="W15" t="s">
        <v>436</v>
      </c>
      <c r="X15" t="s">
        <v>424</v>
      </c>
      <c r="Y15" s="41"/>
    </row>
    <row r="16" spans="1:25" ht="15" x14ac:dyDescent="0.25">
      <c r="A16">
        <v>2.61</v>
      </c>
      <c r="B16">
        <v>1.54</v>
      </c>
      <c r="C16" s="29">
        <f t="shared" si="9"/>
        <v>3.2492411802756749E-2</v>
      </c>
      <c r="D16" s="30">
        <f>IF(OR($A16="",$B16=""),"",A16*'MPTO_working_2-way'!$G15)</f>
        <v>2.6948051948051952</v>
      </c>
      <c r="E16" s="32">
        <f>IF(OR($A16="",$B16=""),"",B16*'MPTO_working_2-way'!$G15)</f>
        <v>1.5900383141762455</v>
      </c>
      <c r="F16" s="30">
        <f>IF(OR($A16="",$B16=""),"",'MPTO_working_2-way'!D15)</f>
        <v>2.725571302637825</v>
      </c>
      <c r="G16" s="32">
        <f>IF(OR($A16="",$B16=""),"",'MPTO_working_2-way'!E15)</f>
        <v>1.5795182143278188</v>
      </c>
      <c r="H16" s="30">
        <f>IF(OR($A16="",$B16=""),"",'OddsRatio_working_2-way'!M15)</f>
        <v>2.7266966964355612</v>
      </c>
      <c r="I16" s="30">
        <f>IF(OR($A16="",$B16=""),"",'OddsRatio_working_2-way'!N15)</f>
        <v>1.5791405068790083</v>
      </c>
      <c r="J16" s="30" t="e">
        <f ca="1">IF('Log_working_2-way'!$D15="","",A16^('Log_working_2-way'!$D15))</f>
        <v>#NAME?</v>
      </c>
      <c r="K16" s="32" t="e">
        <f ca="1">IF('Log_working_2-way'!$D15="","",B16^('Log_working_2-way'!$D15))</f>
        <v>#NAME?</v>
      </c>
      <c r="L16" s="37">
        <f t="shared" si="10"/>
        <v>0.37108433734939755</v>
      </c>
      <c r="M16" s="37">
        <f t="shared" si="11"/>
        <v>0.62891566265060228</v>
      </c>
      <c r="N16" s="38">
        <v>113</v>
      </c>
      <c r="O16" s="38">
        <f t="shared" si="12"/>
        <v>69.70498084291188</v>
      </c>
      <c r="P16" s="38">
        <f t="shared" si="13"/>
        <v>39.623376623376629</v>
      </c>
      <c r="Q16" s="38">
        <f t="shared" si="14"/>
        <v>73.376623376623371</v>
      </c>
      <c r="R16" s="38">
        <f t="shared" si="15"/>
        <v>43.295019157088127</v>
      </c>
      <c r="S16" s="39">
        <f t="shared" si="16"/>
        <v>-3.6716425337114913</v>
      </c>
      <c r="T16" s="39">
        <f t="shared" si="17"/>
        <v>-3.6716425337114984</v>
      </c>
      <c r="U16" t="s">
        <v>191</v>
      </c>
      <c r="V16" t="s">
        <v>192</v>
      </c>
      <c r="W16" t="s">
        <v>437</v>
      </c>
      <c r="X16" t="s">
        <v>424</v>
      </c>
      <c r="Y16" s="41"/>
    </row>
    <row r="17" spans="1:25" ht="15" x14ac:dyDescent="0.25">
      <c r="A17">
        <v>2.41</v>
      </c>
      <c r="B17">
        <v>1.62</v>
      </c>
      <c r="C17" s="29">
        <f t="shared" si="9"/>
        <v>3.2221709953383471E-2</v>
      </c>
      <c r="D17" s="30">
        <f>IF(OR($A17="",$B17=""),"",A17*'MPTO_working_2-way'!$G16)</f>
        <v>2.4876543209876543</v>
      </c>
      <c r="E17" s="32">
        <f>IF(OR($A17="",$B17=""),"",B17*'MPTO_working_2-way'!$G16)</f>
        <v>1.6721991701244814</v>
      </c>
      <c r="F17" s="30">
        <f>IF(OR($A17="",$B17=""),"",'MPTO_working_2-way'!D16)</f>
        <v>2.5073534133966988</v>
      </c>
      <c r="G17" s="32">
        <f>IF(OR($A17="",$B17=""),"",'MPTO_working_2-way'!E16)</f>
        <v>1.6634144263133228</v>
      </c>
      <c r="H17" s="30">
        <f>IF(OR($A17="",$B17=""),"",'OddsRatio_working_2-way'!M16)</f>
        <v>2.5080429530975232</v>
      </c>
      <c r="I17" s="30">
        <f>IF(OR($A17="",$B17=""),"",'OddsRatio_working_2-way'!N16)</f>
        <v>1.6631110857591944</v>
      </c>
      <c r="J17" s="30" t="e">
        <f ca="1">IF('Log_working_2-way'!$D16="","",A17^('Log_working_2-way'!$D16))</f>
        <v>#NAME?</v>
      </c>
      <c r="K17" s="32" t="e">
        <f ca="1">IF('Log_working_2-way'!$D16="","",B17^('Log_working_2-way'!$D16))</f>
        <v>#NAME?</v>
      </c>
      <c r="L17" s="37">
        <f t="shared" si="10"/>
        <v>0.40198511166253104</v>
      </c>
      <c r="M17" s="37">
        <f t="shared" si="11"/>
        <v>0.59801488833746896</v>
      </c>
      <c r="N17" s="38">
        <v>114</v>
      </c>
      <c r="O17" s="38">
        <f t="shared" si="12"/>
        <v>66.697095435684645</v>
      </c>
      <c r="P17" s="38">
        <f t="shared" si="13"/>
        <v>43.629629629629633</v>
      </c>
      <c r="Q17" s="38">
        <f t="shared" si="14"/>
        <v>70.370370370370367</v>
      </c>
      <c r="R17" s="38">
        <f t="shared" si="15"/>
        <v>47.302904564315348</v>
      </c>
      <c r="S17" s="39">
        <f t="shared" si="16"/>
        <v>-3.6732749346857219</v>
      </c>
      <c r="T17" s="39">
        <f t="shared" si="17"/>
        <v>-3.6732749346857148</v>
      </c>
      <c r="U17" t="s">
        <v>193</v>
      </c>
      <c r="V17" t="s">
        <v>194</v>
      </c>
      <c r="W17" t="s">
        <v>437</v>
      </c>
      <c r="X17" t="s">
        <v>424</v>
      </c>
      <c r="Y17" s="41"/>
    </row>
    <row r="18" spans="1:25" ht="15" x14ac:dyDescent="0.25">
      <c r="A18">
        <v>1.87</v>
      </c>
      <c r="B18">
        <v>2.02</v>
      </c>
      <c r="C18" s="29">
        <f t="shared" si="9"/>
        <v>2.9808863239265015E-2</v>
      </c>
      <c r="D18" s="30">
        <f>IF(OR($A18="",$B18=""),"",A18*'MPTO_working_2-way'!$G17)</f>
        <v>1.9257425742574257</v>
      </c>
      <c r="E18" s="32">
        <f>IF(OR($A18="",$B18=""),"",B18*'MPTO_working_2-way'!$G17)</f>
        <v>2.0802139037433154</v>
      </c>
      <c r="F18" s="30">
        <f>IF(OR($A18="",$B18=""),"",'MPTO_working_2-way'!D17)</f>
        <v>1.9236135865967305</v>
      </c>
      <c r="G18" s="32">
        <f>IF(OR($A18="",$B18=""),"",'MPTO_working_2-way'!E17)</f>
        <v>2.082703865027292</v>
      </c>
      <c r="H18" s="30">
        <f>IF(OR($A18="",$B18=""),"",'OddsRatio_working_2-way'!M17)</f>
        <v>1.9235481451827992</v>
      </c>
      <c r="I18" s="30">
        <f>IF(OR($A18="",$B18=""),"",'OddsRatio_working_2-way'!N17)</f>
        <v>2.0827805840074194</v>
      </c>
      <c r="J18" s="30" t="e">
        <f ca="1">IF('Log_working_2-way'!$D17="","",A18^('Log_working_2-way'!$D17))</f>
        <v>#NAME?</v>
      </c>
      <c r="K18" s="32" t="e">
        <f ca="1">IF('Log_working_2-way'!$D17="","",B18^('Log_working_2-way'!$D17))</f>
        <v>#NAME?</v>
      </c>
      <c r="L18" s="37">
        <f t="shared" si="10"/>
        <v>0.51928020565552702</v>
      </c>
      <c r="M18" s="37">
        <f t="shared" si="11"/>
        <v>0.48071979434447304</v>
      </c>
      <c r="N18" s="38">
        <v>115</v>
      </c>
      <c r="O18" s="38">
        <f t="shared" si="12"/>
        <v>53.502673796791441</v>
      </c>
      <c r="P18" s="38">
        <f t="shared" si="13"/>
        <v>58.069306930693074</v>
      </c>
      <c r="Q18" s="38">
        <f t="shared" si="14"/>
        <v>56.930693069306933</v>
      </c>
      <c r="R18" s="38">
        <f t="shared" si="15"/>
        <v>61.497326203208544</v>
      </c>
      <c r="S18" s="39">
        <f t="shared" si="16"/>
        <v>-3.4280192725154919</v>
      </c>
      <c r="T18" s="39">
        <f t="shared" si="17"/>
        <v>-3.4280192725154706</v>
      </c>
      <c r="U18" t="s">
        <v>195</v>
      </c>
      <c r="V18" t="s">
        <v>196</v>
      </c>
      <c r="W18" t="s">
        <v>438</v>
      </c>
      <c r="X18" t="s">
        <v>424</v>
      </c>
      <c r="Y18" s="41"/>
    </row>
    <row r="19" spans="1:25" ht="15" x14ac:dyDescent="0.25">
      <c r="A19">
        <v>1.81</v>
      </c>
      <c r="B19">
        <v>2.08</v>
      </c>
      <c r="C19" s="29">
        <f t="shared" si="9"/>
        <v>3.3255418614534626E-2</v>
      </c>
      <c r="D19" s="30">
        <f>IF(OR($A19="",$B19=""),"",A19*'MPTO_working_2-way'!$G18)</f>
        <v>1.8701923076923077</v>
      </c>
      <c r="E19" s="32">
        <f>IF(OR($A19="",$B19=""),"",B19*'MPTO_working_2-way'!$G18)</f>
        <v>2.1491712707182322</v>
      </c>
      <c r="F19" s="30">
        <f>IF(OR($A19="",$B19=""),"",'MPTO_working_2-way'!D18)</f>
        <v>1.8661643699811639</v>
      </c>
      <c r="G19" s="32">
        <f>IF(OR($A19="",$B19=""),"",'MPTO_working_2-way'!E18)</f>
        <v>2.1545152798443401</v>
      </c>
      <c r="H19" s="30">
        <f>IF(OR($A19="",$B19=""),"",'OddsRatio_working_2-way'!M18)</f>
        <v>1.8660254037844384</v>
      </c>
      <c r="I19" s="30">
        <f>IF(OR($A19="",$B19=""),"",'OddsRatio_working_2-way'!N18)</f>
        <v>2.1547005383792519</v>
      </c>
      <c r="J19" s="30" t="e">
        <f ca="1">IF('Log_working_2-way'!$D18="","",A19^('Log_working_2-way'!$D18))</f>
        <v>#NAME?</v>
      </c>
      <c r="K19" s="32" t="e">
        <f ca="1">IF('Log_working_2-way'!$D18="","",B19^('Log_working_2-way'!$D18))</f>
        <v>#NAME?</v>
      </c>
      <c r="L19" s="37">
        <f t="shared" si="10"/>
        <v>0.53470437017994854</v>
      </c>
      <c r="M19" s="37">
        <f t="shared" si="11"/>
        <v>0.46529562982005135</v>
      </c>
      <c r="N19" s="38">
        <v>116</v>
      </c>
      <c r="O19" s="38">
        <f t="shared" si="12"/>
        <v>51.91160220994476</v>
      </c>
      <c r="P19" s="38">
        <f t="shared" si="13"/>
        <v>60.230769230769226</v>
      </c>
      <c r="Q19" s="38">
        <f t="shared" si="14"/>
        <v>55.769230769230766</v>
      </c>
      <c r="R19" s="38">
        <f t="shared" si="15"/>
        <v>64.088397790055254</v>
      </c>
      <c r="S19" s="39">
        <f t="shared" si="16"/>
        <v>-3.857628559286006</v>
      </c>
      <c r="T19" s="39">
        <f t="shared" si="17"/>
        <v>-3.8576285592860273</v>
      </c>
      <c r="U19" t="s">
        <v>197</v>
      </c>
      <c r="V19" t="s">
        <v>198</v>
      </c>
      <c r="W19" t="s">
        <v>438</v>
      </c>
      <c r="X19" t="s">
        <v>424</v>
      </c>
      <c r="Y19" s="41"/>
    </row>
    <row r="20" spans="1:25" ht="15" x14ac:dyDescent="0.25">
      <c r="A20">
        <v>1.91</v>
      </c>
      <c r="B20">
        <v>1.93</v>
      </c>
      <c r="C20" s="29">
        <f t="shared" si="9"/>
        <v>4.1694924449990456E-2</v>
      </c>
      <c r="D20" s="30">
        <f>IF(OR($A20="",$B20=""),"",A20*'MPTO_working_2-way'!$G19)</f>
        <v>1.9896373056994816</v>
      </c>
      <c r="E20" s="32">
        <f>IF(OR($A20="",$B20=""),"",B20*'MPTO_working_2-way'!$G19)</f>
        <v>2.0104712041884816</v>
      </c>
      <c r="F20" s="30">
        <f>IF(OR($A20="",$B20=""),"",'MPTO_working_2-way'!D19)</f>
        <v>1.9892075654965866</v>
      </c>
      <c r="G20" s="32">
        <f>IF(OR($A20="",$B20=""),"",'MPTO_working_2-way'!E19)</f>
        <v>2.0109101819272834</v>
      </c>
      <c r="H20" s="30">
        <f>IF(OR($A20="",$B20=""),"",'OddsRatio_working_2-way'!M19)</f>
        <v>1.9891888715790902</v>
      </c>
      <c r="I20" s="30">
        <f>IF(OR($A20="",$B20=""),"",'OddsRatio_working_2-way'!N19)</f>
        <v>2.0109292863390706</v>
      </c>
      <c r="J20" s="30" t="e">
        <f ca="1">IF('Log_working_2-way'!$D19="","",A20^('Log_working_2-way'!$D19))</f>
        <v>#NAME?</v>
      </c>
      <c r="K20" s="32" t="e">
        <f ca="1">IF('Log_working_2-way'!$D19="","",B20^('Log_working_2-way'!$D19))</f>
        <v>#NAME?</v>
      </c>
      <c r="L20" s="37">
        <f t="shared" si="10"/>
        <v>0.50260416666666674</v>
      </c>
      <c r="M20" s="37">
        <f t="shared" si="11"/>
        <v>0.49739583333333337</v>
      </c>
      <c r="N20" s="38">
        <v>117</v>
      </c>
      <c r="O20" s="38">
        <f t="shared" si="12"/>
        <v>55.7434554973822</v>
      </c>
      <c r="P20" s="38">
        <f t="shared" si="13"/>
        <v>56.378238341968917</v>
      </c>
      <c r="Q20" s="38">
        <f t="shared" si="14"/>
        <v>60.621761658031097</v>
      </c>
      <c r="R20" s="38">
        <f t="shared" si="15"/>
        <v>61.2565445026178</v>
      </c>
      <c r="S20" s="39">
        <f t="shared" si="16"/>
        <v>-4.8783061606488971</v>
      </c>
      <c r="T20" s="39">
        <f t="shared" si="17"/>
        <v>-4.8783061606488829</v>
      </c>
      <c r="U20" t="s">
        <v>199</v>
      </c>
      <c r="V20" t="s">
        <v>200</v>
      </c>
      <c r="W20" t="s">
        <v>429</v>
      </c>
      <c r="X20" t="s">
        <v>425</v>
      </c>
      <c r="Y20" s="41"/>
    </row>
    <row r="21" spans="1:25" ht="15" x14ac:dyDescent="0.25">
      <c r="A21">
        <v>1.67</v>
      </c>
      <c r="B21">
        <v>2.23</v>
      </c>
      <c r="C21" s="29">
        <f t="shared" si="9"/>
        <v>4.7232888483123459E-2</v>
      </c>
      <c r="D21" s="30">
        <f>IF(OR($A21="",$B21=""),"",A21*'MPTO_working_2-way'!$G20)</f>
        <v>1.7488789237668161</v>
      </c>
      <c r="E21" s="32">
        <f>IF(OR($A21="",$B21=""),"",B21*'MPTO_working_2-way'!$G20)</f>
        <v>2.3353293413173652</v>
      </c>
      <c r="F21" s="30">
        <f>IF(OR($A21="",$B21=""),"",'MPTO_working_2-way'!D20)</f>
        <v>1.7385681940197473</v>
      </c>
      <c r="G21" s="32">
        <f>IF(OR($A21="",$B21=""),"",'MPTO_working_2-way'!E20)</f>
        <v>2.3539711134287793</v>
      </c>
      <c r="H21" s="30">
        <f>IF(OR($A21="",$B21=""),"",'OddsRatio_working_2-way'!M20)</f>
        <v>1.7380484043438287</v>
      </c>
      <c r="I21" s="30">
        <f>IF(OR($A21="",$B21=""),"",'OddsRatio_working_2-way'!N20)</f>
        <v>2.3549246826013568</v>
      </c>
      <c r="J21" s="30" t="e">
        <f ca="1">IF('Log_working_2-way'!$D20="","",A21^('Log_working_2-way'!$D20))</f>
        <v>#NAME?</v>
      </c>
      <c r="K21" s="32" t="e">
        <f ca="1">IF('Log_working_2-way'!$D20="","",B21^('Log_working_2-way'!$D20))</f>
        <v>#NAME?</v>
      </c>
      <c r="L21" s="37">
        <f t="shared" si="10"/>
        <v>0.57179487179487176</v>
      </c>
      <c r="M21" s="37">
        <f t="shared" si="11"/>
        <v>0.42820512820512818</v>
      </c>
      <c r="N21" s="38">
        <v>118</v>
      </c>
      <c r="O21" s="38">
        <f t="shared" si="12"/>
        <v>47.341317365269468</v>
      </c>
      <c r="P21" s="38">
        <f t="shared" si="13"/>
        <v>65.085201793721964</v>
      </c>
      <c r="Q21" s="38">
        <f t="shared" si="14"/>
        <v>52.914798206278029</v>
      </c>
      <c r="R21" s="38">
        <f t="shared" si="15"/>
        <v>70.658682634730539</v>
      </c>
      <c r="S21" s="39">
        <f t="shared" si="16"/>
        <v>-5.5734808410085606</v>
      </c>
      <c r="T21" s="39">
        <f t="shared" si="17"/>
        <v>-5.5734808410085748</v>
      </c>
      <c r="U21" t="s">
        <v>201</v>
      </c>
      <c r="V21" t="s">
        <v>202</v>
      </c>
      <c r="W21" t="s">
        <v>429</v>
      </c>
      <c r="X21" t="s">
        <v>425</v>
      </c>
      <c r="Y21" s="41"/>
    </row>
    <row r="22" spans="1:25" ht="15" x14ac:dyDescent="0.25">
      <c r="A22">
        <v>1.76</v>
      </c>
      <c r="B22">
        <v>2.08</v>
      </c>
      <c r="C22" s="29">
        <f t="shared" si="9"/>
        <v>4.8951048951048959E-2</v>
      </c>
      <c r="D22" s="30">
        <f>IF(OR($A22="",$B22=""),"",A22*'MPTO_working_2-way'!$G21)</f>
        <v>1.8461538461538463</v>
      </c>
      <c r="E22" s="32">
        <f>IF(OR($A22="",$B22=""),"",B22*'MPTO_working_2-way'!$G21)</f>
        <v>2.1818181818181821</v>
      </c>
      <c r="F22" s="30">
        <f>IF(OR($A22="",$B22=""),"",'MPTO_working_2-way'!D21)</f>
        <v>1.8392282958199357</v>
      </c>
      <c r="G22" s="32">
        <f>IF(OR($A22="",$B22=""),"",'MPTO_working_2-way'!E21)</f>
        <v>2.1915708812260539</v>
      </c>
      <c r="H22" s="30">
        <f>IF(OR($A22="",$B22=""),"",'OddsRatio_working_2-way'!M21)</f>
        <v>1.838870492807861</v>
      </c>
      <c r="I22" s="30">
        <f>IF(OR($A22="",$B22=""),"",'OddsRatio_working_2-way'!N21)</f>
        <v>2.1920791213585393</v>
      </c>
      <c r="J22" s="30" t="e">
        <f ca="1">IF('Log_working_2-way'!$D21="","",A22^('Log_working_2-way'!$D21))</f>
        <v>#NAME?</v>
      </c>
      <c r="K22" s="32" t="e">
        <f ca="1">IF('Log_working_2-way'!$D21="","",B22^('Log_working_2-way'!$D21))</f>
        <v>#NAME?</v>
      </c>
      <c r="L22" s="37">
        <f t="shared" si="10"/>
        <v>0.54166666666666663</v>
      </c>
      <c r="M22" s="37">
        <f t="shared" si="11"/>
        <v>0.45833333333333326</v>
      </c>
      <c r="N22" s="38">
        <v>119</v>
      </c>
      <c r="O22" s="38">
        <f t="shared" si="12"/>
        <v>51.38636363636364</v>
      </c>
      <c r="P22" s="38">
        <f t="shared" si="13"/>
        <v>61.78846153846154</v>
      </c>
      <c r="Q22" s="38">
        <f t="shared" si="14"/>
        <v>57.21153846153846</v>
      </c>
      <c r="R22" s="38">
        <f t="shared" si="15"/>
        <v>67.613636363636374</v>
      </c>
      <c r="S22" s="39">
        <f t="shared" si="16"/>
        <v>-5.8251748251748197</v>
      </c>
      <c r="T22" s="39">
        <f t="shared" si="17"/>
        <v>-5.8251748251748339</v>
      </c>
      <c r="U22" t="s">
        <v>203</v>
      </c>
      <c r="V22" t="s">
        <v>204</v>
      </c>
      <c r="W22" t="s">
        <v>429</v>
      </c>
      <c r="X22" t="s">
        <v>425</v>
      </c>
      <c r="Y22" s="41"/>
    </row>
    <row r="23" spans="1:25" ht="15" x14ac:dyDescent="0.25">
      <c r="A23">
        <v>1.76</v>
      </c>
      <c r="B23">
        <v>2.09</v>
      </c>
      <c r="C23" s="29">
        <f t="shared" si="9"/>
        <v>4.6650717703349276E-2</v>
      </c>
      <c r="D23" s="30">
        <f>IF(OR($A23="",$B23=""),"",A23*'MPTO_working_2-way'!$G22)</f>
        <v>1.8421052631578947</v>
      </c>
      <c r="E23" s="32">
        <f>IF(OR($A23="",$B23=""),"",B23*'MPTO_working_2-way'!$G22)</f>
        <v>2.1875</v>
      </c>
      <c r="F23" s="30">
        <f>IF(OR($A23="",$B23=""),"",'MPTO_working_2-way'!D22)</f>
        <v>1.8353457738748626</v>
      </c>
      <c r="G23" s="32">
        <f>IF(OR($A23="",$B23=""),"",'MPTO_working_2-way'!E22)</f>
        <v>2.1971090670170828</v>
      </c>
      <c r="H23" s="30">
        <f>IF(OR($A23="",$B23=""),"",'OddsRatio_working_2-way'!M22)</f>
        <v>1.8350135965491927</v>
      </c>
      <c r="I23" s="30">
        <f>IF(OR($A23="",$B23=""),"",'OddsRatio_working_2-way'!N22)</f>
        <v>2.197585289787658</v>
      </c>
      <c r="J23" s="30" t="e">
        <f ca="1">IF('Log_working_2-way'!$D22="","",A23^('Log_working_2-way'!$D22))</f>
        <v>#NAME?</v>
      </c>
      <c r="K23" s="32" t="e">
        <f ca="1">IF('Log_working_2-way'!$D22="","",B23^('Log_working_2-way'!$D22))</f>
        <v>#NAME?</v>
      </c>
      <c r="L23" s="37">
        <f t="shared" si="10"/>
        <v>0.54285714285714282</v>
      </c>
      <c r="M23" s="37">
        <f t="shared" si="11"/>
        <v>0.45714285714285713</v>
      </c>
      <c r="N23" s="38">
        <v>120</v>
      </c>
      <c r="O23" s="38">
        <f t="shared" si="12"/>
        <v>51.818181818181813</v>
      </c>
      <c r="P23" s="38">
        <f t="shared" si="13"/>
        <v>62.58373205741627</v>
      </c>
      <c r="Q23" s="38">
        <f t="shared" si="14"/>
        <v>57.416267942583737</v>
      </c>
      <c r="R23" s="38">
        <f t="shared" si="15"/>
        <v>68.181818181818187</v>
      </c>
      <c r="S23" s="39">
        <f t="shared" si="16"/>
        <v>-5.5980861244019238</v>
      </c>
      <c r="T23" s="39">
        <f t="shared" si="17"/>
        <v>-5.5980861244019167</v>
      </c>
      <c r="U23" t="s">
        <v>205</v>
      </c>
      <c r="V23" t="s">
        <v>206</v>
      </c>
      <c r="W23" t="s">
        <v>429</v>
      </c>
      <c r="X23" t="s">
        <v>425</v>
      </c>
      <c r="Y23" s="41"/>
    </row>
    <row r="24" spans="1:25" ht="15" x14ac:dyDescent="0.25">
      <c r="A24">
        <v>2.0499999999999998</v>
      </c>
      <c r="B24">
        <v>1.87</v>
      </c>
      <c r="C24" s="29">
        <f t="shared" si="9"/>
        <v>2.2564236337550447E-2</v>
      </c>
      <c r="D24" s="30">
        <f>IF(OR($A24="",$B24=""),"",A24*'MPTO_working_2-way'!$G23)</f>
        <v>2.0962566844919781</v>
      </c>
      <c r="E24" s="32">
        <f>IF(OR($A24="",$B24=""),"",B24*'MPTO_working_2-way'!$G23)</f>
        <v>1.9121951219512194</v>
      </c>
      <c r="F24" s="30">
        <f>IF(OR($A24="",$B24=""),"",'MPTO_working_2-way'!D23)</f>
        <v>2.0985356507458599</v>
      </c>
      <c r="G24" s="32">
        <f>IF(OR($A24="",$B24=""),"",'MPTO_working_2-way'!E23)</f>
        <v>1.9103027282920144</v>
      </c>
      <c r="H24" s="30">
        <f>IF(OR($A24="",$B24=""),"",'OddsRatio_working_2-way'!M23)</f>
        <v>2.0985884360051026</v>
      </c>
      <c r="I24" s="30">
        <f>IF(OR($A24="",$B24=""),"",'OddsRatio_working_2-way'!N23)</f>
        <v>1.9102589898327997</v>
      </c>
      <c r="J24" s="30" t="e">
        <f ca="1">IF('Log_working_2-way'!$D23="","",A24^('Log_working_2-way'!$D23))</f>
        <v>#NAME?</v>
      </c>
      <c r="K24" s="32" t="e">
        <f ca="1">IF('Log_working_2-way'!$D23="","",B24^('Log_working_2-way'!$D23))</f>
        <v>#NAME?</v>
      </c>
      <c r="L24" s="37">
        <f t="shared" si="10"/>
        <v>0.47704081632653073</v>
      </c>
      <c r="M24" s="37">
        <f t="shared" si="11"/>
        <v>0.52295918367346939</v>
      </c>
      <c r="N24" s="38">
        <v>121</v>
      </c>
      <c r="O24" s="38">
        <f t="shared" si="12"/>
        <v>61.975609756097562</v>
      </c>
      <c r="P24" s="38">
        <f t="shared" si="13"/>
        <v>56.294117647058819</v>
      </c>
      <c r="Q24" s="38">
        <f t="shared" si="14"/>
        <v>64.70588235294116</v>
      </c>
      <c r="R24" s="38">
        <f t="shared" si="15"/>
        <v>59.024390243902445</v>
      </c>
      <c r="S24" s="39">
        <f t="shared" si="16"/>
        <v>-2.7302725968435979</v>
      </c>
      <c r="T24" s="39">
        <f t="shared" si="17"/>
        <v>-2.7302725968436263</v>
      </c>
      <c r="U24" t="s">
        <v>207</v>
      </c>
      <c r="V24" t="s">
        <v>208</v>
      </c>
      <c r="W24" t="s">
        <v>430</v>
      </c>
      <c r="X24" t="s">
        <v>425</v>
      </c>
      <c r="Y24" s="41"/>
    </row>
    <row r="25" spans="1:25" ht="15" x14ac:dyDescent="0.25">
      <c r="A25">
        <v>1.65</v>
      </c>
      <c r="B25">
        <v>2.36</v>
      </c>
      <c r="C25" s="29">
        <f t="shared" si="9"/>
        <v>2.9789419619928204E-2</v>
      </c>
      <c r="D25" s="30">
        <f>IF(OR($A25="",$B25=""),"",A25*'MPTO_working_2-way'!$G24)</f>
        <v>1.6991525423728815</v>
      </c>
      <c r="E25" s="32">
        <f>IF(OR($A25="",$B25=""),"",B25*'MPTO_working_2-way'!$G24)</f>
        <v>2.4303030303030306</v>
      </c>
      <c r="F25" s="30">
        <f>IF(OR($A25="",$B25=""),"",'MPTO_working_2-way'!D24)</f>
        <v>1.691572545612511</v>
      </c>
      <c r="G25" s="32">
        <f>IF(OR($A25="",$B25=""),"",'MPTO_working_2-way'!E24)</f>
        <v>2.4459798994974875</v>
      </c>
      <c r="H25" s="30">
        <f>IF(OR($A25="",$B25=""),"",'OddsRatio_working_2-way'!M24)</f>
        <v>1.6913328984437157</v>
      </c>
      <c r="I25" s="30">
        <f>IF(OR($A25="",$B25=""),"",'OddsRatio_working_2-way'!N24)</f>
        <v>2.4464811413591585</v>
      </c>
      <c r="J25" s="30" t="e">
        <f ca="1">IF('Log_working_2-way'!$D24="","",A25^('Log_working_2-way'!$D24))</f>
        <v>#NAME?</v>
      </c>
      <c r="K25" s="32" t="e">
        <f ca="1">IF('Log_working_2-way'!$D24="","",B25^('Log_working_2-way'!$D24))</f>
        <v>#NAME?</v>
      </c>
      <c r="L25" s="37">
        <f t="shared" si="10"/>
        <v>0.58852867830423938</v>
      </c>
      <c r="M25" s="37">
        <f t="shared" si="11"/>
        <v>0.41147132169576056</v>
      </c>
      <c r="N25" s="38">
        <v>122</v>
      </c>
      <c r="O25" s="38">
        <f t="shared" si="12"/>
        <v>48.060606060606048</v>
      </c>
      <c r="P25" s="38">
        <f t="shared" si="13"/>
        <v>70.305084745762699</v>
      </c>
      <c r="Q25" s="38">
        <f t="shared" si="14"/>
        <v>51.694915254237294</v>
      </c>
      <c r="R25" s="38">
        <f t="shared" si="15"/>
        <v>73.939393939393938</v>
      </c>
      <c r="S25" s="39">
        <f t="shared" si="16"/>
        <v>-3.6343091936312462</v>
      </c>
      <c r="T25" s="39">
        <f t="shared" si="17"/>
        <v>-3.6343091936312391</v>
      </c>
      <c r="U25" t="s">
        <v>209</v>
      </c>
      <c r="V25" t="s">
        <v>210</v>
      </c>
      <c r="W25" t="s">
        <v>430</v>
      </c>
      <c r="X25" t="s">
        <v>425</v>
      </c>
      <c r="Y25" s="41"/>
    </row>
    <row r="26" spans="1:25" ht="15" x14ac:dyDescent="0.25">
      <c r="A26">
        <v>1.57</v>
      </c>
      <c r="B26">
        <v>2.54</v>
      </c>
      <c r="C26" s="29">
        <f t="shared" si="9"/>
        <v>3.0643462560810519E-2</v>
      </c>
      <c r="D26" s="30">
        <f>IF(OR($A26="",$B26=""),"",A26*'MPTO_working_2-way'!$G25)</f>
        <v>1.6181102362204727</v>
      </c>
      <c r="E26" s="32">
        <f>IF(OR($A26="",$B26=""),"",B26*'MPTO_working_2-way'!$G25)</f>
        <v>2.6178343949044587</v>
      </c>
      <c r="F26" s="30">
        <f>IF(OR($A26="",$B26=""),"",'MPTO_working_2-way'!D25)</f>
        <v>1.6086974061075479</v>
      </c>
      <c r="G26" s="32">
        <f>IF(OR($A26="",$B26=""),"",'MPTO_working_2-way'!E25)</f>
        <v>2.6428524090396981</v>
      </c>
      <c r="H26" s="30">
        <f>IF(OR($A26="",$B26=""),"",'OddsRatio_working_2-way'!M25)</f>
        <v>1.608382996253076</v>
      </c>
      <c r="I26" s="30">
        <f>IF(OR($A26="",$B26=""),"",'OddsRatio_working_2-way'!N25)</f>
        <v>2.6437014284732223</v>
      </c>
      <c r="J26" s="30" t="e">
        <f ca="1">IF('Log_working_2-way'!$D25="","",A26^('Log_working_2-way'!$D25))</f>
        <v>#NAME?</v>
      </c>
      <c r="K26" s="32" t="e">
        <f ca="1">IF('Log_working_2-way'!$D25="","",B26^('Log_working_2-way'!$D25))</f>
        <v>#NAME?</v>
      </c>
      <c r="L26" s="37">
        <f t="shared" si="10"/>
        <v>0.61800486618004857</v>
      </c>
      <c r="M26" s="37">
        <f t="shared" si="11"/>
        <v>0.38199513381995132</v>
      </c>
      <c r="N26" s="38">
        <v>123</v>
      </c>
      <c r="O26" s="38">
        <f t="shared" si="12"/>
        <v>44.656050955414017</v>
      </c>
      <c r="P26" s="38">
        <f t="shared" si="13"/>
        <v>74.574803149606296</v>
      </c>
      <c r="Q26" s="38">
        <f t="shared" si="14"/>
        <v>48.425196850393696</v>
      </c>
      <c r="R26" s="38">
        <f t="shared" si="15"/>
        <v>78.343949044585983</v>
      </c>
      <c r="S26" s="39">
        <f t="shared" si="16"/>
        <v>-3.7691458949796797</v>
      </c>
      <c r="T26" s="39">
        <f t="shared" si="17"/>
        <v>-3.7691458949796868</v>
      </c>
      <c r="U26" t="s">
        <v>211</v>
      </c>
      <c r="V26" t="s">
        <v>212</v>
      </c>
      <c r="W26" t="s">
        <v>430</v>
      </c>
      <c r="X26" t="s">
        <v>425</v>
      </c>
      <c r="Y26" s="41"/>
    </row>
    <row r="27" spans="1:25" ht="15" x14ac:dyDescent="0.25">
      <c r="A27">
        <v>2.2400000000000002</v>
      </c>
      <c r="B27">
        <v>1.72</v>
      </c>
      <c r="C27" s="29">
        <f t="shared" si="9"/>
        <v>2.7823920265780622E-2</v>
      </c>
      <c r="D27" s="30">
        <f>IF(OR($A27="",$B27=""),"",A27*'MPTO_working_2-way'!$G26)</f>
        <v>2.3023255813953489</v>
      </c>
      <c r="E27" s="32">
        <f>IF(OR($A27="",$B27=""),"",B27*'MPTO_working_2-way'!$G26)</f>
        <v>1.7678571428571426</v>
      </c>
      <c r="F27" s="30">
        <f>IF(OR($A27="",$B27=""),"",'MPTO_working_2-way'!D26)</f>
        <v>2.3120499279884781</v>
      </c>
      <c r="G27" s="32">
        <f>IF(OR($A27="",$B27=""),"",'MPTO_working_2-way'!E26)</f>
        <v>1.762166117819246</v>
      </c>
      <c r="H27" s="30">
        <f>IF(OR($A27="",$B27=""),"",'OddsRatio_working_2-way'!M26)</f>
        <v>2.3123346456686344</v>
      </c>
      <c r="I27" s="30">
        <f>IF(OR($A27="",$B27=""),"",'OddsRatio_working_2-way'!N26)</f>
        <v>1.7620007620011424</v>
      </c>
      <c r="J27" s="30" t="e">
        <f ca="1">IF('Log_working_2-way'!$D26="","",A27^('Log_working_2-way'!$D26))</f>
        <v>#NAME?</v>
      </c>
      <c r="K27" s="32" t="e">
        <f ca="1">IF('Log_working_2-way'!$D26="","",B27^('Log_working_2-way'!$D26))</f>
        <v>#NAME?</v>
      </c>
      <c r="L27" s="37">
        <f t="shared" si="10"/>
        <v>0.43434343434343431</v>
      </c>
      <c r="M27" s="37">
        <f t="shared" si="11"/>
        <v>0.56565656565656575</v>
      </c>
      <c r="N27" s="38">
        <v>124</v>
      </c>
      <c r="O27" s="38">
        <f t="shared" si="12"/>
        <v>68.642857142857153</v>
      </c>
      <c r="P27" s="38">
        <f t="shared" si="13"/>
        <v>51.906976744186053</v>
      </c>
      <c r="Q27" s="38">
        <f t="shared" si="14"/>
        <v>72.093023255813961</v>
      </c>
      <c r="R27" s="38">
        <f t="shared" si="15"/>
        <v>55.357142857142854</v>
      </c>
      <c r="S27" s="39">
        <f t="shared" si="16"/>
        <v>-3.4501661129568078</v>
      </c>
      <c r="T27" s="39">
        <f t="shared" si="17"/>
        <v>-3.4501661129568006</v>
      </c>
      <c r="U27" t="s">
        <v>213</v>
      </c>
      <c r="V27" t="s">
        <v>214</v>
      </c>
      <c r="W27" t="s">
        <v>430</v>
      </c>
      <c r="X27" t="s">
        <v>425</v>
      </c>
      <c r="Y27" s="41"/>
    </row>
    <row r="28" spans="1:25" ht="15" x14ac:dyDescent="0.25">
      <c r="A28">
        <v>1.88</v>
      </c>
      <c r="B28">
        <v>2.02</v>
      </c>
      <c r="C28" s="29">
        <f t="shared" si="9"/>
        <v>2.6964398567516312E-2</v>
      </c>
      <c r="D28" s="30">
        <f>IF(OR($A28="",$B28=""),"",A28*'MPTO_working_2-way'!$G27)</f>
        <v>1.9306930693069306</v>
      </c>
      <c r="E28" s="32">
        <f>IF(OR($A28="",$B28=""),"",B28*'MPTO_working_2-way'!$G27)</f>
        <v>2.0744680851063828</v>
      </c>
      <c r="F28" s="30">
        <f>IF(OR($A28="",$B28=""),"",'MPTO_working_2-way'!D27)</f>
        <v>1.9288906948394962</v>
      </c>
      <c r="G28" s="32">
        <f>IF(OR($A28="",$B28=""),"",'MPTO_working_2-way'!E27)</f>
        <v>2.0765529308836395</v>
      </c>
      <c r="H28" s="30">
        <f>IF(OR($A28="",$B28=""),"",'OddsRatio_working_2-way'!M27)</f>
        <v>1.9288407280256479</v>
      </c>
      <c r="I28" s="30">
        <f>IF(OR($A28="",$B28=""),"",'OddsRatio_working_2-way'!N27)</f>
        <v>2.0766108438479098</v>
      </c>
      <c r="J28" s="30" t="e">
        <f ca="1">IF('Log_working_2-way'!$D27="","",A28^('Log_working_2-way'!$D27))</f>
        <v>#NAME?</v>
      </c>
      <c r="K28" s="32" t="e">
        <f ca="1">IF('Log_working_2-way'!$D27="","",B28^('Log_working_2-way'!$D27))</f>
        <v>#NAME?</v>
      </c>
      <c r="L28" s="37">
        <f t="shared" si="10"/>
        <v>0.517948717948718</v>
      </c>
      <c r="M28" s="37">
        <f t="shared" si="11"/>
        <v>0.48205128205128212</v>
      </c>
      <c r="N28" s="38">
        <v>125</v>
      </c>
      <c r="O28" s="38">
        <f t="shared" si="12"/>
        <v>58.51063829787234</v>
      </c>
      <c r="P28" s="38">
        <f t="shared" si="13"/>
        <v>63.118811881188115</v>
      </c>
      <c r="Q28" s="38">
        <f t="shared" si="14"/>
        <v>61.881188118811878</v>
      </c>
      <c r="R28" s="38">
        <f t="shared" si="15"/>
        <v>66.489361702127653</v>
      </c>
      <c r="S28" s="39">
        <f t="shared" si="16"/>
        <v>-3.3705498209395373</v>
      </c>
      <c r="T28" s="39">
        <f t="shared" si="17"/>
        <v>-3.3705498209395373</v>
      </c>
      <c r="U28" t="s">
        <v>215</v>
      </c>
      <c r="V28" t="s">
        <v>216</v>
      </c>
      <c r="W28" t="s">
        <v>430</v>
      </c>
      <c r="X28" t="s">
        <v>425</v>
      </c>
      <c r="Y28" s="41"/>
    </row>
    <row r="29" spans="1:25" ht="15" x14ac:dyDescent="0.25">
      <c r="A29">
        <v>1.21</v>
      </c>
      <c r="B29">
        <v>4.17</v>
      </c>
      <c r="C29" s="29">
        <f t="shared" si="9"/>
        <v>6.6254434468953738E-2</v>
      </c>
      <c r="D29" s="30">
        <f>IF(OR($A29="",$B29=""),"",A29*'MPTO_working_2-way'!$G28)</f>
        <v>1.290167865707434</v>
      </c>
      <c r="E29" s="32">
        <f>IF(OR($A29="",$B29=""),"",B29*'MPTO_working_2-way'!$G28)</f>
        <v>4.446280991735537</v>
      </c>
      <c r="F29" s="30">
        <f>IF(OR($A29="",$B29=""),"",'MPTO_working_2-way'!D28)</f>
        <v>1.2605268746018461</v>
      </c>
      <c r="G29" s="32">
        <f>IF(OR($A29="",$B29=""),"",'MPTO_working_2-way'!E28)</f>
        <v>4.8383756053123648</v>
      </c>
      <c r="H29" s="30">
        <f>IF(OR($A29="",$B29=""),"",'OddsRatio_working_2-way'!M28)</f>
        <v>1.2573830934275489</v>
      </c>
      <c r="I29" s="30">
        <f>IF(OR($A29="",$B29=""),"",'OddsRatio_working_2-way'!N28)</f>
        <v>4.8852590769777624</v>
      </c>
      <c r="J29" s="30" t="e">
        <f ca="1">IF('Log_working_2-way'!$D28="","",A29^('Log_working_2-way'!$D28))</f>
        <v>#NAME?</v>
      </c>
      <c r="K29" s="32" t="e">
        <f ca="1">IF('Log_working_2-way'!$D28="","",B29^('Log_working_2-way'!$D28))</f>
        <v>#NAME?</v>
      </c>
      <c r="L29" s="37">
        <f t="shared" si="10"/>
        <v>0.77509293680297398</v>
      </c>
      <c r="M29" s="37">
        <f t="shared" si="11"/>
        <v>0.22490706319702602</v>
      </c>
      <c r="N29" s="38">
        <v>126</v>
      </c>
      <c r="O29" s="38">
        <f t="shared" si="12"/>
        <v>21.86776859504133</v>
      </c>
      <c r="P29" s="38">
        <f t="shared" si="13"/>
        <v>95.7841726618705</v>
      </c>
      <c r="Q29" s="38">
        <f t="shared" si="14"/>
        <v>30.215827338129497</v>
      </c>
      <c r="R29" s="38">
        <f t="shared" si="15"/>
        <v>104.13223140495867</v>
      </c>
      <c r="S29" s="39">
        <f t="shared" si="16"/>
        <v>-8.348058743088167</v>
      </c>
      <c r="T29" s="39">
        <f t="shared" si="17"/>
        <v>-8.3480587430881741</v>
      </c>
      <c r="U29" t="s">
        <v>217</v>
      </c>
      <c r="V29" t="s">
        <v>218</v>
      </c>
      <c r="W29" t="s">
        <v>430</v>
      </c>
      <c r="X29" t="s">
        <v>425</v>
      </c>
      <c r="Y29" s="41"/>
    </row>
    <row r="30" spans="1:25" s="35" customFormat="1" ht="15" x14ac:dyDescent="0.25">
      <c r="A30">
        <v>1.7</v>
      </c>
      <c r="B30">
        <v>2.2400000000000002</v>
      </c>
      <c r="C30" s="29">
        <f t="shared" si="9"/>
        <v>3.4663865546218364E-2</v>
      </c>
      <c r="D30" s="30">
        <f>IF(OR($A30="",$B30=""),"",A30*'MPTO_working_2-way'!$G29)</f>
        <v>1.7589285714285712</v>
      </c>
      <c r="E30" s="32">
        <f>IF(OR($A30="",$B30=""),"",B30*'MPTO_working_2-way'!$G29)</f>
        <v>2.3176470588235292</v>
      </c>
      <c r="F30" s="30">
        <f>IF(OR($A30="",$B30=""),"",'MPTO_working_2-way'!D29)</f>
        <v>1.7516099356025756</v>
      </c>
      <c r="G30" s="32">
        <f>IF(OR($A30="",$B30=""),"",'MPTO_working_2-way'!E29)</f>
        <v>2.3304773561811505</v>
      </c>
      <c r="H30" s="30">
        <f>IF(OR($A30="",$B30=""),"",'OddsRatio_working_2-way'!M29)</f>
        <v>1.7513428837969105</v>
      </c>
      <c r="I30" s="30">
        <f>IF(OR($A30="",$B30=""),"",'OddsRatio_working_2-way'!N29)</f>
        <v>2.3309502512973848</v>
      </c>
      <c r="J30" s="30" t="e">
        <f ca="1">IF('Log_working_2-way'!$D29="","",A30^('Log_working_2-way'!$D29))</f>
        <v>#NAME?</v>
      </c>
      <c r="K30" s="32" t="e">
        <f ca="1">IF('Log_working_2-way'!$D29="","",B30^('Log_working_2-way'!$D29))</f>
        <v>#NAME?</v>
      </c>
      <c r="L30" s="37">
        <f t="shared" si="10"/>
        <v>0.56852791878172593</v>
      </c>
      <c r="M30" s="37">
        <f t="shared" si="11"/>
        <v>0.43147208121827418</v>
      </c>
      <c r="N30" s="38">
        <v>127</v>
      </c>
      <c r="O30" s="38">
        <f t="shared" si="12"/>
        <v>52.294117647058826</v>
      </c>
      <c r="P30" s="38">
        <f t="shared" si="13"/>
        <v>70.303571428571431</v>
      </c>
      <c r="Q30" s="38">
        <f t="shared" si="14"/>
        <v>56.696428571428569</v>
      </c>
      <c r="R30" s="38">
        <f t="shared" si="15"/>
        <v>74.705882352941174</v>
      </c>
      <c r="S30" s="39">
        <f t="shared" si="16"/>
        <v>-4.4023109243697434</v>
      </c>
      <c r="T30" s="39">
        <f t="shared" si="17"/>
        <v>-4.4023109243697434</v>
      </c>
      <c r="U30" t="s">
        <v>219</v>
      </c>
      <c r="V30" t="s">
        <v>220</v>
      </c>
      <c r="W30" t="s">
        <v>163</v>
      </c>
      <c r="X30" t="s">
        <v>425</v>
      </c>
      <c r="Y30" s="41"/>
    </row>
    <row r="31" spans="1:25" ht="15" x14ac:dyDescent="0.25">
      <c r="A31">
        <v>1.86</v>
      </c>
      <c r="B31">
        <v>2.0299999999999998</v>
      </c>
      <c r="C31" s="29">
        <f t="shared" si="9"/>
        <v>3.0245246040574214E-2</v>
      </c>
      <c r="D31" s="30">
        <f>IF(OR($A31="",$B31=""),"",A31*'MPTO_working_2-way'!$G30)</f>
        <v>1.9162561576354682</v>
      </c>
      <c r="E31" s="32">
        <f>IF(OR($A31="",$B31=""),"",B31*'MPTO_working_2-way'!$G30)</f>
        <v>2.0913978494623655</v>
      </c>
      <c r="F31" s="30">
        <f>IF(OR($A31="",$B31=""),"",'MPTO_working_2-way'!D30)</f>
        <v>1.9138324294186226</v>
      </c>
      <c r="G31" s="32">
        <f>IF(OR($A31="",$B31=""),"",'MPTO_working_2-way'!E30)</f>
        <v>2.0942925287037548</v>
      </c>
      <c r="H31" s="30">
        <f>IF(OR($A31="",$B31=""),"",'OddsRatio_working_2-way'!M30)</f>
        <v>1.9137567818137824</v>
      </c>
      <c r="I31" s="30">
        <f>IF(OR($A31="",$B31=""),"",'OddsRatio_working_2-way'!N30)</f>
        <v>2.0943831224048783</v>
      </c>
      <c r="J31" s="30" t="e">
        <f ca="1">IF('Log_working_2-way'!$D30="","",A31^('Log_working_2-way'!$D30))</f>
        <v>#NAME?</v>
      </c>
      <c r="K31" s="32" t="e">
        <f ca="1">IF('Log_working_2-way'!$D30="","",B31^('Log_working_2-way'!$D30))</f>
        <v>#NAME?</v>
      </c>
      <c r="L31" s="37">
        <f t="shared" si="10"/>
        <v>0.52185089974293053</v>
      </c>
      <c r="M31" s="37">
        <f t="shared" si="11"/>
        <v>0.47814910025706941</v>
      </c>
      <c r="N31" s="38">
        <v>128</v>
      </c>
      <c r="O31" s="38">
        <f t="shared" si="12"/>
        <v>59.182795698924735</v>
      </c>
      <c r="P31" s="38">
        <f t="shared" si="13"/>
        <v>64.945812807881765</v>
      </c>
      <c r="Q31" s="38">
        <f t="shared" si="14"/>
        <v>63.054187192118235</v>
      </c>
      <c r="R31" s="38">
        <f t="shared" si="15"/>
        <v>68.817204301075265</v>
      </c>
      <c r="S31" s="39">
        <f t="shared" si="16"/>
        <v>-3.8713914931934994</v>
      </c>
      <c r="T31" s="39">
        <f t="shared" si="17"/>
        <v>-3.8713914931934994</v>
      </c>
      <c r="U31" t="s">
        <v>221</v>
      </c>
      <c r="V31" t="s">
        <v>222</v>
      </c>
      <c r="W31" t="s">
        <v>163</v>
      </c>
      <c r="X31" t="s">
        <v>425</v>
      </c>
      <c r="Y31" s="41"/>
    </row>
    <row r="32" spans="1:25" ht="15" x14ac:dyDescent="0.25">
      <c r="A32">
        <v>1.68</v>
      </c>
      <c r="B32">
        <v>2.27</v>
      </c>
      <c r="C32" s="29">
        <f t="shared" si="9"/>
        <v>3.5766729599328695E-2</v>
      </c>
      <c r="D32" s="30">
        <f>IF(OR($A32="",$B32=""),"",A32*'MPTO_working_2-way'!$G31)</f>
        <v>1.7400881057268722</v>
      </c>
      <c r="E32" s="32">
        <f>IF(OR($A32="",$B32=""),"",B32*'MPTO_working_2-way'!$G31)</f>
        <v>2.3511904761904763</v>
      </c>
      <c r="F32" s="30">
        <f>IF(OR($A32="",$B32=""),"",'MPTO_working_2-way'!D31)</f>
        <v>1.7320374239258789</v>
      </c>
      <c r="G32" s="32">
        <f>IF(OR($A32="",$B32=""),"",'MPTO_working_2-way'!E31)</f>
        <v>2.3660503784588656</v>
      </c>
      <c r="H32" s="30">
        <f>IF(OR($A32="",$B32=""),"",'OddsRatio_working_2-way'!M31)</f>
        <v>1.7317329231804059</v>
      </c>
      <c r="I32" s="30">
        <f>IF(OR($A32="",$B32=""),"",'OddsRatio_working_2-way'!N31)</f>
        <v>2.3666188418222287</v>
      </c>
      <c r="J32" s="30" t="e">
        <f ca="1">IF('Log_working_2-way'!$D31="","",A32^('Log_working_2-way'!$D31))</f>
        <v>#NAME?</v>
      </c>
      <c r="K32" s="32" t="e">
        <f ca="1">IF('Log_working_2-way'!$D31="","",B32^('Log_working_2-way'!$D31))</f>
        <v>#NAME?</v>
      </c>
      <c r="L32" s="37">
        <f t="shared" si="10"/>
        <v>0.57468354430379742</v>
      </c>
      <c r="M32" s="37">
        <f t="shared" si="11"/>
        <v>0.42531645569620252</v>
      </c>
      <c r="N32" s="38">
        <v>129</v>
      </c>
      <c r="O32" s="38">
        <f t="shared" si="12"/>
        <v>52.214285714285715</v>
      </c>
      <c r="P32" s="38">
        <f t="shared" si="13"/>
        <v>72.171806167400874</v>
      </c>
      <c r="Q32" s="38">
        <f t="shared" si="14"/>
        <v>56.828193832599119</v>
      </c>
      <c r="R32" s="38">
        <f t="shared" si="15"/>
        <v>76.785714285714292</v>
      </c>
      <c r="S32" s="39">
        <f t="shared" si="16"/>
        <v>-4.6139081183134039</v>
      </c>
      <c r="T32" s="39">
        <f t="shared" si="17"/>
        <v>-4.6139081183134181</v>
      </c>
      <c r="U32" t="s">
        <v>223</v>
      </c>
      <c r="V32" t="s">
        <v>122</v>
      </c>
      <c r="W32" t="s">
        <v>163</v>
      </c>
      <c r="X32" t="s">
        <v>425</v>
      </c>
      <c r="Y32" s="41"/>
    </row>
    <row r="33" spans="1:25" ht="15" x14ac:dyDescent="0.25">
      <c r="A33">
        <v>1.88</v>
      </c>
      <c r="B33">
        <v>2.0099999999999998</v>
      </c>
      <c r="C33" s="29">
        <f t="shared" si="9"/>
        <v>2.9427331427966497E-2</v>
      </c>
      <c r="D33" s="30">
        <f>IF(OR($A33="",$B33=""),"",A33*'MPTO_working_2-way'!$G32)</f>
        <v>1.9353233830845769</v>
      </c>
      <c r="E33" s="32">
        <f>IF(OR($A33="",$B33=""),"",B33*'MPTO_working_2-way'!$G32)</f>
        <v>2.0691489361702122</v>
      </c>
      <c r="F33" s="30">
        <f>IF(OR($A33="",$B33=""),"",'MPTO_working_2-way'!D32)</f>
        <v>1.9334834220221038</v>
      </c>
      <c r="G33" s="32">
        <f>IF(OR($A33="",$B33=""),"",'MPTO_working_2-way'!E32)</f>
        <v>2.0712563034422273</v>
      </c>
      <c r="H33" s="30">
        <f>IF(OR($A33="",$B33=""),"",'OddsRatio_working_2-way'!M32)</f>
        <v>1.9334276237142709</v>
      </c>
      <c r="I33" s="30">
        <f>IF(OR($A33="",$B33=""),"",'OddsRatio_working_2-way'!N32)</f>
        <v>2.0713203408538785</v>
      </c>
      <c r="J33" s="30" t="e">
        <f ca="1">IF('Log_working_2-way'!$D32="","",A33^('Log_working_2-way'!$D32))</f>
        <v>#NAME?</v>
      </c>
      <c r="K33" s="32" t="e">
        <f ca="1">IF('Log_working_2-way'!$D32="","",B33^('Log_working_2-way'!$D32))</f>
        <v>#NAME?</v>
      </c>
      <c r="L33" s="37">
        <f t="shared" si="10"/>
        <v>0.5167095115681235</v>
      </c>
      <c r="M33" s="37">
        <f t="shared" si="11"/>
        <v>0.48329048843187672</v>
      </c>
      <c r="N33" s="38">
        <v>130</v>
      </c>
      <c r="O33" s="38">
        <f t="shared" si="12"/>
        <v>60.851063829787222</v>
      </c>
      <c r="P33" s="38">
        <f t="shared" si="13"/>
        <v>65.323383084577102</v>
      </c>
      <c r="Q33" s="38">
        <f t="shared" si="14"/>
        <v>64.676616915422898</v>
      </c>
      <c r="R33" s="38">
        <f t="shared" si="15"/>
        <v>69.148936170212764</v>
      </c>
      <c r="S33" s="39">
        <f t="shared" si="16"/>
        <v>-3.8255530856356756</v>
      </c>
      <c r="T33" s="39">
        <f t="shared" si="17"/>
        <v>-3.8255530856356614</v>
      </c>
      <c r="U33" t="s">
        <v>224</v>
      </c>
      <c r="V33" t="s">
        <v>225</v>
      </c>
      <c r="W33" t="s">
        <v>163</v>
      </c>
      <c r="X33" t="s">
        <v>425</v>
      </c>
      <c r="Y33" s="41"/>
    </row>
    <row r="34" spans="1:25" ht="15" x14ac:dyDescent="0.25">
      <c r="A34">
        <v>1.64</v>
      </c>
      <c r="B34">
        <v>2.39</v>
      </c>
      <c r="C34" s="29">
        <f t="shared" si="9"/>
        <v>2.8166139401979873E-2</v>
      </c>
      <c r="D34" s="30">
        <f>IF(OR($A34="",$B34=""),"",A34*'MPTO_working_2-way'!$G33)</f>
        <v>1.6861924686192469</v>
      </c>
      <c r="E34" s="32">
        <f>IF(OR($A34="",$B34=""),"",B34*'MPTO_working_2-way'!$G33)</f>
        <v>2.4573170731707319</v>
      </c>
      <c r="F34" s="30">
        <f>IF(OR($A34="",$B34=""),"",'MPTO_working_2-way'!D33)</f>
        <v>1.6787733424704472</v>
      </c>
      <c r="G34" s="32">
        <f>IF(OR($A34="",$B34=""),"",'MPTO_working_2-way'!E33)</f>
        <v>2.4732458354366487</v>
      </c>
      <c r="H34" s="30">
        <f>IF(OR($A34="",$B34=""),"",'OddsRatio_working_2-way'!M33)</f>
        <v>1.6785511437439771</v>
      </c>
      <c r="I34" s="30">
        <f>IF(OR($A34="",$B34=""),"",'OddsRatio_working_2-way'!N33)</f>
        <v>2.4737282653189494</v>
      </c>
      <c r="J34" s="30" t="e">
        <f ca="1">IF('Log_working_2-way'!$D33="","",A34^('Log_working_2-way'!$D33))</f>
        <v>#NAME?</v>
      </c>
      <c r="K34" s="32" t="e">
        <f ca="1">IF('Log_working_2-way'!$D33="","",B34^('Log_working_2-way'!$D33))</f>
        <v>#NAME?</v>
      </c>
      <c r="L34" s="37">
        <f t="shared" si="10"/>
        <v>0.59305210918114148</v>
      </c>
      <c r="M34" s="37">
        <f t="shared" si="11"/>
        <v>0.40694789081885852</v>
      </c>
      <c r="N34" s="38">
        <v>131</v>
      </c>
      <c r="O34" s="38">
        <f t="shared" si="12"/>
        <v>51.121951219512177</v>
      </c>
      <c r="P34" s="38">
        <f t="shared" si="13"/>
        <v>76.188284518828468</v>
      </c>
      <c r="Q34" s="38">
        <f t="shared" si="14"/>
        <v>54.811715481171547</v>
      </c>
      <c r="R34" s="38">
        <f t="shared" si="15"/>
        <v>79.878048780487802</v>
      </c>
      <c r="S34" s="39">
        <f t="shared" si="16"/>
        <v>-3.68976426165937</v>
      </c>
      <c r="T34" s="39">
        <f t="shared" si="17"/>
        <v>-3.6897642616593345</v>
      </c>
      <c r="U34" t="s">
        <v>226</v>
      </c>
      <c r="V34" t="s">
        <v>227</v>
      </c>
      <c r="W34" t="s">
        <v>439</v>
      </c>
      <c r="X34" t="s">
        <v>425</v>
      </c>
      <c r="Y34" s="41"/>
    </row>
    <row r="35" spans="1:25" ht="15" x14ac:dyDescent="0.25">
      <c r="A35">
        <v>2.06</v>
      </c>
      <c r="B35">
        <v>1.85</v>
      </c>
      <c r="C35" s="29">
        <f t="shared" si="9"/>
        <v>2.5977433744424072E-2</v>
      </c>
      <c r="D35" s="30">
        <f>IF(OR($A35="",$B35=""),"",A35*'MPTO_working_2-way'!$G34)</f>
        <v>2.1135135135135137</v>
      </c>
      <c r="E35" s="32">
        <f>IF(OR($A35="",$B35=""),"",B35*'MPTO_working_2-way'!$G34)</f>
        <v>1.8980582524271847</v>
      </c>
      <c r="F35" s="30">
        <f>IF(OR($A35="",$B35=""),"",'MPTO_working_2-way'!D34)</f>
        <v>2.1166342682588173</v>
      </c>
      <c r="G35" s="32">
        <f>IF(OR($A35="",$B35=""),"",'MPTO_working_2-way'!E34)</f>
        <v>1.8955483710519774</v>
      </c>
      <c r="H35" s="30">
        <f>IF(OR($A35="",$B35=""),"",'OddsRatio_working_2-way'!M34)</f>
        <v>2.1167178800079327</v>
      </c>
      <c r="I35" s="30">
        <f>IF(OR($A35="",$B35=""),"",'OddsRatio_working_2-way'!N34)</f>
        <v>1.8954813188742858</v>
      </c>
      <c r="J35" s="30" t="e">
        <f ca="1">IF('Log_working_2-way'!$D34="","",A35^('Log_working_2-way'!$D34))</f>
        <v>#NAME?</v>
      </c>
      <c r="K35" s="32" t="e">
        <f ca="1">IF('Log_working_2-way'!$D34="","",B35^('Log_working_2-way'!$D34))</f>
        <v>#NAME?</v>
      </c>
      <c r="L35" s="37">
        <f t="shared" si="10"/>
        <v>0.47314578005115088</v>
      </c>
      <c r="M35" s="37">
        <f t="shared" si="11"/>
        <v>0.52685421994884907</v>
      </c>
      <c r="N35" s="38">
        <v>132</v>
      </c>
      <c r="O35" s="38">
        <f t="shared" si="12"/>
        <v>67.922330097087382</v>
      </c>
      <c r="P35" s="38">
        <f t="shared" si="13"/>
        <v>60.648648648648646</v>
      </c>
      <c r="Q35" s="38">
        <f t="shared" si="14"/>
        <v>71.35135135135134</v>
      </c>
      <c r="R35" s="38">
        <f t="shared" si="15"/>
        <v>64.077669902912618</v>
      </c>
      <c r="S35" s="39">
        <f t="shared" si="16"/>
        <v>-3.429021254263958</v>
      </c>
      <c r="T35" s="39">
        <f t="shared" si="17"/>
        <v>-3.4290212542639722</v>
      </c>
      <c r="U35" t="s">
        <v>228</v>
      </c>
      <c r="V35" t="s">
        <v>229</v>
      </c>
      <c r="W35" t="s">
        <v>439</v>
      </c>
      <c r="X35" t="s">
        <v>425</v>
      </c>
      <c r="Y35" s="41"/>
    </row>
    <row r="36" spans="1:25" ht="15" x14ac:dyDescent="0.25">
      <c r="A36">
        <v>1.41</v>
      </c>
      <c r="B36">
        <v>3.02</v>
      </c>
      <c r="C36" s="29">
        <f t="shared" si="9"/>
        <v>4.0345685970597955E-2</v>
      </c>
      <c r="D36" s="30">
        <f>IF(OR($A36="",$B36=""),"",A36*'MPTO_working_2-way'!$G35)</f>
        <v>1.4668874172185431</v>
      </c>
      <c r="E36" s="32">
        <f>IF(OR($A36="",$B36=""),"",B36*'MPTO_working_2-way'!$G35)</f>
        <v>3.1418439716312059</v>
      </c>
      <c r="F36" s="30">
        <f>IF(OR($A36="",$B36=""),"",'MPTO_working_2-way'!D35)</f>
        <v>1.4512797791486316</v>
      </c>
      <c r="G36" s="32">
        <f>IF(OR($A36="",$B36=""),"",'MPTO_working_2-way'!E35)</f>
        <v>3.2159202477154296</v>
      </c>
      <c r="H36" s="30">
        <f>IF(OR($A36="",$B36=""),"",'OddsRatio_working_2-way'!M35)</f>
        <v>1.4505222492060774</v>
      </c>
      <c r="I36" s="30">
        <f>IF(OR($A36="",$B36=""),"",'OddsRatio_working_2-way'!N35)</f>
        <v>3.2196462034055529</v>
      </c>
      <c r="J36" s="30" t="e">
        <f ca="1">IF('Log_working_2-way'!$D35="","",A36^('Log_working_2-way'!$D35))</f>
        <v>#NAME?</v>
      </c>
      <c r="K36" s="32" t="e">
        <f ca="1">IF('Log_working_2-way'!$D35="","",B36^('Log_working_2-way'!$D35))</f>
        <v>#NAME?</v>
      </c>
      <c r="L36" s="37">
        <f t="shared" si="10"/>
        <v>0.68171557562076746</v>
      </c>
      <c r="M36" s="37">
        <f t="shared" si="11"/>
        <v>0.31828442437923249</v>
      </c>
      <c r="N36" s="38">
        <v>133</v>
      </c>
      <c r="O36" s="38">
        <f t="shared" si="12"/>
        <v>38.673758865248232</v>
      </c>
      <c r="P36" s="38">
        <f t="shared" si="13"/>
        <v>88.960264900662267</v>
      </c>
      <c r="Q36" s="38">
        <f t="shared" si="14"/>
        <v>44.039735099337754</v>
      </c>
      <c r="R36" s="38">
        <f t="shared" si="15"/>
        <v>94.326241134751783</v>
      </c>
      <c r="S36" s="39">
        <f t="shared" si="16"/>
        <v>-5.3659762340895227</v>
      </c>
      <c r="T36" s="39">
        <f t="shared" si="17"/>
        <v>-5.3659762340895156</v>
      </c>
      <c r="U36" t="s">
        <v>230</v>
      </c>
      <c r="V36" t="s">
        <v>231</v>
      </c>
      <c r="W36" t="s">
        <v>439</v>
      </c>
      <c r="X36" t="s">
        <v>425</v>
      </c>
      <c r="Y36" s="41"/>
    </row>
    <row r="37" spans="1:25" ht="15" x14ac:dyDescent="0.25">
      <c r="A37">
        <v>2.37</v>
      </c>
      <c r="B37">
        <v>1.65</v>
      </c>
      <c r="C37" s="29">
        <f t="shared" si="9"/>
        <v>2.8001534330648337E-2</v>
      </c>
      <c r="D37" s="30">
        <f>IF(OR($A37="",$B37=""),"",A37*'MPTO_working_2-way'!$G36)</f>
        <v>2.4363636363636365</v>
      </c>
      <c r="E37" s="32">
        <f>IF(OR($A37="",$B37=""),"",B37*'MPTO_working_2-way'!$G36)</f>
        <v>1.6962025316455696</v>
      </c>
      <c r="F37" s="30">
        <f>IF(OR($A37="",$B37=""),"",'MPTO_working_2-way'!D36)</f>
        <v>2.4513399153737665</v>
      </c>
      <c r="G37" s="32">
        <f>IF(OR($A37="",$B37=""),"",'MPTO_working_2-way'!E36)</f>
        <v>1.6890184645286688</v>
      </c>
      <c r="H37" s="30">
        <f>IF(OR($A37="",$B37=""),"",'OddsRatio_working_2-way'!M36)</f>
        <v>2.4517893468724408</v>
      </c>
      <c r="I37" s="30">
        <f>IF(OR($A37="",$B37=""),"",'OddsRatio_working_2-way'!N36)</f>
        <v>1.6888051645745159</v>
      </c>
      <c r="J37" s="30" t="e">
        <f ca="1">IF('Log_working_2-way'!$D36="","",A37^('Log_working_2-way'!$D36))</f>
        <v>#NAME?</v>
      </c>
      <c r="K37" s="32" t="e">
        <f ca="1">IF('Log_working_2-way'!$D36="","",B37^('Log_working_2-way'!$D36))</f>
        <v>#NAME?</v>
      </c>
      <c r="L37" s="37">
        <f t="shared" si="10"/>
        <v>0.41044776119402981</v>
      </c>
      <c r="M37" s="37">
        <f t="shared" si="11"/>
        <v>0.58955223880597019</v>
      </c>
      <c r="N37" s="38">
        <v>134</v>
      </c>
      <c r="O37" s="38">
        <f t="shared" si="12"/>
        <v>77.459915611814353</v>
      </c>
      <c r="P37" s="38">
        <f t="shared" si="13"/>
        <v>52.787878787878789</v>
      </c>
      <c r="Q37" s="38">
        <f t="shared" si="14"/>
        <v>81.212121212121218</v>
      </c>
      <c r="R37" s="38">
        <f t="shared" si="15"/>
        <v>56.540084388185647</v>
      </c>
      <c r="S37" s="39">
        <f t="shared" si="16"/>
        <v>-3.7522056003068656</v>
      </c>
      <c r="T37" s="39">
        <f t="shared" si="17"/>
        <v>-3.7522056003068585</v>
      </c>
      <c r="U37" t="s">
        <v>232</v>
      </c>
      <c r="V37" t="s">
        <v>233</v>
      </c>
      <c r="W37" t="s">
        <v>439</v>
      </c>
      <c r="X37" t="s">
        <v>425</v>
      </c>
      <c r="Y37" s="41"/>
    </row>
    <row r="38" spans="1:25" ht="15" x14ac:dyDescent="0.25">
      <c r="A38">
        <v>1.97</v>
      </c>
      <c r="B38">
        <v>1.93</v>
      </c>
      <c r="C38" s="29">
        <f t="shared" si="9"/>
        <v>2.5748928223876311E-2</v>
      </c>
      <c r="D38" s="30">
        <f>IF(OR($A38="",$B38=""),"",A38*'MPTO_working_2-way'!$G37)</f>
        <v>2.0207253886010363</v>
      </c>
      <c r="E38" s="32">
        <f>IF(OR($A38="",$B38=""),"",B38*'MPTO_working_2-way'!$G37)</f>
        <v>1.9796954314720812</v>
      </c>
      <c r="F38" s="30">
        <f>IF(OR($A38="",$B38=""),"",'MPTO_working_2-way'!D37)</f>
        <v>2.0212647191728026</v>
      </c>
      <c r="G38" s="32">
        <f>IF(OR($A38="",$B38=""),"",'MPTO_working_2-way'!E37)</f>
        <v>1.9791780536685666</v>
      </c>
      <c r="H38" s="30">
        <f>IF(OR($A38="",$B38=""),"",'OddsRatio_working_2-way'!M37)</f>
        <v>2.021278978873144</v>
      </c>
      <c r="I38" s="30">
        <f>IF(OR($A38="",$B38=""),"",'OddsRatio_working_2-way'!N37)</f>
        <v>1.9791643818062103</v>
      </c>
      <c r="J38" s="30" t="e">
        <f ca="1">IF('Log_working_2-way'!$D37="","",A38^('Log_working_2-way'!$D37))</f>
        <v>#NAME?</v>
      </c>
      <c r="K38" s="32" t="e">
        <f ca="1">IF('Log_working_2-way'!$D37="","",B38^('Log_working_2-way'!$D37))</f>
        <v>#NAME?</v>
      </c>
      <c r="L38" s="37">
        <f t="shared" si="10"/>
        <v>0.49487179487179483</v>
      </c>
      <c r="M38" s="37">
        <f t="shared" si="11"/>
        <v>0.50512820512820511</v>
      </c>
      <c r="N38" s="38">
        <v>135</v>
      </c>
      <c r="O38" s="38">
        <f t="shared" si="12"/>
        <v>66.472081218274099</v>
      </c>
      <c r="P38" s="38">
        <f t="shared" si="13"/>
        <v>65.051813471502598</v>
      </c>
      <c r="Q38" s="38">
        <f t="shared" si="14"/>
        <v>69.948186528497416</v>
      </c>
      <c r="R38" s="38">
        <f t="shared" si="15"/>
        <v>68.527918781725887</v>
      </c>
      <c r="S38" s="39">
        <f t="shared" si="16"/>
        <v>-3.4761053102233177</v>
      </c>
      <c r="T38" s="39">
        <f t="shared" si="17"/>
        <v>-3.4761053102232893</v>
      </c>
      <c r="U38" t="s">
        <v>234</v>
      </c>
      <c r="V38" t="s">
        <v>235</v>
      </c>
      <c r="W38" t="s">
        <v>439</v>
      </c>
      <c r="X38" t="s">
        <v>425</v>
      </c>
      <c r="Y38" s="41"/>
    </row>
    <row r="39" spans="1:25" ht="15" x14ac:dyDescent="0.25">
      <c r="A39">
        <v>1.87</v>
      </c>
      <c r="B39">
        <v>2.02</v>
      </c>
      <c r="C39" s="29">
        <f t="shared" si="9"/>
        <v>2.9808863239265015E-2</v>
      </c>
      <c r="D39" s="30">
        <f>IF(OR($A39="",$B39=""),"",A39*'MPTO_working_2-way'!$G38)</f>
        <v>1.9257425742574257</v>
      </c>
      <c r="E39" s="32">
        <f>IF(OR($A39="",$B39=""),"",B39*'MPTO_working_2-way'!$G38)</f>
        <v>2.0802139037433154</v>
      </c>
      <c r="F39" s="30">
        <f>IF(OR($A39="",$B39=""),"",'MPTO_working_2-way'!D38)</f>
        <v>1.9236135865967305</v>
      </c>
      <c r="G39" s="32">
        <f>IF(OR($A39="",$B39=""),"",'MPTO_working_2-way'!E38)</f>
        <v>2.082703865027292</v>
      </c>
      <c r="H39" s="30">
        <f>IF(OR($A39="",$B39=""),"",'OddsRatio_working_2-way'!M38)</f>
        <v>1.9235481451827992</v>
      </c>
      <c r="I39" s="30">
        <f>IF(OR($A39="",$B39=""),"",'OddsRatio_working_2-way'!N38)</f>
        <v>2.0827805840074194</v>
      </c>
      <c r="J39" s="30" t="e">
        <f ca="1">IF('Log_working_2-way'!$D38="","",A39^('Log_working_2-way'!$D38))</f>
        <v>#NAME?</v>
      </c>
      <c r="K39" s="32" t="e">
        <f ca="1">IF('Log_working_2-way'!$D38="","",B39^('Log_working_2-way'!$D38))</f>
        <v>#NAME?</v>
      </c>
      <c r="L39" s="37">
        <f t="shared" si="10"/>
        <v>0.51928020565552702</v>
      </c>
      <c r="M39" s="37">
        <f t="shared" si="11"/>
        <v>0.48071979434447304</v>
      </c>
      <c r="N39" s="38">
        <v>136</v>
      </c>
      <c r="O39" s="38">
        <f t="shared" si="12"/>
        <v>63.272727272727273</v>
      </c>
      <c r="P39" s="38">
        <f t="shared" si="13"/>
        <v>68.673267326732685</v>
      </c>
      <c r="Q39" s="38">
        <f t="shared" si="14"/>
        <v>67.32673267326733</v>
      </c>
      <c r="R39" s="38">
        <f t="shared" si="15"/>
        <v>72.72727272727272</v>
      </c>
      <c r="S39" s="39">
        <f t="shared" si="16"/>
        <v>-4.0540054005400563</v>
      </c>
      <c r="T39" s="39">
        <f t="shared" si="17"/>
        <v>-4.054005400540035</v>
      </c>
      <c r="U39" t="s">
        <v>138</v>
      </c>
      <c r="V39" t="s">
        <v>130</v>
      </c>
      <c r="W39" t="s">
        <v>164</v>
      </c>
      <c r="X39" t="s">
        <v>425</v>
      </c>
      <c r="Y39" s="41"/>
    </row>
    <row r="40" spans="1:25" ht="15" x14ac:dyDescent="0.25">
      <c r="A40">
        <v>2.2000000000000002</v>
      </c>
      <c r="B40">
        <v>1.73</v>
      </c>
      <c r="C40" s="29">
        <f t="shared" si="9"/>
        <v>3.2580136626379375E-2</v>
      </c>
      <c r="D40" s="30">
        <f>IF(OR($A40="",$B40=""),"",A40*'MPTO_working_2-way'!$G39)</f>
        <v>2.2716763005780347</v>
      </c>
      <c r="E40" s="32">
        <f>IF(OR($A40="",$B40=""),"",B40*'MPTO_working_2-way'!$G39)</f>
        <v>1.7863636363636364</v>
      </c>
      <c r="F40" s="30">
        <f>IF(OR($A40="",$B40=""),"",'MPTO_working_2-way'!D39)</f>
        <v>2.2817745803357314</v>
      </c>
      <c r="G40" s="32">
        <f>IF(OR($A40="",$B40=""),"",'MPTO_working_2-way'!E39)</f>
        <v>1.7801683816651075</v>
      </c>
      <c r="H40" s="30">
        <f>IF(OR($A40="",$B40=""),"",'OddsRatio_working_2-way'!M39)</f>
        <v>2.2821215295120645</v>
      </c>
      <c r="I40" s="30">
        <f>IF(OR($A40="",$B40=""),"",'OddsRatio_working_2-way'!N39)</f>
        <v>1.7799572637865058</v>
      </c>
      <c r="J40" s="30" t="e">
        <f ca="1">IF('Log_working_2-way'!$D39="","",A40^('Log_working_2-way'!$D39))</f>
        <v>#NAME?</v>
      </c>
      <c r="K40" s="32" t="e">
        <f ca="1">IF('Log_working_2-way'!$D39="","",B40^('Log_working_2-way'!$D39))</f>
        <v>#NAME?</v>
      </c>
      <c r="L40" s="37">
        <f t="shared" si="10"/>
        <v>0.44020356234096691</v>
      </c>
      <c r="M40" s="37">
        <f t="shared" si="11"/>
        <v>0.55979643765903309</v>
      </c>
      <c r="N40" s="38">
        <v>137</v>
      </c>
      <c r="O40" s="38">
        <f t="shared" si="12"/>
        <v>74.727272727272734</v>
      </c>
      <c r="P40" s="38">
        <f t="shared" si="13"/>
        <v>57.809248554913296</v>
      </c>
      <c r="Q40" s="38">
        <f t="shared" si="14"/>
        <v>79.190751445086718</v>
      </c>
      <c r="R40" s="38">
        <f t="shared" si="15"/>
        <v>62.272727272727273</v>
      </c>
      <c r="S40" s="39">
        <f t="shared" si="16"/>
        <v>-4.4634787178139845</v>
      </c>
      <c r="T40" s="39">
        <f t="shared" si="17"/>
        <v>-4.4634787178139774</v>
      </c>
      <c r="U40" t="s">
        <v>135</v>
      </c>
      <c r="V40" t="s">
        <v>145</v>
      </c>
      <c r="W40" t="s">
        <v>164</v>
      </c>
      <c r="X40" t="s">
        <v>425</v>
      </c>
      <c r="Y40" s="41"/>
    </row>
    <row r="41" spans="1:25" ht="15" x14ac:dyDescent="0.25">
      <c r="A41">
        <v>2.06</v>
      </c>
      <c r="B41">
        <v>1.84</v>
      </c>
      <c r="C41" s="29">
        <f t="shared" si="9"/>
        <v>2.891515407344869E-2</v>
      </c>
      <c r="D41" s="30">
        <f>IF(OR($A41="",$B41=""),"",A41*'MPTO_working_2-way'!$G40)</f>
        <v>2.1195652173913042</v>
      </c>
      <c r="E41" s="32">
        <f>IF(OR($A41="",$B41=""),"",B41*'MPTO_working_2-way'!$G40)</f>
        <v>1.8932038834951457</v>
      </c>
      <c r="F41" s="30">
        <f>IF(OR($A41="",$B41=""),"",'MPTO_working_2-way'!D40)</f>
        <v>2.1232354918216445</v>
      </c>
      <c r="G41" s="32">
        <f>IF(OR($A41="",$B41=""),"",'MPTO_working_2-way'!E40)</f>
        <v>1.8902852583283463</v>
      </c>
      <c r="H41" s="30">
        <f>IF(OR($A41="",$B41=""),"",'OddsRatio_working_2-way'!M40)</f>
        <v>2.123345344008138</v>
      </c>
      <c r="I41" s="30">
        <f>IF(OR($A41="",$B41=""),"",'OddsRatio_working_2-way'!N40)</f>
        <v>1.8901981971385247</v>
      </c>
      <c r="J41" s="30" t="e">
        <f ca="1">IF('Log_working_2-way'!$D40="","",A41^('Log_working_2-way'!$D40))</f>
        <v>#NAME?</v>
      </c>
      <c r="K41" s="32" t="e">
        <f ca="1">IF('Log_working_2-way'!$D40="","",B41^('Log_working_2-way'!$D40))</f>
        <v>#NAME?</v>
      </c>
      <c r="L41" s="37">
        <f t="shared" si="10"/>
        <v>0.47179487179487184</v>
      </c>
      <c r="M41" s="37">
        <f t="shared" si="11"/>
        <v>0.52820512820512822</v>
      </c>
      <c r="N41" s="38">
        <v>138</v>
      </c>
      <c r="O41" s="38">
        <f t="shared" si="12"/>
        <v>71.009708737864088</v>
      </c>
      <c r="P41" s="38">
        <f t="shared" si="13"/>
        <v>63.000000000000007</v>
      </c>
      <c r="Q41" s="38">
        <f t="shared" si="14"/>
        <v>75</v>
      </c>
      <c r="R41" s="38">
        <f t="shared" si="15"/>
        <v>66.990291262135926</v>
      </c>
      <c r="S41" s="39">
        <f t="shared" si="16"/>
        <v>-3.9902912621359121</v>
      </c>
      <c r="T41" s="39">
        <f t="shared" si="17"/>
        <v>-3.9902912621359192</v>
      </c>
      <c r="U41" t="s">
        <v>162</v>
      </c>
      <c r="V41" t="s">
        <v>127</v>
      </c>
      <c r="W41" t="s">
        <v>164</v>
      </c>
      <c r="X41" t="s">
        <v>425</v>
      </c>
      <c r="Y41" s="41"/>
    </row>
    <row r="42" spans="1:25" ht="15" x14ac:dyDescent="0.25">
      <c r="A42">
        <v>2.2599999999999998</v>
      </c>
      <c r="B42">
        <v>1.69</v>
      </c>
      <c r="C42" s="29">
        <f t="shared" si="9"/>
        <v>3.4193852437555794E-2</v>
      </c>
      <c r="D42" s="30">
        <f>IF(OR($A42="",$B42=""),"",A42*'MPTO_working_2-way'!$G41)</f>
        <v>2.3372781065088759</v>
      </c>
      <c r="E42" s="32">
        <f>IF(OR($A42="",$B42=""),"",B42*'MPTO_working_2-way'!$G41)</f>
        <v>1.7477876106194692</v>
      </c>
      <c r="F42" s="30">
        <f>IF(OR($A42="",$B42=""),"",'MPTO_working_2-way'!D41)</f>
        <v>2.3508340001231001</v>
      </c>
      <c r="G42" s="32">
        <f>IF(OR($A42="",$B42=""),"",'MPTO_working_2-way'!E41)</f>
        <v>1.740283410033262</v>
      </c>
      <c r="H42" s="30">
        <f>IF(OR($A42="",$B42=""),"",'OddsRatio_working_2-way'!M41)</f>
        <v>2.351327849384353</v>
      </c>
      <c r="I42" s="30">
        <f>IF(OR($A42="",$B42=""),"",'OddsRatio_working_2-way'!N41)</f>
        <v>1.7400128699009547</v>
      </c>
      <c r="J42" s="30" t="e">
        <f ca="1">IF('Log_working_2-way'!$D41="","",A42^('Log_working_2-way'!$D41))</f>
        <v>#NAME?</v>
      </c>
      <c r="K42" s="32" t="e">
        <f ca="1">IF('Log_working_2-way'!$D41="","",B42^('Log_working_2-way'!$D41))</f>
        <v>#NAME?</v>
      </c>
      <c r="L42" s="37">
        <f t="shared" si="10"/>
        <v>0.42784810126582273</v>
      </c>
      <c r="M42" s="37">
        <f t="shared" si="11"/>
        <v>0.57215189873417716</v>
      </c>
      <c r="N42" s="38">
        <v>139</v>
      </c>
      <c r="O42" s="38">
        <f t="shared" si="12"/>
        <v>77.495575221238937</v>
      </c>
      <c r="P42" s="38">
        <f t="shared" si="13"/>
        <v>56.751479289940832</v>
      </c>
      <c r="Q42" s="38">
        <f t="shared" si="14"/>
        <v>82.248520710059168</v>
      </c>
      <c r="R42" s="38">
        <f t="shared" si="15"/>
        <v>61.504424778761063</v>
      </c>
      <c r="S42" s="39">
        <f t="shared" si="16"/>
        <v>-4.7529454888202309</v>
      </c>
      <c r="T42" s="39">
        <f t="shared" si="17"/>
        <v>-4.7529454888202309</v>
      </c>
      <c r="U42" t="s">
        <v>132</v>
      </c>
      <c r="V42" t="s">
        <v>136</v>
      </c>
      <c r="W42" t="s">
        <v>164</v>
      </c>
      <c r="X42" t="s">
        <v>425</v>
      </c>
      <c r="Y42" s="41"/>
    </row>
    <row r="43" spans="1:25" ht="15" x14ac:dyDescent="0.25">
      <c r="A43">
        <v>2.4700000000000002</v>
      </c>
      <c r="B43">
        <v>1.59</v>
      </c>
      <c r="C43" s="29">
        <f t="shared" si="9"/>
        <v>3.37891172052045E-2</v>
      </c>
      <c r="D43" s="30">
        <f>IF(OR($A43="",$B43=""),"",A43*'MPTO_working_2-way'!$G42)</f>
        <v>2.5534591194968552</v>
      </c>
      <c r="E43" s="32">
        <f>IF(OR($A43="",$B43=""),"",B43*'MPTO_working_2-way'!$G42)</f>
        <v>1.6437246963562753</v>
      </c>
      <c r="F43" s="30">
        <f>IF(OR($A43="",$B43=""),"",'MPTO_working_2-way'!D42)</f>
        <v>2.5775604633610079</v>
      </c>
      <c r="G43" s="32">
        <f>IF(OR($A43="",$B43=""),"",'MPTO_working_2-way'!E42)</f>
        <v>1.6338901254342355</v>
      </c>
      <c r="H43" s="30">
        <f>IF(OR($A43="",$B43=""),"",'OddsRatio_working_2-way'!M42)</f>
        <v>2.5784566588059405</v>
      </c>
      <c r="I43" s="30">
        <f>IF(OR($A43="",$B43=""),"",'OddsRatio_working_2-way'!N42)</f>
        <v>1.6335302236023845</v>
      </c>
      <c r="J43" s="30" t="e">
        <f ca="1">IF('Log_working_2-way'!$D42="","",A43^('Log_working_2-way'!$D42))</f>
        <v>#NAME?</v>
      </c>
      <c r="K43" s="32" t="e">
        <f ca="1">IF('Log_working_2-way'!$D42="","",B43^('Log_working_2-way'!$D42))</f>
        <v>#NAME?</v>
      </c>
      <c r="L43" s="37">
        <f t="shared" si="10"/>
        <v>0.39162561576354682</v>
      </c>
      <c r="M43" s="37">
        <f t="shared" si="11"/>
        <v>0.60837438423645318</v>
      </c>
      <c r="N43" s="38">
        <v>140</v>
      </c>
      <c r="O43" s="38">
        <f t="shared" si="12"/>
        <v>83.319838056680169</v>
      </c>
      <c r="P43" s="38">
        <f t="shared" si="13"/>
        <v>51.949685534591204</v>
      </c>
      <c r="Q43" s="38">
        <f t="shared" si="14"/>
        <v>88.050314465408803</v>
      </c>
      <c r="R43" s="38">
        <f t="shared" si="15"/>
        <v>56.680161943319838</v>
      </c>
      <c r="S43" s="39">
        <f t="shared" si="16"/>
        <v>-4.7304764087286344</v>
      </c>
      <c r="T43" s="39">
        <f t="shared" si="17"/>
        <v>-4.7304764087286344</v>
      </c>
      <c r="U43" t="s">
        <v>134</v>
      </c>
      <c r="V43" t="s">
        <v>137</v>
      </c>
      <c r="W43" t="s">
        <v>164</v>
      </c>
      <c r="X43" t="s">
        <v>425</v>
      </c>
      <c r="Y43" s="41"/>
    </row>
    <row r="44" spans="1:25" ht="15" x14ac:dyDescent="0.25">
      <c r="A44">
        <v>2.0699999999999998</v>
      </c>
      <c r="B44">
        <v>1.81</v>
      </c>
      <c r="C44" s="29">
        <f t="shared" si="9"/>
        <v>3.5577975284917462E-2</v>
      </c>
      <c r="D44" s="30">
        <f>IF(OR($A44="",$B44=""),"",A44*'MPTO_working_2-way'!$G43)</f>
        <v>2.1436464088397789</v>
      </c>
      <c r="E44" s="32">
        <f>IF(OR($A44="",$B44=""),"",B44*'MPTO_working_2-way'!$G43)</f>
        <v>1.8743961352657006</v>
      </c>
      <c r="F44" s="30">
        <f>IF(OR($A44="",$B44=""),"",'MPTO_working_2-way'!D43)</f>
        <v>2.1491381535549374</v>
      </c>
      <c r="G44" s="32">
        <f>IF(OR($A44="",$B44=""),"",'MPTO_working_2-way'!E43)</f>
        <v>1.8702173858786533</v>
      </c>
      <c r="H44" s="30">
        <f>IF(OR($A44="",$B44=""),"",'OddsRatio_working_2-way'!M43)</f>
        <v>2.1493422703098441</v>
      </c>
      <c r="I44" s="30">
        <f>IF(OR($A44="",$B44=""),"",'OddsRatio_working_2-way'!N43)</f>
        <v>1.8700628401410975</v>
      </c>
      <c r="J44" s="30" t="e">
        <f ca="1">IF('Log_working_2-way'!$D43="","",A44^('Log_working_2-way'!$D43))</f>
        <v>#NAME?</v>
      </c>
      <c r="K44" s="32" t="e">
        <f ca="1">IF('Log_working_2-way'!$D43="","",B44^('Log_working_2-way'!$D43))</f>
        <v>#NAME?</v>
      </c>
      <c r="L44" s="37">
        <f t="shared" si="10"/>
        <v>0.46649484536082475</v>
      </c>
      <c r="M44" s="37">
        <f t="shared" si="11"/>
        <v>0.53350515463917525</v>
      </c>
      <c r="N44" s="38">
        <v>141</v>
      </c>
      <c r="O44" s="38">
        <f t="shared" si="12"/>
        <v>72.884057971014499</v>
      </c>
      <c r="P44" s="38">
        <f t="shared" si="13"/>
        <v>63.099447513812166</v>
      </c>
      <c r="Q44" s="38">
        <f t="shared" si="14"/>
        <v>77.900552486187848</v>
      </c>
      <c r="R44" s="38">
        <f t="shared" si="15"/>
        <v>68.115942028985515</v>
      </c>
      <c r="S44" s="39">
        <f t="shared" si="16"/>
        <v>-5.0164945151733491</v>
      </c>
      <c r="T44" s="39">
        <f t="shared" si="17"/>
        <v>-5.0164945151733491</v>
      </c>
      <c r="U44" t="s">
        <v>124</v>
      </c>
      <c r="V44" t="s">
        <v>139</v>
      </c>
      <c r="W44" t="s">
        <v>164</v>
      </c>
      <c r="X44" t="s">
        <v>425</v>
      </c>
      <c r="Y44" s="41"/>
    </row>
    <row r="45" spans="1:25" ht="15" x14ac:dyDescent="0.25">
      <c r="A45">
        <v>2.06</v>
      </c>
      <c r="B45">
        <v>1.84</v>
      </c>
      <c r="C45" s="29">
        <f t="shared" si="9"/>
        <v>2.891515407344869E-2</v>
      </c>
      <c r="D45" s="30">
        <f>IF(OR($A45="",$B45=""),"",A45*'MPTO_working_2-way'!$G44)</f>
        <v>2.1195652173913042</v>
      </c>
      <c r="E45" s="32">
        <f>IF(OR($A45="",$B45=""),"",B45*'MPTO_working_2-way'!$G44)</f>
        <v>1.8932038834951457</v>
      </c>
      <c r="F45" s="30">
        <f>IF(OR($A45="",$B45=""),"",'MPTO_working_2-way'!D44)</f>
        <v>2.1232354918216445</v>
      </c>
      <c r="G45" s="32">
        <f>IF(OR($A45="",$B45=""),"",'MPTO_working_2-way'!E44)</f>
        <v>1.8902852583283463</v>
      </c>
      <c r="H45" s="30">
        <f>IF(OR($A45="",$B45=""),"",'OddsRatio_working_2-way'!M44)</f>
        <v>2.123345344008138</v>
      </c>
      <c r="I45" s="30">
        <f>IF(OR($A45="",$B45=""),"",'OddsRatio_working_2-way'!N44)</f>
        <v>1.8901981971385247</v>
      </c>
      <c r="J45" s="30" t="e">
        <f ca="1">IF('Log_working_2-way'!$D44="","",A45^('Log_working_2-way'!$D44))</f>
        <v>#NAME?</v>
      </c>
      <c r="K45" s="32" t="e">
        <f ca="1">IF('Log_working_2-way'!$D44="","",B45^('Log_working_2-way'!$D44))</f>
        <v>#NAME?</v>
      </c>
      <c r="L45" s="37">
        <f t="shared" si="10"/>
        <v>0.47179487179487184</v>
      </c>
      <c r="M45" s="37">
        <f t="shared" si="11"/>
        <v>0.52820512820512822</v>
      </c>
      <c r="N45" s="38">
        <v>142</v>
      </c>
      <c r="O45" s="38">
        <f t="shared" si="12"/>
        <v>73.06796116504853</v>
      </c>
      <c r="P45" s="38">
        <f t="shared" si="13"/>
        <v>64.826086956521749</v>
      </c>
      <c r="Q45" s="38">
        <f t="shared" si="14"/>
        <v>77.173913043478251</v>
      </c>
      <c r="R45" s="38">
        <f t="shared" si="15"/>
        <v>68.932038834951456</v>
      </c>
      <c r="S45" s="39">
        <f t="shared" si="16"/>
        <v>-4.1059518784297211</v>
      </c>
      <c r="T45" s="39">
        <f t="shared" si="17"/>
        <v>-4.1059518784297069</v>
      </c>
      <c r="U45" t="s">
        <v>143</v>
      </c>
      <c r="V45" t="s">
        <v>131</v>
      </c>
      <c r="W45" t="s">
        <v>164</v>
      </c>
      <c r="X45" t="s">
        <v>425</v>
      </c>
      <c r="Y45" s="41"/>
    </row>
    <row r="46" spans="1:25" ht="15" x14ac:dyDescent="0.25">
      <c r="A46">
        <v>2.04</v>
      </c>
      <c r="B46">
        <v>1.85</v>
      </c>
      <c r="C46" s="29">
        <f t="shared" si="9"/>
        <v>3.0736618971912932E-2</v>
      </c>
      <c r="D46" s="30">
        <f>IF(OR($A46="",$B46=""),"",A46*'MPTO_working_2-way'!$G45)</f>
        <v>2.1027027027027025</v>
      </c>
      <c r="E46" s="32">
        <f>IF(OR($A46="",$B46=""),"",B46*'MPTO_working_2-way'!$G45)</f>
        <v>1.9068627450980391</v>
      </c>
      <c r="F46" s="30">
        <f>IF(OR($A46="",$B46=""),"",'MPTO_working_2-way'!D45)</f>
        <v>2.1060267857142851</v>
      </c>
      <c r="G46" s="32">
        <f>IF(OR($A46="",$B46=""),"",'MPTO_working_2-way'!E45)</f>
        <v>1.9041372351160444</v>
      </c>
      <c r="H46" s="30">
        <f>IF(OR($A46="",$B46=""),"",'OddsRatio_working_2-way'!M45)</f>
        <v>2.1061326375099441</v>
      </c>
      <c r="I46" s="30">
        <f>IF(OR($A46="",$B46=""),"",'OddsRatio_working_2-way'!N45)</f>
        <v>1.904050713349474</v>
      </c>
      <c r="J46" s="30" t="e">
        <f ca="1">IF('Log_working_2-way'!$D45="","",A46^('Log_working_2-way'!$D45))</f>
        <v>#NAME?</v>
      </c>
      <c r="K46" s="32" t="e">
        <f ca="1">IF('Log_working_2-way'!$D45="","",B46^('Log_working_2-way'!$D45))</f>
        <v>#NAME?</v>
      </c>
      <c r="L46" s="37">
        <f t="shared" si="10"/>
        <v>0.47557840616966585</v>
      </c>
      <c r="M46" s="37">
        <f t="shared" si="11"/>
        <v>0.52442159383033427</v>
      </c>
      <c r="N46" s="38">
        <v>143</v>
      </c>
      <c r="O46" s="38">
        <f t="shared" si="12"/>
        <v>72.901960784313729</v>
      </c>
      <c r="P46" s="38">
        <f t="shared" si="13"/>
        <v>65.702702702702695</v>
      </c>
      <c r="Q46" s="38">
        <f t="shared" si="14"/>
        <v>77.297297297297291</v>
      </c>
      <c r="R46" s="38">
        <f t="shared" si="15"/>
        <v>70.098039215686271</v>
      </c>
      <c r="S46" s="39">
        <f t="shared" si="16"/>
        <v>-4.3953365129835618</v>
      </c>
      <c r="T46" s="39">
        <f t="shared" si="17"/>
        <v>-4.395336512983576</v>
      </c>
      <c r="U46" t="s">
        <v>142</v>
      </c>
      <c r="V46" t="s">
        <v>129</v>
      </c>
      <c r="W46" t="s">
        <v>164</v>
      </c>
      <c r="X46" t="s">
        <v>425</v>
      </c>
      <c r="Y46" s="41"/>
    </row>
    <row r="47" spans="1:25" ht="15" x14ac:dyDescent="0.25">
      <c r="A47">
        <v>2.09</v>
      </c>
      <c r="B47">
        <v>1.8</v>
      </c>
      <c r="C47" s="29">
        <f t="shared" si="9"/>
        <v>3.4024455077086735E-2</v>
      </c>
      <c r="D47" s="30">
        <f>IF(OR($A47="",$B47=""),"",A47*'MPTO_working_2-way'!$G46)</f>
        <v>2.161111111111111</v>
      </c>
      <c r="E47" s="32">
        <f>IF(OR($A47="",$B47=""),"",B47*'MPTO_working_2-way'!$G46)</f>
        <v>1.8612440191387563</v>
      </c>
      <c r="F47" s="30">
        <f>IF(OR($A47="",$B47=""),"",'MPTO_working_2-way'!D46)</f>
        <v>2.1670506912442398</v>
      </c>
      <c r="G47" s="32">
        <f>IF(OR($A47="",$B47=""),"",'MPTO_working_2-way'!E46)</f>
        <v>1.8568608094768018</v>
      </c>
      <c r="H47" s="30">
        <f>IF(OR($A47="",$B47=""),"",'OddsRatio_working_2-way'!M46)</f>
        <v>2.1672617529928755</v>
      </c>
      <c r="I47" s="30">
        <f>IF(OR($A47="",$B47=""),"",'OddsRatio_working_2-way'!N46)</f>
        <v>1.8567058737562385</v>
      </c>
      <c r="J47" s="30" t="e">
        <f ca="1">IF('Log_working_2-way'!$D46="","",A47^('Log_working_2-way'!$D46))</f>
        <v>#NAME?</v>
      </c>
      <c r="K47" s="32" t="e">
        <f ca="1">IF('Log_working_2-way'!$D46="","",B47^('Log_working_2-way'!$D46))</f>
        <v>#NAME?</v>
      </c>
      <c r="L47" s="37">
        <f t="shared" si="10"/>
        <v>0.46272493573264784</v>
      </c>
      <c r="M47" s="37">
        <f t="shared" si="11"/>
        <v>0.53727506426735205</v>
      </c>
      <c r="N47" s="38">
        <v>144</v>
      </c>
      <c r="O47" s="38">
        <f t="shared" si="12"/>
        <v>75.100478468899524</v>
      </c>
      <c r="P47" s="38">
        <f t="shared" si="13"/>
        <v>64</v>
      </c>
      <c r="Q47" s="38">
        <f t="shared" si="14"/>
        <v>80</v>
      </c>
      <c r="R47" s="38">
        <f t="shared" si="15"/>
        <v>68.89952153110049</v>
      </c>
      <c r="S47" s="39">
        <f t="shared" si="16"/>
        <v>-4.8995215311004756</v>
      </c>
      <c r="T47" s="39">
        <f t="shared" si="17"/>
        <v>-4.8995215311004898</v>
      </c>
      <c r="U47" t="s">
        <v>144</v>
      </c>
      <c r="V47" t="s">
        <v>140</v>
      </c>
      <c r="W47" t="s">
        <v>164</v>
      </c>
      <c r="X47" t="s">
        <v>425</v>
      </c>
      <c r="Y47" s="41"/>
    </row>
    <row r="48" spans="1:25" ht="15" x14ac:dyDescent="0.25">
      <c r="A48">
        <v>1.91</v>
      </c>
      <c r="B48">
        <v>1.93</v>
      </c>
      <c r="C48" s="29">
        <f t="shared" si="9"/>
        <v>4.1694924449990456E-2</v>
      </c>
      <c r="D48" s="30">
        <f>IF(OR($A48="",$B48=""),"",A48*'MPTO_working_2-way'!$G47)</f>
        <v>1.9896373056994816</v>
      </c>
      <c r="E48" s="32">
        <f>IF(OR($A48="",$B48=""),"",B48*'MPTO_working_2-way'!$G47)</f>
        <v>2.0104712041884816</v>
      </c>
      <c r="F48" s="30">
        <f>IF(OR($A48="",$B48=""),"",'MPTO_working_2-way'!D47)</f>
        <v>1.9892075654965866</v>
      </c>
      <c r="G48" s="32">
        <f>IF(OR($A48="",$B48=""),"",'MPTO_working_2-way'!E47)</f>
        <v>2.0109101819272834</v>
      </c>
      <c r="H48" s="30">
        <f>IF(OR($A48="",$B48=""),"",'OddsRatio_working_2-way'!M47)</f>
        <v>1.9891888715790902</v>
      </c>
      <c r="I48" s="30">
        <f>IF(OR($A48="",$B48=""),"",'OddsRatio_working_2-way'!N47)</f>
        <v>2.0109292863390706</v>
      </c>
      <c r="J48" s="30" t="e">
        <f ca="1">IF('Log_working_2-way'!$D47="","",A48^('Log_working_2-way'!$D47))</f>
        <v>#NAME?</v>
      </c>
      <c r="K48" s="32" t="e">
        <f ca="1">IF('Log_working_2-way'!$D47="","",B48^('Log_working_2-way'!$D47))</f>
        <v>#NAME?</v>
      </c>
      <c r="L48" s="37">
        <f t="shared" si="10"/>
        <v>0.50260416666666674</v>
      </c>
      <c r="M48" s="37">
        <f t="shared" si="11"/>
        <v>0.49739583333333337</v>
      </c>
      <c r="N48" s="38">
        <v>145</v>
      </c>
      <c r="O48" s="38">
        <f t="shared" si="12"/>
        <v>69.083769633507842</v>
      </c>
      <c r="P48" s="38">
        <f t="shared" si="13"/>
        <v>69.870466321243512</v>
      </c>
      <c r="Q48" s="38">
        <f t="shared" si="14"/>
        <v>75.129533678756488</v>
      </c>
      <c r="R48" s="38">
        <f t="shared" si="15"/>
        <v>75.916230366492144</v>
      </c>
      <c r="S48" s="39">
        <f t="shared" si="16"/>
        <v>-6.0457640452486459</v>
      </c>
      <c r="T48" s="39">
        <f t="shared" si="17"/>
        <v>-6.0457640452486316</v>
      </c>
      <c r="U48" t="s">
        <v>152</v>
      </c>
      <c r="V48" t="s">
        <v>150</v>
      </c>
      <c r="W48" t="s">
        <v>119</v>
      </c>
      <c r="X48" t="s">
        <v>425</v>
      </c>
      <c r="Y48" s="41"/>
    </row>
    <row r="49" spans="1:25" ht="15" x14ac:dyDescent="0.25">
      <c r="A49">
        <v>1.91</v>
      </c>
      <c r="B49">
        <v>1.93</v>
      </c>
      <c r="C49" s="29">
        <f t="shared" si="9"/>
        <v>4.1694924449990456E-2</v>
      </c>
      <c r="D49" s="30">
        <f>IF(OR($A49="",$B49=""),"",A49*'MPTO_working_2-way'!$G48)</f>
        <v>1.9896373056994816</v>
      </c>
      <c r="E49" s="32">
        <f>IF(OR($A49="",$B49=""),"",B49*'MPTO_working_2-way'!$G48)</f>
        <v>2.0104712041884816</v>
      </c>
      <c r="F49" s="30">
        <f>IF(OR($A49="",$B49=""),"",'MPTO_working_2-way'!D48)</f>
        <v>1.9892075654965866</v>
      </c>
      <c r="G49" s="32">
        <f>IF(OR($A49="",$B49=""),"",'MPTO_working_2-way'!E48)</f>
        <v>2.0109101819272834</v>
      </c>
      <c r="H49" s="30">
        <f>IF(OR($A49="",$B49=""),"",'OddsRatio_working_2-way'!M48)</f>
        <v>1.9891888715790902</v>
      </c>
      <c r="I49" s="30">
        <f>IF(OR($A49="",$B49=""),"",'OddsRatio_working_2-way'!N48)</f>
        <v>2.0109292863390706</v>
      </c>
      <c r="J49" s="30" t="e">
        <f ca="1">IF('Log_working_2-way'!$D48="","",A49^('Log_working_2-way'!$D48))</f>
        <v>#NAME?</v>
      </c>
      <c r="K49" s="32" t="e">
        <f ca="1">IF('Log_working_2-way'!$D48="","",B49^('Log_working_2-way'!$D48))</f>
        <v>#NAME?</v>
      </c>
      <c r="L49" s="37">
        <f t="shared" si="10"/>
        <v>0.50260416666666674</v>
      </c>
      <c r="M49" s="37">
        <f t="shared" si="11"/>
        <v>0.49739583333333337</v>
      </c>
      <c r="N49" s="38">
        <v>146</v>
      </c>
      <c r="O49" s="38">
        <f t="shared" si="12"/>
        <v>69.56020942408378</v>
      </c>
      <c r="P49" s="38">
        <f t="shared" si="13"/>
        <v>70.352331606217618</v>
      </c>
      <c r="Q49" s="38">
        <f t="shared" si="14"/>
        <v>75.647668393782396</v>
      </c>
      <c r="R49" s="38">
        <f t="shared" si="15"/>
        <v>76.439790575916234</v>
      </c>
      <c r="S49" s="39">
        <f t="shared" si="16"/>
        <v>-6.0874589696986163</v>
      </c>
      <c r="T49" s="39">
        <f t="shared" si="17"/>
        <v>-6.0874589696986163</v>
      </c>
      <c r="U49" t="s">
        <v>68</v>
      </c>
      <c r="V49" t="s">
        <v>146</v>
      </c>
      <c r="W49" t="s">
        <v>119</v>
      </c>
      <c r="X49" t="s">
        <v>425</v>
      </c>
      <c r="Y49" s="41"/>
    </row>
    <row r="50" spans="1:25" ht="15" x14ac:dyDescent="0.25">
      <c r="A50">
        <v>1.97</v>
      </c>
      <c r="B50">
        <v>1.86</v>
      </c>
      <c r="C50" s="29">
        <f t="shared" si="9"/>
        <v>4.5248621800120015E-2</v>
      </c>
      <c r="D50" s="30">
        <f>IF(OR($A50="",$B50=""),"",A50*'MPTO_working_2-way'!$G49)</f>
        <v>2.0591397849462365</v>
      </c>
      <c r="E50" s="32">
        <f>IF(OR($A50="",$B50=""),"",B50*'MPTO_working_2-way'!$G49)</f>
        <v>1.9441624365482233</v>
      </c>
      <c r="F50" s="30">
        <f>IF(OR($A50="",$B50=""),"",'MPTO_working_2-way'!D49)</f>
        <v>2.0618985988408078</v>
      </c>
      <c r="G50" s="32">
        <f>IF(OR($A50="",$B50=""),"",'MPTO_working_2-way'!E49)</f>
        <v>1.9417095013512797</v>
      </c>
      <c r="H50" s="30">
        <f>IF(OR($A50="",$B50=""),"",'OddsRatio_working_2-way'!M49)</f>
        <v>2.062029649653994</v>
      </c>
      <c r="I50" s="30">
        <f>IF(OR($A50="",$B50=""),"",'OddsRatio_working_2-way'!N49)</f>
        <v>1.9415932976313763</v>
      </c>
      <c r="J50" s="30" t="e">
        <f ca="1">IF('Log_working_2-way'!$D49="","",A50^('Log_working_2-way'!$D49))</f>
        <v>#NAME?</v>
      </c>
      <c r="K50" s="32" t="e">
        <f ca="1">IF('Log_working_2-way'!$D49="","",B50^('Log_working_2-way'!$D49))</f>
        <v>#NAME?</v>
      </c>
      <c r="L50" s="37">
        <f t="shared" si="10"/>
        <v>0.48563968668407315</v>
      </c>
      <c r="M50" s="37">
        <f t="shared" si="11"/>
        <v>0.51436031331592691</v>
      </c>
      <c r="N50" s="38">
        <v>147</v>
      </c>
      <c r="O50" s="38">
        <f t="shared" si="12"/>
        <v>72.380710659898455</v>
      </c>
      <c r="P50" s="38">
        <f t="shared" si="13"/>
        <v>67.967741935483872</v>
      </c>
      <c r="Q50" s="38">
        <f t="shared" si="14"/>
        <v>79.032258064516128</v>
      </c>
      <c r="R50" s="38">
        <f t="shared" si="15"/>
        <v>74.619289340101517</v>
      </c>
      <c r="S50" s="39">
        <f t="shared" si="16"/>
        <v>-6.6515474046176735</v>
      </c>
      <c r="T50" s="39">
        <f t="shared" si="17"/>
        <v>-6.651547404617645</v>
      </c>
      <c r="U50" t="s">
        <v>74</v>
      </c>
      <c r="V50" t="s">
        <v>148</v>
      </c>
      <c r="W50" t="s">
        <v>119</v>
      </c>
      <c r="X50" t="s">
        <v>425</v>
      </c>
      <c r="Y50" s="41"/>
    </row>
    <row r="51" spans="1:25" ht="15" x14ac:dyDescent="0.25">
      <c r="A51">
        <v>1.97</v>
      </c>
      <c r="B51">
        <v>1.87</v>
      </c>
      <c r="C51" s="29">
        <f t="shared" si="9"/>
        <v>4.2373571486739481E-2</v>
      </c>
      <c r="D51" s="30">
        <f>IF(OR($A51="",$B51=""),"",A51*'MPTO_working_2-way'!$G50)</f>
        <v>2.0534759358288768</v>
      </c>
      <c r="E51" s="32">
        <f>IF(OR($A51="",$B51=""),"",B51*'MPTO_working_2-way'!$G50)</f>
        <v>1.9492385786802029</v>
      </c>
      <c r="F51" s="30">
        <f>IF(OR($A51="",$B51=""),"",'MPTO_working_2-way'!D50)</f>
        <v>2.0558051284913081</v>
      </c>
      <c r="G51" s="32">
        <f>IF(OR($A51="",$B51=""),"",'MPTO_working_2-way'!E50)</f>
        <v>1.9471444805623825</v>
      </c>
      <c r="H51" s="30">
        <f>IF(OR($A51="",$B51=""),"",'OddsRatio_working_2-way'!M50)</f>
        <v>2.0559083903140616</v>
      </c>
      <c r="I51" s="30">
        <f>IF(OR($A51="",$B51=""),"",'OddsRatio_working_2-way'!N50)</f>
        <v>1.9470518552301377</v>
      </c>
      <c r="J51" s="30" t="e">
        <f ca="1">IF('Log_working_2-way'!$D50="","",A51^('Log_working_2-way'!$D50))</f>
        <v>#NAME?</v>
      </c>
      <c r="K51" s="32" t="e">
        <f ca="1">IF('Log_working_2-way'!$D50="","",B51^('Log_working_2-way'!$D50))</f>
        <v>#NAME?</v>
      </c>
      <c r="L51" s="37">
        <f t="shared" si="10"/>
        <v>0.48697916666666674</v>
      </c>
      <c r="M51" s="37">
        <f t="shared" si="11"/>
        <v>0.51302083333333337</v>
      </c>
      <c r="N51" s="38">
        <v>148</v>
      </c>
      <c r="O51" s="38">
        <f t="shared" si="12"/>
        <v>72.873096446700501</v>
      </c>
      <c r="P51" s="38">
        <f t="shared" si="13"/>
        <v>68.855614973262021</v>
      </c>
      <c r="Q51" s="38">
        <f t="shared" si="14"/>
        <v>79.14438502673795</v>
      </c>
      <c r="R51" s="38">
        <f t="shared" si="15"/>
        <v>75.126903553299485</v>
      </c>
      <c r="S51" s="39">
        <f t="shared" si="16"/>
        <v>-6.2712885800374494</v>
      </c>
      <c r="T51" s="39">
        <f t="shared" si="17"/>
        <v>-6.2712885800374636</v>
      </c>
      <c r="U51" t="s">
        <v>79</v>
      </c>
      <c r="V51" t="s">
        <v>154</v>
      </c>
      <c r="W51" t="s">
        <v>119</v>
      </c>
      <c r="X51" t="s">
        <v>425</v>
      </c>
      <c r="Y51" s="41"/>
    </row>
    <row r="52" spans="1:25" ht="15" x14ac:dyDescent="0.25">
      <c r="A52">
        <v>2.0099999999999998</v>
      </c>
      <c r="B52">
        <v>1.83</v>
      </c>
      <c r="C52" s="29">
        <f t="shared" si="9"/>
        <v>4.3960525242639381E-2</v>
      </c>
      <c r="D52" s="30">
        <f>IF(OR($A52="",$B52=""),"",A52*'MPTO_working_2-way'!$G51)</f>
        <v>2.098360655737705</v>
      </c>
      <c r="E52" s="32">
        <f>IF(OR($A52="",$B52=""),"",B52*'MPTO_working_2-way'!$G51)</f>
        <v>1.91044776119403</v>
      </c>
      <c r="F52" s="30">
        <f>IF(OR($A52="",$B52=""),"",'MPTO_working_2-way'!D51)</f>
        <v>2.1029071263184975</v>
      </c>
      <c r="G52" s="32">
        <f>IF(OR($A52="",$B52=""),"",'MPTO_working_2-way'!E51)</f>
        <v>1.9066946582691862</v>
      </c>
      <c r="H52" s="30">
        <f>IF(OR($A52="",$B52=""),"",'OddsRatio_working_2-way'!M51)</f>
        <v>2.1031171605407648</v>
      </c>
      <c r="I52" s="30">
        <f>IF(OR($A52="",$B52=""),"",'OddsRatio_working_2-way'!N51)</f>
        <v>1.9065220230186481</v>
      </c>
      <c r="J52" s="30" t="e">
        <f ca="1">IF('Log_working_2-way'!$D51="","",A52^('Log_working_2-way'!$D51))</f>
        <v>#NAME?</v>
      </c>
      <c r="K52" s="32" t="e">
        <f ca="1">IF('Log_working_2-way'!$D51="","",B52^('Log_working_2-way'!$D51))</f>
        <v>#NAME?</v>
      </c>
      <c r="L52" s="37">
        <f t="shared" si="10"/>
        <v>0.4765625</v>
      </c>
      <c r="M52" s="37">
        <f t="shared" si="11"/>
        <v>0.5234375</v>
      </c>
      <c r="N52" s="38">
        <v>149</v>
      </c>
      <c r="O52" s="38">
        <f t="shared" si="12"/>
        <v>74.870646766169145</v>
      </c>
      <c r="P52" s="38">
        <f t="shared" si="13"/>
        <v>67.579234972677597</v>
      </c>
      <c r="Q52" s="38">
        <f t="shared" si="14"/>
        <v>81.420765027322389</v>
      </c>
      <c r="R52" s="38">
        <f t="shared" si="15"/>
        <v>74.129353233830855</v>
      </c>
      <c r="S52" s="39">
        <f t="shared" si="16"/>
        <v>-6.5501182611532442</v>
      </c>
      <c r="T52" s="39">
        <f t="shared" si="17"/>
        <v>-6.5501182611532585</v>
      </c>
      <c r="U52" t="s">
        <v>81</v>
      </c>
      <c r="V52" t="s">
        <v>83</v>
      </c>
      <c r="W52" t="s">
        <v>119</v>
      </c>
      <c r="X52" t="s">
        <v>425</v>
      </c>
      <c r="Y52" s="41"/>
    </row>
    <row r="53" spans="1:25" ht="15" x14ac:dyDescent="0.25">
      <c r="A53">
        <v>1.94</v>
      </c>
      <c r="B53">
        <v>1.88</v>
      </c>
      <c r="C53" s="29">
        <f t="shared" si="9"/>
        <v>4.7378811142794408E-2</v>
      </c>
      <c r="D53" s="30">
        <f>IF(OR($A53="",$B53=""),"",A53*'MPTO_working_2-way'!$G52)</f>
        <v>2.0319148936170213</v>
      </c>
      <c r="E53" s="32">
        <f>IF(OR($A53="",$B53=""),"",B53*'MPTO_working_2-way'!$G52)</f>
        <v>1.9690721649484533</v>
      </c>
      <c r="F53" s="30">
        <f>IF(OR($A53="",$B53=""),"",'MPTO_working_2-way'!D52)</f>
        <v>2.033452274754683</v>
      </c>
      <c r="G53" s="32">
        <f>IF(OR($A53="",$B53=""),"",'MPTO_working_2-way'!E52)</f>
        <v>1.9676305567544234</v>
      </c>
      <c r="H53" s="30">
        <f>IF(OR($A53="",$B53=""),"",'OddsRatio_working_2-way'!M52)</f>
        <v>2.0335288182638238</v>
      </c>
      <c r="I53" s="30">
        <f>IF(OR($A53="",$B53=""),"",'OddsRatio_working_2-way'!N52)</f>
        <v>1.9675588936937933</v>
      </c>
      <c r="J53" s="30" t="e">
        <f ca="1">IF('Log_working_2-way'!$D52="","",A53^('Log_working_2-way'!$D52))</f>
        <v>#NAME?</v>
      </c>
      <c r="K53" s="32" t="e">
        <f ca="1">IF('Log_working_2-way'!$D52="","",B53^('Log_working_2-way'!$D52))</f>
        <v>#NAME?</v>
      </c>
      <c r="L53" s="37">
        <f t="shared" si="10"/>
        <v>0.49214659685863876</v>
      </c>
      <c r="M53" s="37">
        <f t="shared" si="11"/>
        <v>0.50785340314136129</v>
      </c>
      <c r="N53" s="38">
        <v>150</v>
      </c>
      <c r="O53" s="38">
        <f t="shared" si="12"/>
        <v>72.680412371134025</v>
      </c>
      <c r="P53" s="38">
        <f t="shared" si="13"/>
        <v>70.212765957446805</v>
      </c>
      <c r="Q53" s="38">
        <f t="shared" si="14"/>
        <v>79.787234042553195</v>
      </c>
      <c r="R53" s="38">
        <f t="shared" si="15"/>
        <v>77.319587628865989</v>
      </c>
      <c r="S53" s="39">
        <f t="shared" si="16"/>
        <v>-7.1068216714191692</v>
      </c>
      <c r="T53" s="39">
        <f t="shared" si="17"/>
        <v>-7.1068216714191834</v>
      </c>
      <c r="U53" t="s">
        <v>149</v>
      </c>
      <c r="V53" t="s">
        <v>72</v>
      </c>
      <c r="W53" t="s">
        <v>119</v>
      </c>
      <c r="X53" t="s">
        <v>425</v>
      </c>
      <c r="Y53" s="41"/>
    </row>
    <row r="54" spans="1:25" ht="15" x14ac:dyDescent="0.25">
      <c r="A54">
        <v>1.86</v>
      </c>
      <c r="B54">
        <v>1.98</v>
      </c>
      <c r="C54" s="29">
        <f t="shared" si="9"/>
        <v>4.2684913652655698E-2</v>
      </c>
      <c r="D54" s="30">
        <f>IF(OR($A54="",$B54=""),"",A54*'MPTO_working_2-way'!$G53)</f>
        <v>1.9393939393939397</v>
      </c>
      <c r="E54" s="32">
        <f>IF(OR($A54="",$B54=""),"",B54*'MPTO_working_2-way'!$G53)</f>
        <v>2.0645161290322585</v>
      </c>
      <c r="F54" s="30">
        <f>IF(OR($A54="",$B54=""),"",'MPTO_working_2-way'!D53)</f>
        <v>1.9368886083938153</v>
      </c>
      <c r="G54" s="32">
        <f>IF(OR($A54="",$B54=""),"",'MPTO_working_2-way'!E53)</f>
        <v>2.0673627484001349</v>
      </c>
      <c r="H54" s="30">
        <f>IF(OR($A54="",$B54=""),"",'OddsRatio_working_2-way'!M53)</f>
        <v>1.9367769320431434</v>
      </c>
      <c r="I54" s="30">
        <f>IF(OR($A54="",$B54=""),"",'OddsRatio_working_2-way'!N53)</f>
        <v>2.0674899923282331</v>
      </c>
      <c r="J54" s="30" t="e">
        <f ca="1">IF('Log_working_2-way'!$D53="","",A54^('Log_working_2-way'!$D53))</f>
        <v>#NAME?</v>
      </c>
      <c r="K54" s="32" t="e">
        <f ca="1">IF('Log_working_2-way'!$D53="","",B54^('Log_working_2-way'!$D53))</f>
        <v>#NAME?</v>
      </c>
      <c r="L54" s="37">
        <f t="shared" si="10"/>
        <v>0.51562499999999989</v>
      </c>
      <c r="M54" s="37">
        <f t="shared" si="11"/>
        <v>0.48437499999999989</v>
      </c>
      <c r="N54" s="38">
        <v>151</v>
      </c>
      <c r="O54" s="38">
        <f t="shared" si="12"/>
        <v>69.817204301075279</v>
      </c>
      <c r="P54" s="38">
        <f t="shared" si="13"/>
        <v>74.737373737373758</v>
      </c>
      <c r="Q54" s="38">
        <f t="shared" si="14"/>
        <v>76.26262626262627</v>
      </c>
      <c r="R54" s="38">
        <f t="shared" si="15"/>
        <v>81.182795698924721</v>
      </c>
      <c r="S54" s="39">
        <f t="shared" si="16"/>
        <v>-6.4454219615509913</v>
      </c>
      <c r="T54" s="39">
        <f t="shared" si="17"/>
        <v>-6.4454219615509629</v>
      </c>
      <c r="U54" t="s">
        <v>151</v>
      </c>
      <c r="V54" t="s">
        <v>78</v>
      </c>
      <c r="W54" t="s">
        <v>119</v>
      </c>
      <c r="X54" t="s">
        <v>425</v>
      </c>
      <c r="Y54" s="41"/>
    </row>
    <row r="55" spans="1:25" ht="15" x14ac:dyDescent="0.25">
      <c r="A55">
        <v>1.84</v>
      </c>
      <c r="B55">
        <v>2</v>
      </c>
      <c r="C55" s="29">
        <f t="shared" si="9"/>
        <v>4.3478260869565188E-2</v>
      </c>
      <c r="D55" s="30">
        <f>IF(OR($A55="",$B55=""),"",A55*'MPTO_working_2-way'!$G54)</f>
        <v>1.92</v>
      </c>
      <c r="E55" s="32">
        <f>IF(OR($A55="",$B55=""),"",B55*'MPTO_working_2-way'!$G54)</f>
        <v>2.0869565217391304</v>
      </c>
      <c r="F55" s="30">
        <f>IF(OR($A55="",$B55=""),"",'MPTO_working_2-way'!D54)</f>
        <v>1.9166666666666665</v>
      </c>
      <c r="G55" s="32">
        <f>IF(OR($A55="",$B55=""),"",'MPTO_working_2-way'!E54)</f>
        <v>2.0909090909090908</v>
      </c>
      <c r="H55" s="30">
        <f>IF(OR($A55="",$B55=""),"",'OddsRatio_working_2-way'!M54)</f>
        <v>1.9165151389911681</v>
      </c>
      <c r="I55" s="30">
        <f>IF(OR($A55="",$B55=""),"",'OddsRatio_working_2-way'!N54)</f>
        <v>2.091089451179962</v>
      </c>
      <c r="J55" s="30" t="e">
        <f ca="1">IF('Log_working_2-way'!$D54="","",A55^('Log_working_2-way'!$D54))</f>
        <v>#NAME?</v>
      </c>
      <c r="K55" s="32" t="e">
        <f ca="1">IF('Log_working_2-way'!$D54="","",B55^('Log_working_2-way'!$D54))</f>
        <v>#NAME?</v>
      </c>
      <c r="L55" s="37">
        <f t="shared" si="10"/>
        <v>0.52083333333333337</v>
      </c>
      <c r="M55" s="37">
        <f t="shared" si="11"/>
        <v>0.47916666666666669</v>
      </c>
      <c r="N55" s="38">
        <v>152</v>
      </c>
      <c r="O55" s="38">
        <f t="shared" si="12"/>
        <v>69.391304347826093</v>
      </c>
      <c r="P55" s="38">
        <f t="shared" si="13"/>
        <v>76</v>
      </c>
      <c r="Q55" s="38">
        <f t="shared" si="14"/>
        <v>76</v>
      </c>
      <c r="R55" s="38">
        <f t="shared" si="15"/>
        <v>82.608695652173907</v>
      </c>
      <c r="S55" s="39">
        <f t="shared" si="16"/>
        <v>-6.6086956521739069</v>
      </c>
      <c r="T55" s="39">
        <f t="shared" si="17"/>
        <v>-6.6086956521739069</v>
      </c>
      <c r="U55" t="s">
        <v>77</v>
      </c>
      <c r="V55" t="s">
        <v>153</v>
      </c>
      <c r="W55" t="s">
        <v>119</v>
      </c>
      <c r="X55" t="s">
        <v>425</v>
      </c>
      <c r="Y55" s="41"/>
    </row>
    <row r="56" spans="1:25" ht="15" x14ac:dyDescent="0.25">
      <c r="A56">
        <v>1.87</v>
      </c>
      <c r="B56">
        <v>1.96</v>
      </c>
      <c r="C56" s="29">
        <f t="shared" si="9"/>
        <v>4.4963439921422932E-2</v>
      </c>
      <c r="D56" s="30">
        <f>IF(OR($A56="",$B56=""),"",A56*'MPTO_working_2-way'!$G55)</f>
        <v>1.954081632653061</v>
      </c>
      <c r="E56" s="32">
        <f>IF(OR($A56="",$B56=""),"",B56*'MPTO_working_2-way'!$G55)</f>
        <v>2.0481283422459891</v>
      </c>
      <c r="F56" s="30">
        <f>IF(OR($A56="",$B56=""),"",'MPTO_working_2-way'!D55)</f>
        <v>1.9520664678312738</v>
      </c>
      <c r="G56" s="32">
        <f>IF(OR($A56="",$B56=""),"",'MPTO_working_2-way'!E55)</f>
        <v>2.0503468337435664</v>
      </c>
      <c r="H56" s="30">
        <f>IF(OR($A56="",$B56=""),"",'OddsRatio_working_2-way'!M55)</f>
        <v>1.9519716382329886</v>
      </c>
      <c r="I56" s="30">
        <f>IF(OR($A56="",$B56=""),"",'OddsRatio_working_2-way'!N55)</f>
        <v>2.0504514628777799</v>
      </c>
      <c r="J56" s="30" t="e">
        <f ca="1">IF('Log_working_2-way'!$D55="","",A56^('Log_working_2-way'!$D55))</f>
        <v>#NAME?</v>
      </c>
      <c r="K56" s="32" t="e">
        <f ca="1">IF('Log_working_2-way'!$D55="","",B56^('Log_working_2-way'!$D55))</f>
        <v>#NAME?</v>
      </c>
      <c r="L56" s="37">
        <f t="shared" si="10"/>
        <v>0.51174934725848564</v>
      </c>
      <c r="M56" s="37">
        <f t="shared" si="11"/>
        <v>0.48825065274151441</v>
      </c>
      <c r="N56" s="38">
        <v>153</v>
      </c>
      <c r="O56" s="38">
        <f t="shared" si="12"/>
        <v>71.181818181818173</v>
      </c>
      <c r="P56" s="38">
        <f t="shared" si="13"/>
        <v>74.938775510204081</v>
      </c>
      <c r="Q56" s="38">
        <f t="shared" si="14"/>
        <v>78.061224489795919</v>
      </c>
      <c r="R56" s="38">
        <f t="shared" si="15"/>
        <v>81.818181818181799</v>
      </c>
      <c r="S56" s="39">
        <f t="shared" si="16"/>
        <v>-6.8794063079777459</v>
      </c>
      <c r="T56" s="39">
        <f t="shared" si="17"/>
        <v>-6.8794063079777175</v>
      </c>
      <c r="U56" t="s">
        <v>73</v>
      </c>
      <c r="V56" t="s">
        <v>155</v>
      </c>
      <c r="W56" t="s">
        <v>119</v>
      </c>
      <c r="X56" t="s">
        <v>425</v>
      </c>
      <c r="Y56" s="41"/>
    </row>
    <row r="57" spans="1:25" ht="15" x14ac:dyDescent="0.25">
      <c r="A57">
        <v>2</v>
      </c>
      <c r="B57">
        <v>1.84</v>
      </c>
      <c r="C57" s="29">
        <f t="shared" si="9"/>
        <v>4.3478260869565188E-2</v>
      </c>
      <c r="D57" s="30">
        <f>IF(OR($A57="",$B57=""),"",A57*'MPTO_working_2-way'!$G56)</f>
        <v>2.0869565217391304</v>
      </c>
      <c r="E57" s="32">
        <f>IF(OR($A57="",$B57=""),"",B57*'MPTO_working_2-way'!$G56)</f>
        <v>1.92</v>
      </c>
      <c r="F57" s="30">
        <f>IF(OR($A57="",$B57=""),"",'MPTO_working_2-way'!D56)</f>
        <v>2.0909090909090908</v>
      </c>
      <c r="G57" s="32">
        <f>IF(OR($A57="",$B57=""),"",'MPTO_working_2-way'!E56)</f>
        <v>1.9166666666666665</v>
      </c>
      <c r="H57" s="30">
        <f>IF(OR($A57="",$B57=""),"",'OddsRatio_working_2-way'!M56)</f>
        <v>2.091089451179962</v>
      </c>
      <c r="I57" s="30">
        <f>IF(OR($A57="",$B57=""),"",'OddsRatio_working_2-way'!N56)</f>
        <v>1.9165151389911681</v>
      </c>
      <c r="J57" s="30" t="e">
        <f ca="1">IF('Log_working_2-way'!$D56="","",A57^('Log_working_2-way'!$D56))</f>
        <v>#NAME?</v>
      </c>
      <c r="K57" s="32" t="e">
        <f ca="1">IF('Log_working_2-way'!$D56="","",B57^('Log_working_2-way'!$D56))</f>
        <v>#NAME?</v>
      </c>
      <c r="L57" s="37">
        <f t="shared" si="10"/>
        <v>0.47916666666666669</v>
      </c>
      <c r="M57" s="37">
        <f t="shared" si="11"/>
        <v>0.52083333333333337</v>
      </c>
      <c r="N57" s="38">
        <v>154</v>
      </c>
      <c r="O57" s="38">
        <f t="shared" si="12"/>
        <v>77</v>
      </c>
      <c r="P57" s="38">
        <f t="shared" si="13"/>
        <v>70.304347826086953</v>
      </c>
      <c r="Q57" s="38">
        <f t="shared" si="14"/>
        <v>83.695652173913032</v>
      </c>
      <c r="R57" s="38">
        <f t="shared" si="15"/>
        <v>77</v>
      </c>
      <c r="S57" s="39">
        <f t="shared" si="16"/>
        <v>-6.6956521739130324</v>
      </c>
      <c r="T57" s="39">
        <f t="shared" si="17"/>
        <v>-6.6956521739130466</v>
      </c>
      <c r="U57" t="s">
        <v>80</v>
      </c>
      <c r="V57" t="s">
        <v>82</v>
      </c>
      <c r="W57" t="s">
        <v>119</v>
      </c>
      <c r="X57" t="s">
        <v>425</v>
      </c>
      <c r="Y57" s="41"/>
    </row>
    <row r="58" spans="1:25" ht="15" x14ac:dyDescent="0.25">
      <c r="A58">
        <v>2.08</v>
      </c>
      <c r="B58">
        <v>1.76</v>
      </c>
      <c r="C58" s="29">
        <f t="shared" si="9"/>
        <v>4.8951048951048959E-2</v>
      </c>
      <c r="D58" s="30">
        <f>IF(OR($A58="",$B58=""),"",A58*'MPTO_working_2-way'!$G57)</f>
        <v>2.1818181818181821</v>
      </c>
      <c r="E58" s="32">
        <f>IF(OR($A58="",$B58=""),"",B58*'MPTO_working_2-way'!$G57)</f>
        <v>1.8461538461538463</v>
      </c>
      <c r="F58" s="30">
        <f>IF(OR($A58="",$B58=""),"",'MPTO_working_2-way'!D57)</f>
        <v>2.1915708812260539</v>
      </c>
      <c r="G58" s="32">
        <f>IF(OR($A58="",$B58=""),"",'MPTO_working_2-way'!E57)</f>
        <v>1.8392282958199357</v>
      </c>
      <c r="H58" s="30">
        <f>IF(OR($A58="",$B58=""),"",'OddsRatio_working_2-way'!M57)</f>
        <v>2.1920791213585393</v>
      </c>
      <c r="I58" s="30">
        <f>IF(OR($A58="",$B58=""),"",'OddsRatio_working_2-way'!N57)</f>
        <v>1.838870492807861</v>
      </c>
      <c r="J58" s="30" t="e">
        <f ca="1">IF('Log_working_2-way'!$D57="","",A58^('Log_working_2-way'!$D57))</f>
        <v>#NAME?</v>
      </c>
      <c r="K58" s="32" t="e">
        <f ca="1">IF('Log_working_2-way'!$D57="","",B58^('Log_working_2-way'!$D57))</f>
        <v>#NAME?</v>
      </c>
      <c r="L58" s="37">
        <f t="shared" si="10"/>
        <v>0.45833333333333326</v>
      </c>
      <c r="M58" s="37">
        <f t="shared" si="11"/>
        <v>0.54166666666666663</v>
      </c>
      <c r="N58" s="38">
        <v>155</v>
      </c>
      <c r="O58" s="38">
        <f t="shared" si="12"/>
        <v>80.480769230769241</v>
      </c>
      <c r="P58" s="38">
        <f t="shared" si="13"/>
        <v>66.931818181818201</v>
      </c>
      <c r="Q58" s="38">
        <f t="shared" si="14"/>
        <v>88.068181818181827</v>
      </c>
      <c r="R58" s="38">
        <f t="shared" si="15"/>
        <v>74.519230769230759</v>
      </c>
      <c r="S58" s="39">
        <f t="shared" si="16"/>
        <v>-7.5874125874125866</v>
      </c>
      <c r="T58" s="39">
        <f t="shared" si="17"/>
        <v>-7.5874125874125582</v>
      </c>
      <c r="U58" t="s">
        <v>147</v>
      </c>
      <c r="V58" t="s">
        <v>75</v>
      </c>
      <c r="W58" t="s">
        <v>119</v>
      </c>
      <c r="X58" t="s">
        <v>425</v>
      </c>
      <c r="Y58" s="41"/>
    </row>
    <row r="59" spans="1:25" ht="15" x14ac:dyDescent="0.25">
      <c r="A59">
        <v>2.17</v>
      </c>
      <c r="B59">
        <v>1.7</v>
      </c>
      <c r="C59" s="29">
        <f t="shared" si="9"/>
        <v>4.9064787205204574E-2</v>
      </c>
      <c r="D59" s="30">
        <f>IF(OR($A59="",$B59=""),"",A59*'MPTO_working_2-way'!$G58)</f>
        <v>2.276470588235294</v>
      </c>
      <c r="E59" s="32">
        <f>IF(OR($A59="",$B59=""),"",B59*'MPTO_working_2-way'!$G58)</f>
        <v>1.7834101382488476</v>
      </c>
      <c r="F59" s="30">
        <f>IF(OR($A59="",$B59=""),"",'MPTO_working_2-way'!D58)</f>
        <v>2.2920161540851192</v>
      </c>
      <c r="G59" s="32">
        <f>IF(OR($A59="",$B59=""),"",'MPTO_working_2-way'!E58)</f>
        <v>1.773984130800673</v>
      </c>
      <c r="H59" s="30">
        <f>IF(OR($A59="",$B59=""),"",'OddsRatio_working_2-way'!M58)</f>
        <v>2.2928374110570013</v>
      </c>
      <c r="I59" s="30">
        <f>IF(OR($A59="",$B59=""),"",'OddsRatio_working_2-way'!N58)</f>
        <v>1.773492468153762</v>
      </c>
      <c r="J59" s="30" t="e">
        <f ca="1">IF('Log_working_2-way'!$D58="","",A59^('Log_working_2-way'!$D58))</f>
        <v>#NAME?</v>
      </c>
      <c r="K59" s="32" t="e">
        <f ca="1">IF('Log_working_2-way'!$D58="","",B59^('Log_working_2-way'!$D58))</f>
        <v>#NAME?</v>
      </c>
      <c r="L59" s="37">
        <f t="shared" si="10"/>
        <v>0.43927648578811374</v>
      </c>
      <c r="M59" s="37">
        <f t="shared" si="11"/>
        <v>0.56072351421188638</v>
      </c>
      <c r="N59" s="38">
        <v>156</v>
      </c>
      <c r="O59" s="38">
        <f t="shared" si="12"/>
        <v>84.110599078341011</v>
      </c>
      <c r="P59" s="38">
        <f t="shared" si="13"/>
        <v>64.235294117647058</v>
      </c>
      <c r="Q59" s="38">
        <f t="shared" si="14"/>
        <v>91.764705882352942</v>
      </c>
      <c r="R59" s="38">
        <f t="shared" si="15"/>
        <v>71.889400921658989</v>
      </c>
      <c r="S59" s="39">
        <f t="shared" si="16"/>
        <v>-7.6541068040119313</v>
      </c>
      <c r="T59" s="39">
        <f t="shared" si="17"/>
        <v>-7.6541068040119313</v>
      </c>
      <c r="U59" t="s">
        <v>86</v>
      </c>
      <c r="V59" t="s">
        <v>100</v>
      </c>
      <c r="W59" t="s">
        <v>120</v>
      </c>
      <c r="X59" t="s">
        <v>425</v>
      </c>
      <c r="Y59" s="41"/>
    </row>
    <row r="60" spans="1:25" ht="15" x14ac:dyDescent="0.25">
      <c r="A60">
        <v>1.98</v>
      </c>
      <c r="B60">
        <v>1.86</v>
      </c>
      <c r="C60" s="29">
        <f t="shared" si="9"/>
        <v>4.2684913652655698E-2</v>
      </c>
      <c r="D60" s="30">
        <f>IF(OR($A60="",$B60=""),"",A60*'MPTO_working_2-way'!$G59)</f>
        <v>2.0645161290322585</v>
      </c>
      <c r="E60" s="32">
        <f>IF(OR($A60="",$B60=""),"",B60*'MPTO_working_2-way'!$G59)</f>
        <v>1.9393939393939397</v>
      </c>
      <c r="F60" s="30">
        <f>IF(OR($A60="",$B60=""),"",'MPTO_working_2-way'!D59)</f>
        <v>2.0673627484001349</v>
      </c>
      <c r="G60" s="32">
        <f>IF(OR($A60="",$B60=""),"",'MPTO_working_2-way'!E59)</f>
        <v>1.9368886083938153</v>
      </c>
      <c r="H60" s="30">
        <f>IF(OR($A60="",$B60=""),"",'OddsRatio_working_2-way'!M59)</f>
        <v>2.0674899923282331</v>
      </c>
      <c r="I60" s="30">
        <f>IF(OR($A60="",$B60=""),"",'OddsRatio_working_2-way'!N59)</f>
        <v>1.9367769320431434</v>
      </c>
      <c r="J60" s="30" t="e">
        <f ca="1">IF('Log_working_2-way'!$D59="","",A60^('Log_working_2-way'!$D59))</f>
        <v>#NAME?</v>
      </c>
      <c r="K60" s="32" t="e">
        <f ca="1">IF('Log_working_2-way'!$D59="","",B60^('Log_working_2-way'!$D59))</f>
        <v>#NAME?</v>
      </c>
      <c r="L60" s="37">
        <f t="shared" si="10"/>
        <v>0.48437499999999989</v>
      </c>
      <c r="M60" s="37">
        <f t="shared" si="11"/>
        <v>0.51562499999999989</v>
      </c>
      <c r="N60" s="38">
        <v>157</v>
      </c>
      <c r="O60" s="38">
        <f t="shared" si="12"/>
        <v>77.707070707070713</v>
      </c>
      <c r="P60" s="38">
        <f t="shared" si="13"/>
        <v>72.591397849462382</v>
      </c>
      <c r="Q60" s="38">
        <f t="shared" si="14"/>
        <v>84.408602150537632</v>
      </c>
      <c r="R60" s="38">
        <f t="shared" si="15"/>
        <v>79.292929292929301</v>
      </c>
      <c r="S60" s="39">
        <f t="shared" si="16"/>
        <v>-6.7015314434669193</v>
      </c>
      <c r="T60" s="39">
        <f t="shared" si="17"/>
        <v>-6.7015314434669193</v>
      </c>
      <c r="U60" t="s">
        <v>156</v>
      </c>
      <c r="V60" t="s">
        <v>97</v>
      </c>
      <c r="W60" t="s">
        <v>120</v>
      </c>
      <c r="X60" t="s">
        <v>425</v>
      </c>
      <c r="Y60" s="41"/>
    </row>
    <row r="61" spans="1:25" ht="15" x14ac:dyDescent="0.25">
      <c r="A61">
        <v>1.86</v>
      </c>
      <c r="B61">
        <v>1.98</v>
      </c>
      <c r="C61" s="29">
        <f t="shared" si="9"/>
        <v>4.2684913652655698E-2</v>
      </c>
      <c r="D61" s="30">
        <f>IF(OR($A61="",$B61=""),"",A61*'MPTO_working_2-way'!$G60)</f>
        <v>1.9393939393939397</v>
      </c>
      <c r="E61" s="32">
        <f>IF(OR($A61="",$B61=""),"",B61*'MPTO_working_2-way'!$G60)</f>
        <v>2.0645161290322585</v>
      </c>
      <c r="F61" s="30">
        <f>IF(OR($A61="",$B61=""),"",'MPTO_working_2-way'!D60)</f>
        <v>1.9368886083938153</v>
      </c>
      <c r="G61" s="32">
        <f>IF(OR($A61="",$B61=""),"",'MPTO_working_2-way'!E60)</f>
        <v>2.0673627484001349</v>
      </c>
      <c r="H61" s="30">
        <f>IF(OR($A61="",$B61=""),"",'OddsRatio_working_2-way'!M60)</f>
        <v>1.9367769320431434</v>
      </c>
      <c r="I61" s="30">
        <f>IF(OR($A61="",$B61=""),"",'OddsRatio_working_2-way'!N60)</f>
        <v>2.0674899923282331</v>
      </c>
      <c r="J61" s="30" t="e">
        <f ca="1">IF('Log_working_2-way'!$D60="","",A61^('Log_working_2-way'!$D60))</f>
        <v>#NAME?</v>
      </c>
      <c r="K61" s="32" t="e">
        <f ca="1">IF('Log_working_2-way'!$D60="","",B61^('Log_working_2-way'!$D60))</f>
        <v>#NAME?</v>
      </c>
      <c r="L61" s="37">
        <f t="shared" si="10"/>
        <v>0.51562499999999989</v>
      </c>
      <c r="M61" s="37">
        <f t="shared" si="11"/>
        <v>0.48437499999999989</v>
      </c>
      <c r="N61" s="38">
        <v>158</v>
      </c>
      <c r="O61" s="38">
        <f t="shared" si="12"/>
        <v>73.053763440860209</v>
      </c>
      <c r="P61" s="38">
        <f t="shared" si="13"/>
        <v>78.202020202020194</v>
      </c>
      <c r="Q61" s="38">
        <f t="shared" si="14"/>
        <v>79.797979797979806</v>
      </c>
      <c r="R61" s="38">
        <f t="shared" si="15"/>
        <v>84.946236559139777</v>
      </c>
      <c r="S61" s="39">
        <f t="shared" si="16"/>
        <v>-6.7442163571195977</v>
      </c>
      <c r="T61" s="39">
        <f t="shared" si="17"/>
        <v>-6.7442163571195834</v>
      </c>
      <c r="U61" t="s">
        <v>157</v>
      </c>
      <c r="V61" t="s">
        <v>88</v>
      </c>
      <c r="W61" t="s">
        <v>120</v>
      </c>
      <c r="X61" t="s">
        <v>425</v>
      </c>
      <c r="Y61" s="41"/>
    </row>
    <row r="62" spans="1:25" ht="15" x14ac:dyDescent="0.25">
      <c r="A62">
        <v>2.29</v>
      </c>
      <c r="B62">
        <v>1.64</v>
      </c>
      <c r="C62" s="29">
        <f t="shared" si="9"/>
        <v>4.6437320268399196E-2</v>
      </c>
      <c r="D62" s="30">
        <f>IF(OR($A62="",$B62=""),"",A62*'MPTO_working_2-way'!$G61)</f>
        <v>2.3963414634146343</v>
      </c>
      <c r="E62" s="32">
        <f>IF(OR($A62="",$B62=""),"",B62*'MPTO_working_2-way'!$G61)</f>
        <v>1.7161572052401746</v>
      </c>
      <c r="F62" s="30">
        <f>IF(OR($A62="",$B62=""),"",'MPTO_working_2-way'!D61)</f>
        <v>2.4185986604842866</v>
      </c>
      <c r="G62" s="32">
        <f>IF(OR($A62="",$B62=""),"",'MPTO_working_2-way'!E61)</f>
        <v>1.7049210096241147</v>
      </c>
      <c r="H62" s="30">
        <f>IF(OR($A62="",$B62=""),"",'OddsRatio_working_2-way'!M61)</f>
        <v>2.4197270864500684</v>
      </c>
      <c r="I62" s="30">
        <f>IF(OR($A62="",$B62=""),"",'OddsRatio_working_2-way'!N61)</f>
        <v>1.7043607250604993</v>
      </c>
      <c r="J62" s="30" t="e">
        <f ca="1">IF('Log_working_2-way'!$D61="","",A62^('Log_working_2-way'!$D61))</f>
        <v>#NAME?</v>
      </c>
      <c r="K62" s="32" t="e">
        <f ca="1">IF('Log_working_2-way'!$D61="","",B62^('Log_working_2-way'!$D61))</f>
        <v>#NAME?</v>
      </c>
      <c r="L62" s="37">
        <f t="shared" si="10"/>
        <v>0.41730279898218825</v>
      </c>
      <c r="M62" s="37">
        <f t="shared" si="11"/>
        <v>0.58269720101781175</v>
      </c>
      <c r="N62" s="38">
        <v>159</v>
      </c>
      <c r="O62" s="38">
        <f t="shared" si="12"/>
        <v>89.567685589519655</v>
      </c>
      <c r="P62" s="38">
        <f t="shared" si="13"/>
        <v>62.048780487804869</v>
      </c>
      <c r="Q62" s="38">
        <f t="shared" si="14"/>
        <v>96.951219512195124</v>
      </c>
      <c r="R62" s="38">
        <f t="shared" si="15"/>
        <v>69.432314410480359</v>
      </c>
      <c r="S62" s="39">
        <f t="shared" si="16"/>
        <v>-7.3835339226754684</v>
      </c>
      <c r="T62" s="39">
        <f t="shared" si="17"/>
        <v>-7.3835339226754897</v>
      </c>
      <c r="U62" t="s">
        <v>89</v>
      </c>
      <c r="V62" t="s">
        <v>93</v>
      </c>
      <c r="W62" t="s">
        <v>120</v>
      </c>
      <c r="X62" t="s">
        <v>425</v>
      </c>
      <c r="Y62" s="41"/>
    </row>
    <row r="63" spans="1:25" ht="15" x14ac:dyDescent="0.25">
      <c r="A63">
        <v>2.0499999999999998</v>
      </c>
      <c r="B63">
        <v>1.8</v>
      </c>
      <c r="C63" s="29">
        <f t="shared" si="9"/>
        <v>4.3360433604336057E-2</v>
      </c>
      <c r="D63" s="30">
        <f>IF(OR($A63="",$B63=""),"",A63*'MPTO_working_2-way'!$G62)</f>
        <v>2.1388888888888888</v>
      </c>
      <c r="E63" s="32">
        <f>IF(OR($A63="",$B63=""),"",B63*'MPTO_working_2-way'!$G62)</f>
        <v>1.878048780487805</v>
      </c>
      <c r="F63" s="30">
        <f>IF(OR($A63="",$B63=""),"",'MPTO_working_2-way'!D62)</f>
        <v>2.1453488372093021</v>
      </c>
      <c r="G63" s="32">
        <f>IF(OR($A63="",$B63=""),"",'MPTO_working_2-way'!E62)</f>
        <v>1.8730964467005078</v>
      </c>
      <c r="H63" s="30">
        <f>IF(OR($A63="",$B63=""),"",'OddsRatio_working_2-way'!M62)</f>
        <v>2.1456439237389602</v>
      </c>
      <c r="I63" s="30">
        <f>IF(OR($A63="",$B63=""),"",'OddsRatio_working_2-way'!N62)</f>
        <v>1.8728715609439694</v>
      </c>
      <c r="J63" s="30" t="e">
        <f ca="1">IF('Log_working_2-way'!$D62="","",A63^('Log_working_2-way'!$D62))</f>
        <v>#NAME?</v>
      </c>
      <c r="K63" s="32" t="e">
        <f ca="1">IF('Log_working_2-way'!$D62="","",B63^('Log_working_2-way'!$D62))</f>
        <v>#NAME?</v>
      </c>
      <c r="L63" s="37">
        <f t="shared" si="10"/>
        <v>0.46753246753246752</v>
      </c>
      <c r="M63" s="37">
        <f t="shared" si="11"/>
        <v>0.53246753246753242</v>
      </c>
      <c r="N63" s="38">
        <v>160</v>
      </c>
      <c r="O63" s="38">
        <f t="shared" si="12"/>
        <v>81.951219512195124</v>
      </c>
      <c r="P63" s="38">
        <f t="shared" si="13"/>
        <v>71.111111111111114</v>
      </c>
      <c r="Q63" s="38">
        <f t="shared" si="14"/>
        <v>88.888888888888886</v>
      </c>
      <c r="R63" s="38">
        <f t="shared" si="15"/>
        <v>78.048780487804891</v>
      </c>
      <c r="S63" s="39">
        <f t="shared" si="16"/>
        <v>-6.937669376693762</v>
      </c>
      <c r="T63" s="39">
        <f t="shared" si="17"/>
        <v>-6.9376693766937763</v>
      </c>
      <c r="U63" t="s">
        <v>84</v>
      </c>
      <c r="V63" t="s">
        <v>70</v>
      </c>
      <c r="W63" t="s">
        <v>120</v>
      </c>
      <c r="X63" t="s">
        <v>425</v>
      </c>
      <c r="Y63" s="41"/>
    </row>
    <row r="64" spans="1:25" ht="15" x14ac:dyDescent="0.25">
      <c r="A64">
        <v>1.93</v>
      </c>
      <c r="B64">
        <v>1.91</v>
      </c>
      <c r="C64" s="29">
        <f t="shared" si="9"/>
        <v>4.1694924449990456E-2</v>
      </c>
      <c r="D64" s="30">
        <f>IF(OR($A64="",$B64=""),"",A64*'MPTO_working_2-way'!$G63)</f>
        <v>2.0104712041884816</v>
      </c>
      <c r="E64" s="32">
        <f>IF(OR($A64="",$B64=""),"",B64*'MPTO_working_2-way'!$G63)</f>
        <v>1.9896373056994816</v>
      </c>
      <c r="F64" s="30">
        <f>IF(OR($A64="",$B64=""),"",'MPTO_working_2-way'!D63)</f>
        <v>2.0109101819272834</v>
      </c>
      <c r="G64" s="32">
        <f>IF(OR($A64="",$B64=""),"",'MPTO_working_2-way'!E63)</f>
        <v>1.9892075654965866</v>
      </c>
      <c r="H64" s="30">
        <f>IF(OR($A64="",$B64=""),"",'OddsRatio_working_2-way'!M63)</f>
        <v>2.0109292863390706</v>
      </c>
      <c r="I64" s="30">
        <f>IF(OR($A64="",$B64=""),"",'OddsRatio_working_2-way'!N63)</f>
        <v>1.9891888715790902</v>
      </c>
      <c r="J64" s="30" t="e">
        <f ca="1">IF('Log_working_2-way'!$D63="","",A64^('Log_working_2-way'!$D63))</f>
        <v>#NAME?</v>
      </c>
      <c r="K64" s="32" t="e">
        <f ca="1">IF('Log_working_2-way'!$D63="","",B64^('Log_working_2-way'!$D63))</f>
        <v>#NAME?</v>
      </c>
      <c r="L64" s="37">
        <f t="shared" si="10"/>
        <v>0.49739583333333337</v>
      </c>
      <c r="M64" s="37">
        <f t="shared" si="11"/>
        <v>0.50260416666666674</v>
      </c>
      <c r="N64" s="38">
        <v>161</v>
      </c>
      <c r="O64" s="38">
        <f t="shared" si="12"/>
        <v>77.580310880829032</v>
      </c>
      <c r="P64" s="38">
        <f t="shared" si="13"/>
        <v>76.706806282722511</v>
      </c>
      <c r="Q64" s="38">
        <f t="shared" si="14"/>
        <v>84.293193717277489</v>
      </c>
      <c r="R64" s="38">
        <f t="shared" si="15"/>
        <v>83.419689119170997</v>
      </c>
      <c r="S64" s="39">
        <f t="shared" si="16"/>
        <v>-6.7128828364484576</v>
      </c>
      <c r="T64" s="39">
        <f t="shared" si="17"/>
        <v>-6.712882836448486</v>
      </c>
      <c r="U64" t="s">
        <v>92</v>
      </c>
      <c r="V64" t="s">
        <v>90</v>
      </c>
      <c r="W64" t="s">
        <v>120</v>
      </c>
      <c r="X64" t="s">
        <v>425</v>
      </c>
      <c r="Y64" s="41"/>
    </row>
    <row r="65" spans="1:25" ht="15" x14ac:dyDescent="0.25">
      <c r="A65">
        <v>1.91</v>
      </c>
      <c r="B65">
        <v>1.93</v>
      </c>
      <c r="C65" s="29">
        <f t="shared" si="9"/>
        <v>4.1694924449990456E-2</v>
      </c>
      <c r="D65" s="30">
        <f>IF(OR($A65="",$B65=""),"",A65*'MPTO_working_2-way'!$G64)</f>
        <v>1.9896373056994816</v>
      </c>
      <c r="E65" s="32">
        <f>IF(OR($A65="",$B65=""),"",B65*'MPTO_working_2-way'!$G64)</f>
        <v>2.0104712041884816</v>
      </c>
      <c r="F65" s="30">
        <f>IF(OR($A65="",$B65=""),"",'MPTO_working_2-way'!D64)</f>
        <v>1.9892075654965866</v>
      </c>
      <c r="G65" s="32">
        <f>IF(OR($A65="",$B65=""),"",'MPTO_working_2-way'!E64)</f>
        <v>2.0109101819272834</v>
      </c>
      <c r="H65" s="30">
        <f>IF(OR($A65="",$B65=""),"",'OddsRatio_working_2-way'!M64)</f>
        <v>1.9891888715790902</v>
      </c>
      <c r="I65" s="30">
        <f>IF(OR($A65="",$B65=""),"",'OddsRatio_working_2-way'!N64)</f>
        <v>2.0109292863390706</v>
      </c>
      <c r="J65" s="30" t="e">
        <f ca="1">IF('Log_working_2-way'!$D64="","",A65^('Log_working_2-way'!$D64))</f>
        <v>#NAME?</v>
      </c>
      <c r="K65" s="32" t="e">
        <f ca="1">IF('Log_working_2-way'!$D64="","",B65^('Log_working_2-way'!$D64))</f>
        <v>#NAME?</v>
      </c>
      <c r="L65" s="37">
        <f t="shared" si="10"/>
        <v>0.50260416666666674</v>
      </c>
      <c r="M65" s="37">
        <f t="shared" si="11"/>
        <v>0.49739583333333337</v>
      </c>
      <c r="N65" s="38">
        <v>162</v>
      </c>
      <c r="O65" s="38">
        <f t="shared" si="12"/>
        <v>77.183246073298406</v>
      </c>
      <c r="P65" s="38">
        <f t="shared" si="13"/>
        <v>78.062176165803109</v>
      </c>
      <c r="Q65" s="38">
        <f t="shared" si="14"/>
        <v>83.937823834196905</v>
      </c>
      <c r="R65" s="38">
        <f t="shared" si="15"/>
        <v>84.816753926701566</v>
      </c>
      <c r="S65" s="39">
        <f t="shared" si="16"/>
        <v>-6.7545777608984992</v>
      </c>
      <c r="T65" s="39">
        <f t="shared" si="17"/>
        <v>-6.7545777608984565</v>
      </c>
      <c r="U65" t="s">
        <v>95</v>
      </c>
      <c r="V65" t="s">
        <v>91</v>
      </c>
      <c r="W65" t="s">
        <v>120</v>
      </c>
      <c r="X65" t="s">
        <v>425</v>
      </c>
      <c r="Y65" s="41"/>
    </row>
    <row r="66" spans="1:25" ht="15" x14ac:dyDescent="0.25">
      <c r="A66">
        <v>2.0299999999999998</v>
      </c>
      <c r="B66">
        <v>1.81</v>
      </c>
      <c r="C66" s="29">
        <f t="shared" si="9"/>
        <v>4.5097025283727721E-2</v>
      </c>
      <c r="D66" s="30">
        <f>IF(OR($A66="",$B66=""),"",A66*'MPTO_working_2-way'!$G65)</f>
        <v>2.1215469613259672</v>
      </c>
      <c r="E66" s="32">
        <f>IF(OR($A66="",$B66=""),"",B66*'MPTO_working_2-way'!$G65)</f>
        <v>1.8916256157635472</v>
      </c>
      <c r="F66" s="30">
        <f>IF(OR($A66="",$B66=""),"",'MPTO_working_2-way'!D65)</f>
        <v>2.1273774715571898</v>
      </c>
      <c r="G66" s="32">
        <f>IF(OR($A66="",$B66=""),"",'MPTO_working_2-way'!E65)</f>
        <v>1.8870143543127138</v>
      </c>
      <c r="H66" s="30">
        <f>IF(OR($A66="",$B66=""),"",'OddsRatio_working_2-way'!M65)</f>
        <v>2.1276546183435801</v>
      </c>
      <c r="I66" s="30">
        <f>IF(OR($A66="",$B66=""),"",'OddsRatio_working_2-way'!N65)</f>
        <v>1.8867963503478642</v>
      </c>
      <c r="J66" s="30" t="e">
        <f ca="1">IF('Log_working_2-way'!$D65="","",A66^('Log_working_2-way'!$D65))</f>
        <v>#NAME?</v>
      </c>
      <c r="K66" s="32" t="e">
        <f ca="1">IF('Log_working_2-way'!$D65="","",B66^('Log_working_2-way'!$D65))</f>
        <v>#NAME?</v>
      </c>
      <c r="L66" s="37">
        <f t="shared" si="10"/>
        <v>0.47135416666666657</v>
      </c>
      <c r="M66" s="37">
        <f t="shared" si="11"/>
        <v>0.52864583333333326</v>
      </c>
      <c r="N66" s="38">
        <v>163</v>
      </c>
      <c r="O66" s="38">
        <f t="shared" si="12"/>
        <v>82.704433497536954</v>
      </c>
      <c r="P66" s="38">
        <f t="shared" si="13"/>
        <v>72.944751381215497</v>
      </c>
      <c r="Q66" s="38">
        <f t="shared" si="14"/>
        <v>90.055248618784532</v>
      </c>
      <c r="R66" s="38">
        <f t="shared" si="15"/>
        <v>80.29556650246306</v>
      </c>
      <c r="S66" s="39">
        <f t="shared" si="16"/>
        <v>-7.3508151212475781</v>
      </c>
      <c r="T66" s="39">
        <f t="shared" si="17"/>
        <v>-7.3508151212475639</v>
      </c>
      <c r="U66" t="s">
        <v>94</v>
      </c>
      <c r="V66" t="s">
        <v>85</v>
      </c>
      <c r="W66" t="s">
        <v>120</v>
      </c>
      <c r="X66" t="s">
        <v>425</v>
      </c>
      <c r="Y66" s="41"/>
    </row>
    <row r="67" spans="1:25" ht="15" x14ac:dyDescent="0.25">
      <c r="A67">
        <v>2.09</v>
      </c>
      <c r="B67">
        <v>1.76</v>
      </c>
      <c r="C67" s="29">
        <f t="shared" si="9"/>
        <v>4.6650717703349276E-2</v>
      </c>
      <c r="D67" s="30">
        <f>IF(OR($A67="",$B67=""),"",A67*'MPTO_working_2-way'!$G66)</f>
        <v>2.1875</v>
      </c>
      <c r="E67" s="32">
        <f>IF(OR($A67="",$B67=""),"",B67*'MPTO_working_2-way'!$G66)</f>
        <v>1.8421052631578947</v>
      </c>
      <c r="F67" s="30">
        <f>IF(OR($A67="",$B67=""),"",'MPTO_working_2-way'!D66)</f>
        <v>2.1971090670170828</v>
      </c>
      <c r="G67" s="32">
        <f>IF(OR($A67="",$B67=""),"",'MPTO_working_2-way'!E66)</f>
        <v>1.8353457738748626</v>
      </c>
      <c r="H67" s="30">
        <f>IF(OR($A67="",$B67=""),"",'OddsRatio_working_2-way'!M66)</f>
        <v>2.197585289787658</v>
      </c>
      <c r="I67" s="30">
        <f>IF(OR($A67="",$B67=""),"",'OddsRatio_working_2-way'!N66)</f>
        <v>1.8350135965491927</v>
      </c>
      <c r="J67" s="30" t="e">
        <f ca="1">IF('Log_working_2-way'!$D66="","",A67^('Log_working_2-way'!$D66))</f>
        <v>#NAME?</v>
      </c>
      <c r="K67" s="32" t="e">
        <f ca="1">IF('Log_working_2-way'!$D66="","",B67^('Log_working_2-way'!$D66))</f>
        <v>#NAME?</v>
      </c>
      <c r="L67" s="37">
        <f t="shared" si="10"/>
        <v>0.45714285714285713</v>
      </c>
      <c r="M67" s="37">
        <f t="shared" si="11"/>
        <v>0.54285714285714282</v>
      </c>
      <c r="N67" s="38">
        <v>164</v>
      </c>
      <c r="O67" s="38">
        <f t="shared" si="12"/>
        <v>85.5311004784689</v>
      </c>
      <c r="P67" s="38">
        <f t="shared" si="13"/>
        <v>70.818181818181813</v>
      </c>
      <c r="Q67" s="38">
        <f t="shared" si="14"/>
        <v>93.181818181818187</v>
      </c>
      <c r="R67" s="38">
        <f t="shared" si="15"/>
        <v>78.468899521531114</v>
      </c>
      <c r="S67" s="39">
        <f t="shared" si="16"/>
        <v>-7.6507177033492866</v>
      </c>
      <c r="T67" s="39">
        <f t="shared" si="17"/>
        <v>-7.6507177033493008</v>
      </c>
      <c r="U67" t="s">
        <v>99</v>
      </c>
      <c r="V67" t="s">
        <v>87</v>
      </c>
      <c r="W67" t="s">
        <v>120</v>
      </c>
      <c r="X67" t="s">
        <v>425</v>
      </c>
      <c r="Y67" s="41"/>
    </row>
    <row r="68" spans="1:25" ht="15" x14ac:dyDescent="0.25">
      <c r="A68">
        <v>1.81</v>
      </c>
      <c r="B68">
        <v>2.04</v>
      </c>
      <c r="C68" s="29">
        <f t="shared" si="9"/>
        <v>4.2682266276676373E-2</v>
      </c>
      <c r="D68" s="30">
        <f>IF(OR($A68="",$B68=""),"",A68*'MPTO_working_2-way'!$G67)</f>
        <v>1.8872549019607843</v>
      </c>
      <c r="E68" s="32">
        <f>IF(OR($A68="",$B68=""),"",B68*'MPTO_working_2-way'!$G67)</f>
        <v>2.1270718232044197</v>
      </c>
      <c r="F68" s="30">
        <f>IF(OR($A68="",$B68=""),"",'MPTO_working_2-way'!D67)</f>
        <v>1.8827248623291861</v>
      </c>
      <c r="G68" s="32">
        <f>IF(OR($A68="",$B68=""),"",'MPTO_working_2-way'!E67)</f>
        <v>2.1328558225508316</v>
      </c>
      <c r="H68" s="30">
        <f>IF(OR($A68="",$B68=""),"",'OddsRatio_working_2-way'!M67)</f>
        <v>1.8825226081218283</v>
      </c>
      <c r="I68" s="30">
        <f>IF(OR($A68="",$B68=""),"",'OddsRatio_working_2-way'!N67)</f>
        <v>2.1331154474650633</v>
      </c>
      <c r="J68" s="30" t="e">
        <f ca="1">IF('Log_working_2-way'!$D67="","",A68^('Log_working_2-way'!$D67))</f>
        <v>#NAME?</v>
      </c>
      <c r="K68" s="32" t="e">
        <f ca="1">IF('Log_working_2-way'!$D67="","",B68^('Log_working_2-way'!$D67))</f>
        <v>#NAME?</v>
      </c>
      <c r="L68" s="37">
        <f t="shared" si="10"/>
        <v>0.52987012987012994</v>
      </c>
      <c r="M68" s="37">
        <f t="shared" si="11"/>
        <v>0.47012987012987018</v>
      </c>
      <c r="N68" s="38">
        <v>165</v>
      </c>
      <c r="O68" s="38">
        <f t="shared" si="12"/>
        <v>73.839779005524889</v>
      </c>
      <c r="P68" s="38">
        <f t="shared" si="13"/>
        <v>84.117647058823536</v>
      </c>
      <c r="Q68" s="38">
        <f t="shared" si="14"/>
        <v>80.882352941176464</v>
      </c>
      <c r="R68" s="38">
        <f t="shared" si="15"/>
        <v>91.160220994475139</v>
      </c>
      <c r="S68" s="39">
        <f t="shared" si="16"/>
        <v>-7.0425739356515749</v>
      </c>
      <c r="T68" s="39">
        <f t="shared" si="17"/>
        <v>-7.0425739356516033</v>
      </c>
      <c r="U68" t="s">
        <v>158</v>
      </c>
      <c r="V68" t="s">
        <v>101</v>
      </c>
      <c r="W68" t="s">
        <v>120</v>
      </c>
      <c r="X68" t="s">
        <v>425</v>
      </c>
      <c r="Y68" s="41"/>
    </row>
    <row r="69" spans="1:25" ht="15" x14ac:dyDescent="0.25">
      <c r="A69">
        <v>2.4</v>
      </c>
      <c r="B69">
        <v>1.58</v>
      </c>
      <c r="C69" s="29">
        <f t="shared" ref="C69:C132" si="18">IF(OR($A69="",$B69=""),"",(1/A69)+(1/B69)-1)</f>
        <v>4.9578059071729852E-2</v>
      </c>
      <c r="D69" s="30">
        <f>IF(OR($A69="",$B69=""),"",A69*'MPTO_working_2-way'!$G68)</f>
        <v>2.5189873417721516</v>
      </c>
      <c r="E69" s="32">
        <f>IF(OR($A69="",$B69=""),"",B69*'MPTO_working_2-way'!$G68)</f>
        <v>1.6583333333333332</v>
      </c>
      <c r="F69" s="30">
        <f>IF(OR($A69="",$B69=""),"",'MPTO_working_2-way'!D68)</f>
        <v>2.5518169582772541</v>
      </c>
      <c r="G69" s="32">
        <f>IF(OR($A69="",$B69=""),"",'MPTO_working_2-way'!E68)</f>
        <v>1.6444058976582827</v>
      </c>
      <c r="H69" s="30">
        <f>IF(OR($A69="",$B69=""),"",'OddsRatio_working_2-way'!M68)</f>
        <v>2.5536386656646628</v>
      </c>
      <c r="I69" s="30">
        <f>IF(OR($A69="",$B69=""),"",'OddsRatio_working_2-way'!N68)</f>
        <v>1.6436503043467887</v>
      </c>
      <c r="J69" s="30" t="e">
        <f ca="1">IF('Log_working_2-way'!$D68="","",A69^('Log_working_2-way'!$D68))</f>
        <v>#NAME?</v>
      </c>
      <c r="K69" s="32" t="e">
        <f ca="1">IF('Log_working_2-way'!$D68="","",B69^('Log_working_2-way'!$D68))</f>
        <v>#NAME?</v>
      </c>
      <c r="L69" s="37">
        <f t="shared" ref="L69:L132" si="19">(1/D69)</f>
        <v>0.39698492462311563</v>
      </c>
      <c r="M69" s="37">
        <f t="shared" ref="M69:M132" si="20">(1/E69)</f>
        <v>0.60301507537688448</v>
      </c>
      <c r="N69" s="38">
        <v>166</v>
      </c>
      <c r="O69" s="38">
        <f t="shared" ref="O69:O132" si="21">(1/A69)*((N69*A69)-N69)</f>
        <v>96.833333333333329</v>
      </c>
      <c r="P69" s="38">
        <f t="shared" ref="P69:P132" si="22">(1/B69)*((N69*B69)-N69)</f>
        <v>60.936708860759502</v>
      </c>
      <c r="Q69" s="38">
        <f t="shared" ref="Q69:Q132" si="23">(1/B69)*N69</f>
        <v>105.06329113924049</v>
      </c>
      <c r="R69" s="38">
        <f t="shared" ref="R69:R132" si="24">(1/A69)*N69</f>
        <v>69.166666666666671</v>
      </c>
      <c r="S69" s="39">
        <f t="shared" ref="S69:S132" si="25">O69-Q69</f>
        <v>-8.2299578059071621</v>
      </c>
      <c r="T69" s="39">
        <f t="shared" ref="T69:T132" si="26">P69-R69</f>
        <v>-8.2299578059071692</v>
      </c>
      <c r="U69" t="s">
        <v>98</v>
      </c>
      <c r="V69" t="s">
        <v>96</v>
      </c>
      <c r="W69" t="s">
        <v>120</v>
      </c>
      <c r="X69" t="s">
        <v>425</v>
      </c>
      <c r="Y69" s="41"/>
    </row>
    <row r="70" spans="1:25" ht="15" x14ac:dyDescent="0.25">
      <c r="A70">
        <v>2.04</v>
      </c>
      <c r="B70">
        <v>1.76</v>
      </c>
      <c r="C70" s="29">
        <f t="shared" si="18"/>
        <v>5.8377896613190705E-2</v>
      </c>
      <c r="D70" s="30">
        <f>IF(OR($A70="",$B70=""),"",A70*'MPTO_working_2-way'!$G69)</f>
        <v>2.1590909090909092</v>
      </c>
      <c r="E70" s="32">
        <f>IF(OR($A70="",$B70=""),"",B70*'MPTO_working_2-way'!$G69)</f>
        <v>1.8627450980392157</v>
      </c>
      <c r="F70" s="30">
        <f>IF(OR($A70="",$B70=""),"",'MPTO_working_2-way'!D69)</f>
        <v>2.1691638472692123</v>
      </c>
      <c r="G70" s="32">
        <f>IF(OR($A70="",$B70=""),"",'MPTO_working_2-way'!E69)</f>
        <v>1.8553121124431584</v>
      </c>
      <c r="H70" s="30">
        <f>IF(OR($A70="",$B70=""),"",'OddsRatio_working_2-way'!M69)</f>
        <v>2.1697953037312039</v>
      </c>
      <c r="I70" s="30">
        <f>IF(OR($A70="",$B70=""),"",'OddsRatio_working_2-way'!N69)</f>
        <v>1.8548504142651103</v>
      </c>
      <c r="J70" s="30" t="e">
        <f ca="1">IF('Log_working_2-way'!$D69="","",A70^('Log_working_2-way'!$D69))</f>
        <v>#NAME?</v>
      </c>
      <c r="K70" s="32" t="e">
        <f ca="1">IF('Log_working_2-way'!$D69="","",B70^('Log_working_2-way'!$D69))</f>
        <v>#NAME?</v>
      </c>
      <c r="L70" s="37">
        <f t="shared" si="19"/>
        <v>0.4631578947368421</v>
      </c>
      <c r="M70" s="37">
        <f t="shared" si="20"/>
        <v>0.5368421052631579</v>
      </c>
      <c r="N70" s="38">
        <v>167</v>
      </c>
      <c r="O70" s="38">
        <f t="shared" si="21"/>
        <v>85.137254901960787</v>
      </c>
      <c r="P70" s="38">
        <f t="shared" si="22"/>
        <v>72.113636363636374</v>
      </c>
      <c r="Q70" s="38">
        <f t="shared" si="23"/>
        <v>94.88636363636364</v>
      </c>
      <c r="R70" s="38">
        <f t="shared" si="24"/>
        <v>81.862745098039213</v>
      </c>
      <c r="S70" s="39">
        <f t="shared" si="25"/>
        <v>-9.7491087344028529</v>
      </c>
      <c r="T70" s="39">
        <f t="shared" si="26"/>
        <v>-9.7491087344028386</v>
      </c>
      <c r="U70" t="s">
        <v>103</v>
      </c>
      <c r="V70" t="s">
        <v>110</v>
      </c>
      <c r="W70" t="s">
        <v>121</v>
      </c>
      <c r="X70" t="s">
        <v>425</v>
      </c>
      <c r="Y70" s="41"/>
    </row>
    <row r="71" spans="1:25" ht="15" x14ac:dyDescent="0.25">
      <c r="A71">
        <v>2.0099999999999998</v>
      </c>
      <c r="B71">
        <v>1.81</v>
      </c>
      <c r="C71" s="29">
        <f t="shared" si="18"/>
        <v>4.999862565624924E-2</v>
      </c>
      <c r="D71" s="30">
        <f>IF(OR($A71="",$B71=""),"",A71*'MPTO_working_2-way'!$G70)</f>
        <v>2.1104972375690609</v>
      </c>
      <c r="E71" s="32">
        <f>IF(OR($A71="",$B71=""),"",B71*'MPTO_working_2-way'!$G70)</f>
        <v>1.9004975124378112</v>
      </c>
      <c r="F71" s="30">
        <f>IF(OR($A71="",$B71=""),"",'MPTO_working_2-way'!D70)</f>
        <v>2.1163433291643639</v>
      </c>
      <c r="G71" s="32">
        <f>IF(OR($A71="",$B71=""),"",'MPTO_working_2-way'!E70)</f>
        <v>1.8957817670201405</v>
      </c>
      <c r="H71" s="30">
        <f>IF(OR($A71="",$B71=""),"",'OddsRatio_working_2-way'!M70)</f>
        <v>2.1166528467912094</v>
      </c>
      <c r="I71" s="30">
        <f>IF(OR($A71="",$B71=""),"",'OddsRatio_working_2-way'!N70)</f>
        <v>1.89553347118899</v>
      </c>
      <c r="J71" s="30" t="e">
        <f ca="1">IF('Log_working_2-way'!$D70="","",A71^('Log_working_2-way'!$D70))</f>
        <v>#NAME?</v>
      </c>
      <c r="K71" s="32" t="e">
        <f ca="1">IF('Log_working_2-way'!$D70="","",B71^('Log_working_2-way'!$D70))</f>
        <v>#NAME?</v>
      </c>
      <c r="L71" s="37">
        <f t="shared" si="19"/>
        <v>0.47382198952879578</v>
      </c>
      <c r="M71" s="37">
        <f t="shared" si="20"/>
        <v>0.52617801047120416</v>
      </c>
      <c r="N71" s="38">
        <v>168</v>
      </c>
      <c r="O71" s="38">
        <f t="shared" si="21"/>
        <v>84.417910447761187</v>
      </c>
      <c r="P71" s="38">
        <f t="shared" si="22"/>
        <v>75.182320441988949</v>
      </c>
      <c r="Q71" s="38">
        <f t="shared" si="23"/>
        <v>92.817679558011051</v>
      </c>
      <c r="R71" s="38">
        <f t="shared" si="24"/>
        <v>83.582089552238813</v>
      </c>
      <c r="S71" s="39">
        <f t="shared" si="25"/>
        <v>-8.3997691102498635</v>
      </c>
      <c r="T71" s="39">
        <f t="shared" si="26"/>
        <v>-8.3997691102498635</v>
      </c>
      <c r="U71" t="s">
        <v>116</v>
      </c>
      <c r="V71" t="s">
        <v>109</v>
      </c>
      <c r="W71" t="s">
        <v>121</v>
      </c>
      <c r="X71" t="s">
        <v>425</v>
      </c>
      <c r="Y71" s="41"/>
    </row>
    <row r="72" spans="1:25" ht="15" x14ac:dyDescent="0.25">
      <c r="A72">
        <v>2.08</v>
      </c>
      <c r="B72">
        <v>1.74</v>
      </c>
      <c r="C72" s="29">
        <f t="shared" si="18"/>
        <v>5.5481874447391721E-2</v>
      </c>
      <c r="D72" s="30">
        <f>IF(OR($A72="",$B72=""),"",A72*'MPTO_working_2-way'!$G71)</f>
        <v>2.195402298850575</v>
      </c>
      <c r="E72" s="32">
        <f>IF(OR($A72="",$B72=""),"",B72*'MPTO_working_2-way'!$G71)</f>
        <v>1.8365384615384617</v>
      </c>
      <c r="F72" s="30">
        <f>IF(OR($A72="",$B72=""),"",'MPTO_working_2-way'!D71)</f>
        <v>2.2073676506464994</v>
      </c>
      <c r="G72" s="32">
        <f>IF(OR($A72="",$B72=""),"",'MPTO_working_2-way'!E71)</f>
        <v>1.8282481309355427</v>
      </c>
      <c r="H72" s="30">
        <f>IF(OR($A72="",$B72=""),"",'OddsRatio_working_2-way'!M71)</f>
        <v>2.2080808993852443</v>
      </c>
      <c r="I72" s="30">
        <f>IF(OR($A72="",$B72=""),"",'OddsRatio_working_2-way'!N71)</f>
        <v>1.8277591347639637</v>
      </c>
      <c r="J72" s="30" t="e">
        <f ca="1">IF('Log_working_2-way'!$D71="","",A72^('Log_working_2-way'!$D71))</f>
        <v>#NAME?</v>
      </c>
      <c r="K72" s="32" t="e">
        <f ca="1">IF('Log_working_2-way'!$D71="","",B72^('Log_working_2-way'!$D71))</f>
        <v>#NAME?</v>
      </c>
      <c r="L72" s="37">
        <f t="shared" si="19"/>
        <v>0.4554973821989528</v>
      </c>
      <c r="M72" s="37">
        <f t="shared" si="20"/>
        <v>0.54450261780104703</v>
      </c>
      <c r="N72" s="38">
        <v>169</v>
      </c>
      <c r="O72" s="38">
        <f t="shared" si="21"/>
        <v>87.750000000000014</v>
      </c>
      <c r="P72" s="38">
        <f t="shared" si="22"/>
        <v>71.8735632183908</v>
      </c>
      <c r="Q72" s="38">
        <f t="shared" si="23"/>
        <v>97.126436781609186</v>
      </c>
      <c r="R72" s="38">
        <f t="shared" si="24"/>
        <v>81.249999999999986</v>
      </c>
      <c r="S72" s="39">
        <f t="shared" si="25"/>
        <v>-9.376436781609172</v>
      </c>
      <c r="T72" s="39">
        <f t="shared" si="26"/>
        <v>-9.3764367816091863</v>
      </c>
      <c r="U72" t="s">
        <v>102</v>
      </c>
      <c r="V72" t="s">
        <v>104</v>
      </c>
      <c r="W72" t="s">
        <v>121</v>
      </c>
      <c r="X72" t="s">
        <v>425</v>
      </c>
      <c r="Y72" s="41"/>
    </row>
    <row r="73" spans="1:25" ht="15" x14ac:dyDescent="0.25">
      <c r="A73">
        <v>1.7</v>
      </c>
      <c r="B73">
        <v>2.13</v>
      </c>
      <c r="C73" s="29">
        <f t="shared" si="18"/>
        <v>5.7718862192764453E-2</v>
      </c>
      <c r="D73" s="30">
        <f>IF(OR($A73="",$B73=""),"",A73*'MPTO_working_2-way'!$G72)</f>
        <v>1.7981220657276995</v>
      </c>
      <c r="E73" s="32">
        <f>IF(OR($A73="",$B73=""),"",B73*'MPTO_working_2-way'!$G72)</f>
        <v>2.2529411764705882</v>
      </c>
      <c r="F73" s="30">
        <f>IF(OR($A73="",$B73=""),"",'MPTO_working_2-way'!D72)</f>
        <v>1.7877067390767711</v>
      </c>
      <c r="G73" s="32">
        <f>IF(OR($A73="",$B73=""),"",'MPTO_working_2-way'!E72)</f>
        <v>2.2695079912253213</v>
      </c>
      <c r="H73" s="30">
        <f>IF(OR($A73="",$B73=""),"",'OddsRatio_working_2-way'!M72)</f>
        <v>1.7870635467029794</v>
      </c>
      <c r="I73" s="30">
        <f>IF(OR($A73="",$B73=""),"",'OddsRatio_working_2-way'!N72)</f>
        <v>2.2705454396776665</v>
      </c>
      <c r="J73" s="30" t="e">
        <f ca="1">IF('Log_working_2-way'!$D72="","",A73^('Log_working_2-way'!$D72))</f>
        <v>#NAME?</v>
      </c>
      <c r="K73" s="32" t="e">
        <f ca="1">IF('Log_working_2-way'!$D72="","",B73^('Log_working_2-way'!$D72))</f>
        <v>#NAME?</v>
      </c>
      <c r="L73" s="37">
        <f t="shared" si="19"/>
        <v>0.55613577023498695</v>
      </c>
      <c r="M73" s="37">
        <f t="shared" si="20"/>
        <v>0.44386422976501305</v>
      </c>
      <c r="N73" s="38">
        <v>170</v>
      </c>
      <c r="O73" s="38">
        <f t="shared" si="21"/>
        <v>70</v>
      </c>
      <c r="P73" s="38">
        <f t="shared" si="22"/>
        <v>90.187793427230034</v>
      </c>
      <c r="Q73" s="38">
        <f t="shared" si="23"/>
        <v>79.812206572769952</v>
      </c>
      <c r="R73" s="38">
        <f t="shared" si="24"/>
        <v>100</v>
      </c>
      <c r="S73" s="39">
        <f t="shared" si="25"/>
        <v>-9.8122065727699521</v>
      </c>
      <c r="T73" s="39">
        <f t="shared" si="26"/>
        <v>-9.8122065727699663</v>
      </c>
      <c r="U73" t="s">
        <v>105</v>
      </c>
      <c r="V73" t="s">
        <v>166</v>
      </c>
      <c r="W73" t="s">
        <v>121</v>
      </c>
      <c r="X73" t="s">
        <v>425</v>
      </c>
      <c r="Y73" s="41"/>
    </row>
    <row r="74" spans="1:25" ht="15" x14ac:dyDescent="0.25">
      <c r="A74">
        <v>1.84</v>
      </c>
      <c r="B74">
        <v>1.97</v>
      </c>
      <c r="C74" s="29">
        <f t="shared" si="18"/>
        <v>5.1092474067534699E-2</v>
      </c>
      <c r="D74" s="30">
        <f>IF(OR($A74="",$B74=""),"",A74*'MPTO_working_2-way'!$G73)</f>
        <v>1.9340101522842639</v>
      </c>
      <c r="E74" s="32">
        <f>IF(OR($A74="",$B74=""),"",B74*'MPTO_working_2-way'!$G73)</f>
        <v>2.0706521739130435</v>
      </c>
      <c r="F74" s="30">
        <f>IF(OR($A74="",$B74=""),"",'MPTO_working_2-way'!D73)</f>
        <v>1.9307552998828166</v>
      </c>
      <c r="G74" s="32">
        <f>IF(OR($A74="",$B74=""),"",'MPTO_working_2-way'!E73)</f>
        <v>2.0743962458509784</v>
      </c>
      <c r="H74" s="30">
        <f>IF(OR($A74="",$B74=""),"",'OddsRatio_working_2-way'!M73)</f>
        <v>1.9305801316615878</v>
      </c>
      <c r="I74" s="30">
        <f>IF(OR($A74="",$B74=""),"",'OddsRatio_working_2-way'!N73)</f>
        <v>2.0745984853711197</v>
      </c>
      <c r="J74" s="30" t="e">
        <f ca="1">IF('Log_working_2-way'!$D73="","",A74^('Log_working_2-way'!$D73))</f>
        <v>#NAME?</v>
      </c>
      <c r="K74" s="32" t="e">
        <f ca="1">IF('Log_working_2-way'!$D73="","",B74^('Log_working_2-way'!$D73))</f>
        <v>#NAME?</v>
      </c>
      <c r="L74" s="37">
        <f t="shared" si="19"/>
        <v>0.51706036745406825</v>
      </c>
      <c r="M74" s="37">
        <f t="shared" si="20"/>
        <v>0.48293963254593175</v>
      </c>
      <c r="N74" s="38">
        <v>171</v>
      </c>
      <c r="O74" s="38">
        <f t="shared" si="21"/>
        <v>78.06521739130433</v>
      </c>
      <c r="P74" s="38">
        <f t="shared" si="22"/>
        <v>84.197969543147209</v>
      </c>
      <c r="Q74" s="38">
        <f t="shared" si="23"/>
        <v>86.802030456852791</v>
      </c>
      <c r="R74" s="38">
        <f t="shared" si="24"/>
        <v>92.934782608695642</v>
      </c>
      <c r="S74" s="39">
        <f t="shared" si="25"/>
        <v>-8.7368130655484606</v>
      </c>
      <c r="T74" s="39">
        <f t="shared" si="26"/>
        <v>-8.7368130655484322</v>
      </c>
      <c r="U74" t="s">
        <v>112</v>
      </c>
      <c r="V74" t="s">
        <v>160</v>
      </c>
      <c r="W74" t="s">
        <v>121</v>
      </c>
      <c r="X74" t="s">
        <v>425</v>
      </c>
      <c r="Y74" s="41"/>
    </row>
    <row r="75" spans="1:25" ht="15" x14ac:dyDescent="0.25">
      <c r="A75">
        <v>1.84</v>
      </c>
      <c r="B75">
        <v>1.97</v>
      </c>
      <c r="C75" s="29">
        <f t="shared" si="18"/>
        <v>5.1092474067534699E-2</v>
      </c>
      <c r="D75" s="30">
        <f>IF(OR($A75="",$B75=""),"",A75*'MPTO_working_2-way'!$G74)</f>
        <v>1.9340101522842639</v>
      </c>
      <c r="E75" s="32">
        <f>IF(OR($A75="",$B75=""),"",B75*'MPTO_working_2-way'!$G74)</f>
        <v>2.0706521739130435</v>
      </c>
      <c r="F75" s="30">
        <f>IF(OR($A75="",$B75=""),"",'MPTO_working_2-way'!D74)</f>
        <v>1.9307552998828166</v>
      </c>
      <c r="G75" s="32">
        <f>IF(OR($A75="",$B75=""),"",'MPTO_working_2-way'!E74)</f>
        <v>2.0743962458509784</v>
      </c>
      <c r="H75" s="30">
        <f>IF(OR($A75="",$B75=""),"",'OddsRatio_working_2-way'!M74)</f>
        <v>1.9305801316615878</v>
      </c>
      <c r="I75" s="30">
        <f>IF(OR($A75="",$B75=""),"",'OddsRatio_working_2-way'!N74)</f>
        <v>2.0745984853711197</v>
      </c>
      <c r="J75" s="30" t="e">
        <f ca="1">IF('Log_working_2-way'!$D74="","",A75^('Log_working_2-way'!$D74))</f>
        <v>#NAME?</v>
      </c>
      <c r="K75" s="32" t="e">
        <f ca="1">IF('Log_working_2-way'!$D74="","",B75^('Log_working_2-way'!$D74))</f>
        <v>#NAME?</v>
      </c>
      <c r="L75" s="37">
        <f t="shared" si="19"/>
        <v>0.51706036745406825</v>
      </c>
      <c r="M75" s="37">
        <f t="shared" si="20"/>
        <v>0.48293963254593175</v>
      </c>
      <c r="N75" s="38">
        <v>172</v>
      </c>
      <c r="O75" s="38">
        <f t="shared" si="21"/>
        <v>78.521739130434781</v>
      </c>
      <c r="P75" s="38">
        <f t="shared" si="22"/>
        <v>84.690355329949227</v>
      </c>
      <c r="Q75" s="38">
        <f t="shared" si="23"/>
        <v>87.309644670050758</v>
      </c>
      <c r="R75" s="38">
        <f t="shared" si="24"/>
        <v>93.478260869565219</v>
      </c>
      <c r="S75" s="39">
        <f t="shared" si="25"/>
        <v>-8.7879055396159771</v>
      </c>
      <c r="T75" s="39">
        <f t="shared" si="26"/>
        <v>-8.7879055396159913</v>
      </c>
      <c r="U75" t="s">
        <v>114</v>
      </c>
      <c r="V75" t="s">
        <v>117</v>
      </c>
      <c r="W75" t="s">
        <v>121</v>
      </c>
      <c r="X75" t="s">
        <v>425</v>
      </c>
      <c r="Y75" s="41"/>
    </row>
    <row r="76" spans="1:25" ht="15" x14ac:dyDescent="0.25">
      <c r="A76">
        <v>1.88</v>
      </c>
      <c r="B76">
        <v>1.92</v>
      </c>
      <c r="C76" s="29">
        <f t="shared" si="18"/>
        <v>5.2748226950354749E-2</v>
      </c>
      <c r="D76" s="30">
        <f>IF(OR($A76="",$B76=""),"",A76*'MPTO_working_2-way'!$G75)</f>
        <v>1.9791666666666667</v>
      </c>
      <c r="E76" s="32">
        <f>IF(OR($A76="",$B76=""),"",B76*'MPTO_working_2-way'!$G75)</f>
        <v>2.021276595744681</v>
      </c>
      <c r="F76" s="30">
        <f>IF(OR($A76="",$B76=""),"",'MPTO_working_2-way'!D75)</f>
        <v>1.9780797895659799</v>
      </c>
      <c r="G76" s="32">
        <f>IF(OR($A76="",$B76=""),"",'MPTO_working_2-way'!E75)</f>
        <v>2.0224114746750339</v>
      </c>
      <c r="H76" s="30">
        <f>IF(OR($A76="",$B76=""),"",'OddsRatio_working_2-way'!M75)</f>
        <v>1.9780192938436518</v>
      </c>
      <c r="I76" s="30">
        <f>IF(OR($A76="",$B76=""),"",'OddsRatio_working_2-way'!N75)</f>
        <v>2.0224747162910903</v>
      </c>
      <c r="J76" s="30" t="e">
        <f ca="1">IF('Log_working_2-way'!$D75="","",A76^('Log_working_2-way'!$D75))</f>
        <v>#NAME?</v>
      </c>
      <c r="K76" s="32" t="e">
        <f ca="1">IF('Log_working_2-way'!$D75="","",B76^('Log_working_2-way'!$D75))</f>
        <v>#NAME?</v>
      </c>
      <c r="L76" s="37">
        <f t="shared" si="19"/>
        <v>0.50526315789473686</v>
      </c>
      <c r="M76" s="37">
        <f t="shared" si="20"/>
        <v>0.49473684210526314</v>
      </c>
      <c r="N76" s="38">
        <v>173</v>
      </c>
      <c r="O76" s="38">
        <f t="shared" si="21"/>
        <v>80.978723404255319</v>
      </c>
      <c r="P76" s="38">
        <f t="shared" si="22"/>
        <v>82.895833333333329</v>
      </c>
      <c r="Q76" s="38">
        <f t="shared" si="23"/>
        <v>90.104166666666671</v>
      </c>
      <c r="R76" s="38">
        <f t="shared" si="24"/>
        <v>92.021276595744681</v>
      </c>
      <c r="S76" s="39">
        <f t="shared" si="25"/>
        <v>-9.125443262411352</v>
      </c>
      <c r="T76" s="39">
        <f t="shared" si="26"/>
        <v>-9.125443262411352</v>
      </c>
      <c r="U76" t="s">
        <v>111</v>
      </c>
      <c r="V76" t="s">
        <v>236</v>
      </c>
      <c r="W76" t="s">
        <v>121</v>
      </c>
      <c r="X76" t="s">
        <v>425</v>
      </c>
      <c r="Y76" s="41"/>
    </row>
    <row r="77" spans="1:25" ht="15" x14ac:dyDescent="0.25">
      <c r="A77">
        <v>1.83</v>
      </c>
      <c r="B77">
        <v>1.97</v>
      </c>
      <c r="C77" s="29">
        <f t="shared" si="18"/>
        <v>5.406230062966344E-2</v>
      </c>
      <c r="D77" s="30">
        <f>IF(OR($A77="",$B77=""),"",A77*'MPTO_working_2-way'!$G76)</f>
        <v>1.9289340101522843</v>
      </c>
      <c r="E77" s="32">
        <f>IF(OR($A77="",$B77=""),"",B77*'MPTO_working_2-way'!$G76)</f>
        <v>2.0765027322404368</v>
      </c>
      <c r="F77" s="30">
        <f>IF(OR($A77="",$B77=""),"",'MPTO_working_2-way'!D76)</f>
        <v>1.9252356412378842</v>
      </c>
      <c r="G77" s="32">
        <f>IF(OR($A77="",$B77=""),"",'MPTO_working_2-way'!E76)</f>
        <v>2.0808057487518394</v>
      </c>
      <c r="H77" s="30">
        <f>IF(OR($A77="",$B77=""),"",'OddsRatio_working_2-way'!M76)</f>
        <v>1.9250243797288713</v>
      </c>
      <c r="I77" s="30">
        <f>IF(OR($A77="",$B77=""),"",'OddsRatio_working_2-way'!N76)</f>
        <v>2.0810525883578377</v>
      </c>
      <c r="J77" s="30" t="e">
        <f ca="1">IF('Log_working_2-way'!$D76="","",A77^('Log_working_2-way'!$D76))</f>
        <v>#NAME?</v>
      </c>
      <c r="K77" s="32" t="e">
        <f ca="1">IF('Log_working_2-way'!$D76="","",B77^('Log_working_2-way'!$D76))</f>
        <v>#NAME?</v>
      </c>
      <c r="L77" s="37">
        <f t="shared" si="19"/>
        <v>0.51842105263157889</v>
      </c>
      <c r="M77" s="37">
        <f t="shared" si="20"/>
        <v>0.48157894736842116</v>
      </c>
      <c r="N77" s="38">
        <v>174</v>
      </c>
      <c r="O77" s="38">
        <f t="shared" si="21"/>
        <v>78.918032786885249</v>
      </c>
      <c r="P77" s="38">
        <f t="shared" si="22"/>
        <v>85.675126903553277</v>
      </c>
      <c r="Q77" s="38">
        <f t="shared" si="23"/>
        <v>88.324873096446694</v>
      </c>
      <c r="R77" s="38">
        <f t="shared" si="24"/>
        <v>95.081967213114737</v>
      </c>
      <c r="S77" s="39">
        <f t="shared" si="25"/>
        <v>-9.4068403095614457</v>
      </c>
      <c r="T77" s="39">
        <f t="shared" si="26"/>
        <v>-9.4068403095614599</v>
      </c>
      <c r="U77" t="s">
        <v>106</v>
      </c>
      <c r="V77" t="s">
        <v>118</v>
      </c>
      <c r="W77" t="s">
        <v>121</v>
      </c>
      <c r="X77" t="s">
        <v>425</v>
      </c>
      <c r="Y77" s="41"/>
    </row>
    <row r="78" spans="1:25" ht="15" x14ac:dyDescent="0.25">
      <c r="A78">
        <v>1.71</v>
      </c>
      <c r="B78">
        <v>2.12</v>
      </c>
      <c r="C78" s="29">
        <f t="shared" si="18"/>
        <v>5.6493434844973933E-2</v>
      </c>
      <c r="D78" s="30">
        <f>IF(OR($A78="",$B78=""),"",A78*'MPTO_working_2-way'!$G77)</f>
        <v>1.8066037735849054</v>
      </c>
      <c r="E78" s="32">
        <f>IF(OR($A78="",$B78=""),"",B78*'MPTO_working_2-way'!$G77)</f>
        <v>2.2397660818713447</v>
      </c>
      <c r="F78" s="30">
        <f>IF(OR($A78="",$B78=""),"",'MPTO_working_2-way'!D77)</f>
        <v>1.7967882632831085</v>
      </c>
      <c r="G78" s="32">
        <f>IF(OR($A78="",$B78=""),"",'MPTO_working_2-way'!E77)</f>
        <v>2.2550385668076633</v>
      </c>
      <c r="H78" s="30">
        <f>IF(OR($A78="",$B78=""),"",'OddsRatio_working_2-way'!M77)</f>
        <v>1.7961963146288551</v>
      </c>
      <c r="I78" s="30">
        <f>IF(OR($A78="",$B78=""),"",'OddsRatio_working_2-way'!N77)</f>
        <v>2.2559716512455181</v>
      </c>
      <c r="J78" s="30" t="e">
        <f ca="1">IF('Log_working_2-way'!$D77="","",A78^('Log_working_2-way'!$D77))</f>
        <v>#NAME?</v>
      </c>
      <c r="K78" s="32" t="e">
        <f ca="1">IF('Log_working_2-way'!$D77="","",B78^('Log_working_2-way'!$D77))</f>
        <v>#NAME?</v>
      </c>
      <c r="L78" s="37">
        <f t="shared" si="19"/>
        <v>0.55352480417754579</v>
      </c>
      <c r="M78" s="37">
        <f t="shared" si="20"/>
        <v>0.44647519582245437</v>
      </c>
      <c r="N78" s="38">
        <v>175</v>
      </c>
      <c r="O78" s="38">
        <f t="shared" si="21"/>
        <v>72.660818713450283</v>
      </c>
      <c r="P78" s="38">
        <f t="shared" si="22"/>
        <v>92.452830188679229</v>
      </c>
      <c r="Q78" s="38">
        <f t="shared" si="23"/>
        <v>82.547169811320742</v>
      </c>
      <c r="R78" s="38">
        <f t="shared" si="24"/>
        <v>102.3391812865497</v>
      </c>
      <c r="S78" s="39">
        <f t="shared" si="25"/>
        <v>-9.8863510978704596</v>
      </c>
      <c r="T78" s="39">
        <f t="shared" si="26"/>
        <v>-9.8863510978704738</v>
      </c>
      <c r="U78" t="s">
        <v>115</v>
      </c>
      <c r="V78" t="s">
        <v>113</v>
      </c>
      <c r="W78" t="s">
        <v>121</v>
      </c>
      <c r="X78" t="s">
        <v>425</v>
      </c>
      <c r="Y78" s="41"/>
    </row>
    <row r="79" spans="1:25" ht="15" x14ac:dyDescent="0.25">
      <c r="A79">
        <v>1.83</v>
      </c>
      <c r="B79">
        <v>1.97</v>
      </c>
      <c r="C79" s="29">
        <f t="shared" si="18"/>
        <v>5.406230062966344E-2</v>
      </c>
      <c r="D79" s="30">
        <f>IF(OR($A79="",$B79=""),"",A79*'MPTO_working_2-way'!$G78)</f>
        <v>1.9289340101522843</v>
      </c>
      <c r="E79" s="32">
        <f>IF(OR($A79="",$B79=""),"",B79*'MPTO_working_2-way'!$G78)</f>
        <v>2.0765027322404368</v>
      </c>
      <c r="F79" s="30">
        <f>IF(OR($A79="",$B79=""),"",'MPTO_working_2-way'!D78)</f>
        <v>1.9252356412378842</v>
      </c>
      <c r="G79" s="32">
        <f>IF(OR($A79="",$B79=""),"",'MPTO_working_2-way'!E78)</f>
        <v>2.0808057487518394</v>
      </c>
      <c r="H79" s="30">
        <f>IF(OR($A79="",$B79=""),"",'OddsRatio_working_2-way'!M78)</f>
        <v>1.9250243797288713</v>
      </c>
      <c r="I79" s="30">
        <f>IF(OR($A79="",$B79=""),"",'OddsRatio_working_2-way'!N78)</f>
        <v>2.0810525883578377</v>
      </c>
      <c r="J79" s="30" t="e">
        <f ca="1">IF('Log_working_2-way'!$D78="","",A79^('Log_working_2-way'!$D78))</f>
        <v>#NAME?</v>
      </c>
      <c r="K79" s="32" t="e">
        <f ca="1">IF('Log_working_2-way'!$D78="","",B79^('Log_working_2-way'!$D78))</f>
        <v>#NAME?</v>
      </c>
      <c r="L79" s="37">
        <f t="shared" si="19"/>
        <v>0.51842105263157889</v>
      </c>
      <c r="M79" s="37">
        <f t="shared" si="20"/>
        <v>0.48157894736842116</v>
      </c>
      <c r="N79" s="38">
        <v>176</v>
      </c>
      <c r="O79" s="38">
        <f t="shared" si="21"/>
        <v>79.825136612021865</v>
      </c>
      <c r="P79" s="38">
        <f t="shared" si="22"/>
        <v>86.659898477157341</v>
      </c>
      <c r="Q79" s="38">
        <f t="shared" si="23"/>
        <v>89.34010152284263</v>
      </c>
      <c r="R79" s="38">
        <f t="shared" si="24"/>
        <v>96.174863387978135</v>
      </c>
      <c r="S79" s="39">
        <f t="shared" si="25"/>
        <v>-9.5149649108207655</v>
      </c>
      <c r="T79" s="39">
        <f t="shared" si="26"/>
        <v>-9.5149649108207939</v>
      </c>
      <c r="U79" t="s">
        <v>108</v>
      </c>
      <c r="V79" t="s">
        <v>107</v>
      </c>
      <c r="W79" t="s">
        <v>121</v>
      </c>
      <c r="X79" t="s">
        <v>425</v>
      </c>
      <c r="Y79" s="41"/>
    </row>
    <row r="80" spans="1:25" ht="15" x14ac:dyDescent="0.25">
      <c r="A80">
        <v>2.02</v>
      </c>
      <c r="B80">
        <v>1.88</v>
      </c>
      <c r="C80" s="29">
        <f t="shared" si="18"/>
        <v>2.6964398567516312E-2</v>
      </c>
      <c r="D80" s="30">
        <f>IF(OR($A80="",$B80=""),"",A80*'MPTO_working_2-way'!$G79)</f>
        <v>2.0744680851063828</v>
      </c>
      <c r="E80" s="32">
        <f>IF(OR($A80="",$B80=""),"",B80*'MPTO_working_2-way'!$G79)</f>
        <v>1.9306930693069306</v>
      </c>
      <c r="F80" s="30">
        <f>IF(OR($A80="",$B80=""),"",'MPTO_working_2-way'!D79)</f>
        <v>2.0765529308836395</v>
      </c>
      <c r="G80" s="32">
        <f>IF(OR($A80="",$B80=""),"",'MPTO_working_2-way'!E79)</f>
        <v>1.9288906948394962</v>
      </c>
      <c r="H80" s="30">
        <f>IF(OR($A80="",$B80=""),"",'OddsRatio_working_2-way'!M79)</f>
        <v>2.0766108438479098</v>
      </c>
      <c r="I80" s="30">
        <f>IF(OR($A80="",$B80=""),"",'OddsRatio_working_2-way'!N79)</f>
        <v>1.9288407280256479</v>
      </c>
      <c r="J80" s="30" t="e">
        <f ca="1">IF('Log_working_2-way'!$D79="","",A80^('Log_working_2-way'!$D79))</f>
        <v>#NAME?</v>
      </c>
      <c r="K80" s="32" t="e">
        <f ca="1">IF('Log_working_2-way'!$D79="","",B80^('Log_working_2-way'!$D79))</f>
        <v>#NAME?</v>
      </c>
      <c r="L80" s="37">
        <f t="shared" si="19"/>
        <v>0.48205128205128212</v>
      </c>
      <c r="M80" s="37">
        <f t="shared" si="20"/>
        <v>0.517948717948718</v>
      </c>
      <c r="N80" s="38">
        <v>177</v>
      </c>
      <c r="O80" s="38">
        <f t="shared" si="21"/>
        <v>89.376237623762393</v>
      </c>
      <c r="P80" s="38">
        <f t="shared" si="22"/>
        <v>82.851063829787222</v>
      </c>
      <c r="Q80" s="38">
        <f t="shared" si="23"/>
        <v>94.148936170212764</v>
      </c>
      <c r="R80" s="38">
        <f t="shared" si="24"/>
        <v>87.623762376237622</v>
      </c>
      <c r="S80" s="39">
        <f t="shared" si="25"/>
        <v>-4.7726985464503713</v>
      </c>
      <c r="T80" s="39">
        <f t="shared" si="26"/>
        <v>-4.7726985464503997</v>
      </c>
      <c r="U80" t="s">
        <v>237</v>
      </c>
      <c r="V80" t="s">
        <v>238</v>
      </c>
      <c r="W80" t="s">
        <v>431</v>
      </c>
      <c r="X80" t="s">
        <v>425</v>
      </c>
      <c r="Y80" s="41"/>
    </row>
    <row r="81" spans="1:25" ht="15" x14ac:dyDescent="0.25">
      <c r="A81">
        <v>1.76</v>
      </c>
      <c r="B81">
        <v>2.17</v>
      </c>
      <c r="C81" s="29">
        <f t="shared" si="18"/>
        <v>2.9011311269375728E-2</v>
      </c>
      <c r="D81" s="30">
        <f>IF(OR($A81="",$B81=""),"",A81*'MPTO_working_2-way'!$G80)</f>
        <v>1.8110599078341012</v>
      </c>
      <c r="E81" s="32">
        <f>IF(OR($A81="",$B81=""),"",B81*'MPTO_working_2-way'!$G80)</f>
        <v>2.2329545454545454</v>
      </c>
      <c r="F81" s="30">
        <f>IF(OR($A81="",$B81=""),"",'MPTO_working_2-way'!D80)</f>
        <v>1.8061099025820484</v>
      </c>
      <c r="G81" s="32">
        <f>IF(OR($A81="",$B81=""),"",'MPTO_working_2-way'!E80)</f>
        <v>2.2405256365129644</v>
      </c>
      <c r="H81" s="30">
        <f>IF(OR($A81="",$B81=""),"",'OddsRatio_working_2-way'!M80)</f>
        <v>1.8059606997693183</v>
      </c>
      <c r="I81" s="30">
        <f>IF(OR($A81="",$B81=""),"",'OddsRatio_working_2-way'!N80)</f>
        <v>2.2407552878027661</v>
      </c>
      <c r="J81" s="30" t="e">
        <f ca="1">IF('Log_working_2-way'!$D80="","",A81^('Log_working_2-way'!$D80))</f>
        <v>#NAME?</v>
      </c>
      <c r="K81" s="32" t="e">
        <f ca="1">IF('Log_working_2-way'!$D80="","",B81^('Log_working_2-way'!$D80))</f>
        <v>#NAME?</v>
      </c>
      <c r="L81" s="37">
        <f t="shared" si="19"/>
        <v>0.55216284987277364</v>
      </c>
      <c r="M81" s="37">
        <f t="shared" si="20"/>
        <v>0.44783715012722647</v>
      </c>
      <c r="N81" s="38">
        <v>178</v>
      </c>
      <c r="O81" s="38">
        <f t="shared" si="21"/>
        <v>76.863636363636388</v>
      </c>
      <c r="P81" s="38">
        <f t="shared" si="22"/>
        <v>95.972350230414747</v>
      </c>
      <c r="Q81" s="38">
        <f t="shared" si="23"/>
        <v>82.027649769585253</v>
      </c>
      <c r="R81" s="38">
        <f t="shared" si="24"/>
        <v>101.13636363636364</v>
      </c>
      <c r="S81" s="39">
        <f t="shared" si="25"/>
        <v>-5.1640134059488645</v>
      </c>
      <c r="T81" s="39">
        <f t="shared" si="26"/>
        <v>-5.1640134059488929</v>
      </c>
      <c r="U81" t="s">
        <v>239</v>
      </c>
      <c r="V81" t="s">
        <v>240</v>
      </c>
      <c r="W81" t="s">
        <v>431</v>
      </c>
      <c r="X81" t="s">
        <v>425</v>
      </c>
      <c r="Y81" s="41"/>
    </row>
    <row r="82" spans="1:25" ht="15" x14ac:dyDescent="0.25">
      <c r="A82">
        <v>2.1800000000000002</v>
      </c>
      <c r="B82">
        <v>1.68</v>
      </c>
      <c r="C82" s="29">
        <f t="shared" si="18"/>
        <v>5.3953691568370488E-2</v>
      </c>
      <c r="D82" s="30">
        <f>IF(OR($A82="",$B82=""),"",A82*'MPTO_working_2-way'!$G81)</f>
        <v>2.2976190476190479</v>
      </c>
      <c r="E82" s="32">
        <f>IF(OR($A82="",$B82=""),"",B82*'MPTO_working_2-way'!$G81)</f>
        <v>1.7706422018348624</v>
      </c>
      <c r="F82" s="30">
        <f>IF(OR($A82="",$B82=""),"",'MPTO_working_2-way'!D81)</f>
        <v>2.3162155325069569</v>
      </c>
      <c r="G82" s="32">
        <f>IF(OR($A82="",$B82=""),"",'MPTO_working_2-way'!E81)</f>
        <v>1.7597539880837978</v>
      </c>
      <c r="H82" s="30">
        <f>IF(OR($A82="",$B82=""),"",'OddsRatio_working_2-way'!M81)</f>
        <v>2.3173056280328646</v>
      </c>
      <c r="I82" s="30">
        <f>IF(OR($A82="",$B82=""),"",'OddsRatio_working_2-way'!N81)</f>
        <v>1.7591252771714809</v>
      </c>
      <c r="J82" s="30" t="e">
        <f ca="1">IF('Log_working_2-way'!$D81="","",A82^('Log_working_2-way'!$D81))</f>
        <v>#NAME?</v>
      </c>
      <c r="K82" s="32" t="e">
        <f ca="1">IF('Log_working_2-way'!$D81="","",B82^('Log_working_2-way'!$D81))</f>
        <v>#NAME?</v>
      </c>
      <c r="L82" s="37">
        <f t="shared" si="19"/>
        <v>0.43523316062176159</v>
      </c>
      <c r="M82" s="37">
        <f t="shared" si="20"/>
        <v>0.56476683937823835</v>
      </c>
      <c r="N82" s="38">
        <v>179</v>
      </c>
      <c r="O82" s="38">
        <f t="shared" si="21"/>
        <v>96.889908256880744</v>
      </c>
      <c r="P82" s="38">
        <f t="shared" si="22"/>
        <v>72.452380952380935</v>
      </c>
      <c r="Q82" s="38">
        <f t="shared" si="23"/>
        <v>106.54761904761905</v>
      </c>
      <c r="R82" s="38">
        <f t="shared" si="24"/>
        <v>82.110091743119256</v>
      </c>
      <c r="S82" s="39">
        <f t="shared" si="25"/>
        <v>-9.6577107907383066</v>
      </c>
      <c r="T82" s="39">
        <f t="shared" si="26"/>
        <v>-9.6577107907383208</v>
      </c>
      <c r="U82" t="s">
        <v>241</v>
      </c>
      <c r="V82" t="s">
        <v>242</v>
      </c>
      <c r="W82" t="s">
        <v>440</v>
      </c>
      <c r="X82" t="s">
        <v>425</v>
      </c>
      <c r="Y82" s="41"/>
    </row>
    <row r="83" spans="1:25" ht="15" x14ac:dyDescent="0.25">
      <c r="A83">
        <v>2.27</v>
      </c>
      <c r="B83">
        <v>1.62</v>
      </c>
      <c r="C83" s="29">
        <f t="shared" si="18"/>
        <v>5.7812584978517378E-2</v>
      </c>
      <c r="D83" s="30">
        <f>IF(OR($A83="",$B83=""),"",A83*'MPTO_working_2-way'!$G82)</f>
        <v>2.4012345679012346</v>
      </c>
      <c r="E83" s="32">
        <f>IF(OR($A83="",$B83=""),"",B83*'MPTO_working_2-way'!$G82)</f>
        <v>1.7136563876651982</v>
      </c>
      <c r="F83" s="30">
        <f>IF(OR($A83="",$B83=""),"",'MPTO_working_2-way'!D82)</f>
        <v>2.4294113760983023</v>
      </c>
      <c r="G83" s="32">
        <f>IF(OR($A83="",$B83=""),"",'MPTO_working_2-way'!E82)</f>
        <v>1.6995886675601979</v>
      </c>
      <c r="H83" s="30">
        <f>IF(OR($A83="",$B83=""),"",'OddsRatio_working_2-way'!M82)</f>
        <v>2.4312187452567113</v>
      </c>
      <c r="I83" s="30">
        <f>IF(OR($A83="",$B83=""),"",'OddsRatio_working_2-way'!N82)</f>
        <v>1.6987052142198116</v>
      </c>
      <c r="J83" s="30" t="e">
        <f ca="1">IF('Log_working_2-way'!$D82="","",A83^('Log_working_2-way'!$D82))</f>
        <v>#NAME?</v>
      </c>
      <c r="K83" s="32" t="e">
        <f ca="1">IF('Log_working_2-way'!$D82="","",B83^('Log_working_2-way'!$D82))</f>
        <v>#NAME?</v>
      </c>
      <c r="L83" s="37">
        <f t="shared" si="19"/>
        <v>0.41645244215938304</v>
      </c>
      <c r="M83" s="37">
        <f t="shared" si="20"/>
        <v>0.58354755784061696</v>
      </c>
      <c r="N83" s="38">
        <v>180</v>
      </c>
      <c r="O83" s="38">
        <f t="shared" si="21"/>
        <v>100.70484581497799</v>
      </c>
      <c r="P83" s="38">
        <f t="shared" si="22"/>
        <v>68.8888888888889</v>
      </c>
      <c r="Q83" s="38">
        <f t="shared" si="23"/>
        <v>111.1111111111111</v>
      </c>
      <c r="R83" s="38">
        <f t="shared" si="24"/>
        <v>79.295154185022028</v>
      </c>
      <c r="S83" s="39">
        <f t="shared" si="25"/>
        <v>-10.406265296133114</v>
      </c>
      <c r="T83" s="39">
        <f t="shared" si="26"/>
        <v>-10.406265296133128</v>
      </c>
      <c r="U83" t="s">
        <v>243</v>
      </c>
      <c r="V83" t="s">
        <v>244</v>
      </c>
      <c r="W83" t="s">
        <v>440</v>
      </c>
      <c r="X83" t="s">
        <v>425</v>
      </c>
      <c r="Y83" s="41"/>
    </row>
    <row r="84" spans="1:25" ht="15" x14ac:dyDescent="0.25">
      <c r="A84">
        <v>2.14</v>
      </c>
      <c r="B84">
        <v>1.7</v>
      </c>
      <c r="C84" s="29">
        <f t="shared" si="18"/>
        <v>5.5525013743815244E-2</v>
      </c>
      <c r="D84" s="30">
        <f>IF(OR($A84="",$B84=""),"",A84*'MPTO_working_2-way'!$G83)</f>
        <v>2.2588235294117647</v>
      </c>
      <c r="E84" s="32">
        <f>IF(OR($A84="",$B84=""),"",B84*'MPTO_working_2-way'!$G83)</f>
        <v>1.794392523364486</v>
      </c>
      <c r="F84" s="30">
        <f>IF(OR($A84="",$B84=""),"",'MPTO_working_2-way'!D83)</f>
        <v>2.2751719824890557</v>
      </c>
      <c r="G84" s="32">
        <f>IF(OR($A84="",$B84=""),"",'MPTO_working_2-way'!E83)</f>
        <v>1.7842079450711132</v>
      </c>
      <c r="H84" s="30">
        <f>IF(OR($A84="",$B84=""),"",'OddsRatio_working_2-way'!M83)</f>
        <v>2.2761549390929883</v>
      </c>
      <c r="I84" s="30">
        <f>IF(OR($A84="",$B84=""),"",'OddsRatio_working_2-way'!N83)</f>
        <v>1.783603909969379</v>
      </c>
      <c r="J84" s="30" t="e">
        <f ca="1">IF('Log_working_2-way'!$D83="","",A84^('Log_working_2-way'!$D83))</f>
        <v>#NAME?</v>
      </c>
      <c r="K84" s="32" t="e">
        <f ca="1">IF('Log_working_2-way'!$D83="","",B84^('Log_working_2-way'!$D83))</f>
        <v>#NAME?</v>
      </c>
      <c r="L84" s="37">
        <f t="shared" si="19"/>
        <v>0.44270833333333331</v>
      </c>
      <c r="M84" s="37">
        <f t="shared" si="20"/>
        <v>0.55729166666666663</v>
      </c>
      <c r="N84" s="38">
        <v>181</v>
      </c>
      <c r="O84" s="38">
        <f t="shared" si="21"/>
        <v>96.420560747663572</v>
      </c>
      <c r="P84" s="38">
        <f t="shared" si="22"/>
        <v>74.529411764705884</v>
      </c>
      <c r="Q84" s="38">
        <f t="shared" si="23"/>
        <v>106.47058823529412</v>
      </c>
      <c r="R84" s="38">
        <f t="shared" si="24"/>
        <v>84.579439252336442</v>
      </c>
      <c r="S84" s="39">
        <f t="shared" si="25"/>
        <v>-10.050027487630544</v>
      </c>
      <c r="T84" s="39">
        <f t="shared" si="26"/>
        <v>-10.050027487630558</v>
      </c>
      <c r="U84" t="s">
        <v>245</v>
      </c>
      <c r="V84" t="s">
        <v>246</v>
      </c>
      <c r="W84" t="s">
        <v>440</v>
      </c>
      <c r="X84" t="s">
        <v>425</v>
      </c>
      <c r="Y84" s="41"/>
    </row>
    <row r="85" spans="1:25" ht="15" x14ac:dyDescent="0.25">
      <c r="A85">
        <v>1.76</v>
      </c>
      <c r="B85">
        <v>2.17</v>
      </c>
      <c r="C85" s="29">
        <f t="shared" si="18"/>
        <v>2.9011311269375728E-2</v>
      </c>
      <c r="D85" s="30">
        <f>IF(OR($A85="",$B85=""),"",A85*'MPTO_working_2-way'!$G84)</f>
        <v>1.8110599078341012</v>
      </c>
      <c r="E85" s="32">
        <f>IF(OR($A85="",$B85=""),"",B85*'MPTO_working_2-way'!$G84)</f>
        <v>2.2329545454545454</v>
      </c>
      <c r="F85" s="30">
        <f>IF(OR($A85="",$B85=""),"",'MPTO_working_2-way'!D84)</f>
        <v>1.8061099025820484</v>
      </c>
      <c r="G85" s="32">
        <f>IF(OR($A85="",$B85=""),"",'MPTO_working_2-way'!E84)</f>
        <v>2.2405256365129644</v>
      </c>
      <c r="H85" s="30">
        <f>IF(OR($A85="",$B85=""),"",'OddsRatio_working_2-way'!M84)</f>
        <v>1.8059606997693183</v>
      </c>
      <c r="I85" s="30">
        <f>IF(OR($A85="",$B85=""),"",'OddsRatio_working_2-way'!N84)</f>
        <v>2.2407552878027661</v>
      </c>
      <c r="J85" s="30" t="e">
        <f ca="1">IF('Log_working_2-way'!$D84="","",A85^('Log_working_2-way'!$D84))</f>
        <v>#NAME?</v>
      </c>
      <c r="K85" s="32" t="e">
        <f ca="1">IF('Log_working_2-way'!$D84="","",B85^('Log_working_2-way'!$D84))</f>
        <v>#NAME?</v>
      </c>
      <c r="L85" s="37">
        <f t="shared" si="19"/>
        <v>0.55216284987277364</v>
      </c>
      <c r="M85" s="37">
        <f t="shared" si="20"/>
        <v>0.44783715012722647</v>
      </c>
      <c r="N85" s="38">
        <v>182</v>
      </c>
      <c r="O85" s="38">
        <f t="shared" si="21"/>
        <v>78.590909090909093</v>
      </c>
      <c r="P85" s="38">
        <f t="shared" si="22"/>
        <v>98.129032258064512</v>
      </c>
      <c r="Q85" s="38">
        <f t="shared" si="23"/>
        <v>83.870967741935488</v>
      </c>
      <c r="R85" s="38">
        <f t="shared" si="24"/>
        <v>103.40909090909092</v>
      </c>
      <c r="S85" s="39">
        <f t="shared" si="25"/>
        <v>-5.280058651026394</v>
      </c>
      <c r="T85" s="39">
        <f t="shared" si="26"/>
        <v>-5.2800586510264083</v>
      </c>
      <c r="U85" t="s">
        <v>247</v>
      </c>
      <c r="V85" t="s">
        <v>248</v>
      </c>
      <c r="W85" t="s">
        <v>432</v>
      </c>
      <c r="X85" t="s">
        <v>425</v>
      </c>
      <c r="Y85" s="41"/>
    </row>
    <row r="86" spans="1:25" ht="15" x14ac:dyDescent="0.25">
      <c r="A86">
        <v>1.9</v>
      </c>
      <c r="B86">
        <v>2</v>
      </c>
      <c r="C86" s="29">
        <f t="shared" si="18"/>
        <v>2.631578947368407E-2</v>
      </c>
      <c r="D86" s="30">
        <f>IF(OR($A86="",$B86=""),"",A86*'MPTO_working_2-way'!$G85)</f>
        <v>1.9499999999999997</v>
      </c>
      <c r="E86" s="32">
        <f>IF(OR($A86="",$B86=""),"",B86*'MPTO_working_2-way'!$G85)</f>
        <v>2.0526315789473681</v>
      </c>
      <c r="F86" s="30">
        <f>IF(OR($A86="",$B86=""),"",'MPTO_working_2-way'!D85)</f>
        <v>1.9487179487179485</v>
      </c>
      <c r="G86" s="32">
        <f>IF(OR($A86="",$B86=""),"",'MPTO_working_2-way'!E85)</f>
        <v>2.0540540540540539</v>
      </c>
      <c r="H86" s="30">
        <f>IF(OR($A86="",$B86=""),"",'OddsRatio_working_2-way'!M85)</f>
        <v>1.9486832980505142</v>
      </c>
      <c r="I86" s="30">
        <f>IF(OR($A86="",$B86=""),"",'OddsRatio_working_2-way'!N85)</f>
        <v>2.0540925533894594</v>
      </c>
      <c r="J86" s="30" t="e">
        <f ca="1">IF('Log_working_2-way'!$D85="","",A86^('Log_working_2-way'!$D85))</f>
        <v>#NAME?</v>
      </c>
      <c r="K86" s="32" t="e">
        <f ca="1">IF('Log_working_2-way'!$D85="","",B86^('Log_working_2-way'!$D85))</f>
        <v>#NAME?</v>
      </c>
      <c r="L86" s="37">
        <f t="shared" si="19"/>
        <v>0.51282051282051289</v>
      </c>
      <c r="M86" s="37">
        <f t="shared" si="20"/>
        <v>0.48717948717948723</v>
      </c>
      <c r="N86" s="38">
        <v>183</v>
      </c>
      <c r="O86" s="38">
        <f t="shared" si="21"/>
        <v>86.68421052631578</v>
      </c>
      <c r="P86" s="38">
        <f t="shared" si="22"/>
        <v>91.5</v>
      </c>
      <c r="Q86" s="38">
        <f t="shared" si="23"/>
        <v>91.5</v>
      </c>
      <c r="R86" s="38">
        <f t="shared" si="24"/>
        <v>96.315789473684205</v>
      </c>
      <c r="S86" s="39">
        <f t="shared" si="25"/>
        <v>-4.8157894736842195</v>
      </c>
      <c r="T86" s="39">
        <f t="shared" si="26"/>
        <v>-4.8157894736842053</v>
      </c>
      <c r="U86" t="s">
        <v>249</v>
      </c>
      <c r="V86" t="s">
        <v>250</v>
      </c>
      <c r="W86" t="s">
        <v>432</v>
      </c>
      <c r="X86" t="s">
        <v>425</v>
      </c>
      <c r="Y86" s="41"/>
    </row>
    <row r="87" spans="1:25" ht="15" x14ac:dyDescent="0.25">
      <c r="A87">
        <v>1.78</v>
      </c>
      <c r="B87">
        <v>2.15</v>
      </c>
      <c r="C87" s="29">
        <f t="shared" si="18"/>
        <v>2.6914031878756184E-2</v>
      </c>
      <c r="D87" s="30">
        <f>IF(OR($A87="",$B87=""),"",A87*'MPTO_working_2-way'!$G86)</f>
        <v>1.827906976744186</v>
      </c>
      <c r="E87" s="32">
        <f>IF(OR($A87="",$B87=""),"",B87*'MPTO_working_2-way'!$G86)</f>
        <v>2.2078651685393256</v>
      </c>
      <c r="F87" s="30">
        <f>IF(OR($A87="",$B87=""),"",'MPTO_working_2-way'!D86)</f>
        <v>1.8236835835120324</v>
      </c>
      <c r="G87" s="32">
        <f>IF(OR($A87="",$B87=""),"",'MPTO_working_2-way'!E86)</f>
        <v>2.2140584321666186</v>
      </c>
      <c r="H87" s="30">
        <f>IF(OR($A87="",$B87=""),"",'OddsRatio_working_2-way'!M86)</f>
        <v>1.8235659473079355</v>
      </c>
      <c r="I87" s="30">
        <f>IF(OR($A87="",$B87=""),"",'OddsRatio_working_2-way'!N86)</f>
        <v>2.214231845389905</v>
      </c>
      <c r="J87" s="30" t="e">
        <f ca="1">IF('Log_working_2-way'!$D86="","",A87^('Log_working_2-way'!$D86))</f>
        <v>#NAME?</v>
      </c>
      <c r="K87" s="32" t="e">
        <f ca="1">IF('Log_working_2-way'!$D86="","",B87^('Log_working_2-way'!$D86))</f>
        <v>#NAME?</v>
      </c>
      <c r="L87" s="37">
        <f t="shared" si="19"/>
        <v>0.54707379134860057</v>
      </c>
      <c r="M87" s="37">
        <f t="shared" si="20"/>
        <v>0.45292620865139954</v>
      </c>
      <c r="N87" s="38">
        <v>184</v>
      </c>
      <c r="O87" s="38">
        <f t="shared" si="21"/>
        <v>80.62921348314606</v>
      </c>
      <c r="P87" s="38">
        <f t="shared" si="22"/>
        <v>98.418604651162767</v>
      </c>
      <c r="Q87" s="38">
        <f t="shared" si="23"/>
        <v>85.581395348837205</v>
      </c>
      <c r="R87" s="38">
        <f t="shared" si="24"/>
        <v>103.37078651685394</v>
      </c>
      <c r="S87" s="39">
        <f t="shared" si="25"/>
        <v>-4.9521818656911449</v>
      </c>
      <c r="T87" s="39">
        <f t="shared" si="26"/>
        <v>-4.9521818656911734</v>
      </c>
      <c r="U87" t="s">
        <v>251</v>
      </c>
      <c r="V87" t="s">
        <v>252</v>
      </c>
      <c r="W87" t="s">
        <v>432</v>
      </c>
      <c r="X87" t="s">
        <v>425</v>
      </c>
      <c r="Y87" s="41"/>
    </row>
    <row r="88" spans="1:25" ht="15" x14ac:dyDescent="0.25">
      <c r="A88">
        <v>1.68</v>
      </c>
      <c r="B88">
        <v>2.2999999999999998</v>
      </c>
      <c r="C88" s="29">
        <f t="shared" si="18"/>
        <v>3.002070393374745E-2</v>
      </c>
      <c r="D88" s="30">
        <f>IF(OR($A88="",$B88=""),"",A88*'MPTO_working_2-way'!$G87)</f>
        <v>1.7304347826086957</v>
      </c>
      <c r="E88" s="32">
        <f>IF(OR($A88="",$B88=""),"",B88*'MPTO_working_2-way'!$G87)</f>
        <v>2.3690476190476191</v>
      </c>
      <c r="F88" s="30">
        <f>IF(OR($A88="",$B88=""),"",'MPTO_working_2-way'!D87)</f>
        <v>1.7234611953612846</v>
      </c>
      <c r="G88" s="32">
        <f>IF(OR($A88="",$B88=""),"",'MPTO_working_2-way'!E87)</f>
        <v>2.3822441430332923</v>
      </c>
      <c r="H88" s="30">
        <f>IF(OR($A88="",$B88=""),"",'OddsRatio_working_2-way'!M87)</f>
        <v>1.7232405706795793</v>
      </c>
      <c r="I88" s="30">
        <f>IF(OR($A88="",$B88=""),"",'OddsRatio_working_2-way'!N87)</f>
        <v>2.3826657968874305</v>
      </c>
      <c r="J88" s="30" t="e">
        <f ca="1">IF('Log_working_2-way'!$D87="","",A88^('Log_working_2-way'!$D87))</f>
        <v>#NAME?</v>
      </c>
      <c r="K88" s="32" t="e">
        <f ca="1">IF('Log_working_2-way'!$D87="","",B88^('Log_working_2-way'!$D87))</f>
        <v>#NAME?</v>
      </c>
      <c r="L88" s="37">
        <f t="shared" si="19"/>
        <v>0.57788944723618085</v>
      </c>
      <c r="M88" s="37">
        <f t="shared" si="20"/>
        <v>0.42211055276381909</v>
      </c>
      <c r="N88" s="38">
        <v>185</v>
      </c>
      <c r="O88" s="38">
        <f t="shared" si="21"/>
        <v>74.880952380952394</v>
      </c>
      <c r="P88" s="38">
        <f t="shared" si="22"/>
        <v>104.56521739130433</v>
      </c>
      <c r="Q88" s="38">
        <f t="shared" si="23"/>
        <v>80.434782608695656</v>
      </c>
      <c r="R88" s="38">
        <f t="shared" si="24"/>
        <v>110.11904761904762</v>
      </c>
      <c r="S88" s="39">
        <f t="shared" si="25"/>
        <v>-5.5538302277432621</v>
      </c>
      <c r="T88" s="39">
        <f t="shared" si="26"/>
        <v>-5.5538302277432905</v>
      </c>
      <c r="U88" t="s">
        <v>253</v>
      </c>
      <c r="V88" t="s">
        <v>254</v>
      </c>
      <c r="W88" t="s">
        <v>432</v>
      </c>
      <c r="X88" t="s">
        <v>425</v>
      </c>
      <c r="Y88" s="41"/>
    </row>
    <row r="89" spans="1:25" ht="15" x14ac:dyDescent="0.25">
      <c r="A89">
        <v>2.25</v>
      </c>
      <c r="B89">
        <v>1.7</v>
      </c>
      <c r="C89" s="29">
        <f t="shared" si="18"/>
        <v>3.2679738562091387E-2</v>
      </c>
      <c r="D89" s="30">
        <f>IF(OR($A89="",$B89=""),"",A89*'MPTO_working_2-way'!$G88)</f>
        <v>2.3235294117647056</v>
      </c>
      <c r="E89" s="32">
        <f>IF(OR($A89="",$B89=""),"",B89*'MPTO_working_2-way'!$G88)</f>
        <v>1.7555555555555553</v>
      </c>
      <c r="F89" s="30">
        <f>IF(OR($A89="",$B89=""),"",'MPTO_working_2-way'!D88)</f>
        <v>2.3358778625954195</v>
      </c>
      <c r="G89" s="32">
        <f>IF(OR($A89="",$B89=""),"",'MPTO_working_2-way'!E88)</f>
        <v>1.7485714285714284</v>
      </c>
      <c r="H89" s="30">
        <f>IF(OR($A89="",$B89=""),"",'OddsRatio_working_2-way'!M88)</f>
        <v>2.3363062095621219</v>
      </c>
      <c r="I89" s="30">
        <f>IF(OR($A89="",$B89=""),"",'OddsRatio_working_2-way'!N88)</f>
        <v>1.7483314773547878</v>
      </c>
      <c r="J89" s="30" t="e">
        <f ca="1">IF('Log_working_2-way'!$D88="","",A89^('Log_working_2-way'!$D88))</f>
        <v>#NAME?</v>
      </c>
      <c r="K89" s="32" t="e">
        <f ca="1">IF('Log_working_2-way'!$D88="","",B89^('Log_working_2-way'!$D88))</f>
        <v>#NAME?</v>
      </c>
      <c r="L89" s="37">
        <f t="shared" si="19"/>
        <v>0.43037974683544311</v>
      </c>
      <c r="M89" s="37">
        <f t="shared" si="20"/>
        <v>0.569620253164557</v>
      </c>
      <c r="N89" s="38">
        <v>186</v>
      </c>
      <c r="O89" s="38">
        <f t="shared" si="21"/>
        <v>103.33333333333333</v>
      </c>
      <c r="P89" s="38">
        <f t="shared" si="22"/>
        <v>76.588235294117638</v>
      </c>
      <c r="Q89" s="38">
        <f t="shared" si="23"/>
        <v>109.41176470588236</v>
      </c>
      <c r="R89" s="38">
        <f t="shared" si="24"/>
        <v>82.666666666666657</v>
      </c>
      <c r="S89" s="39">
        <f t="shared" si="25"/>
        <v>-6.0784313725490335</v>
      </c>
      <c r="T89" s="39">
        <f t="shared" si="26"/>
        <v>-6.0784313725490193</v>
      </c>
      <c r="U89" t="s">
        <v>255</v>
      </c>
      <c r="V89" t="s">
        <v>256</v>
      </c>
      <c r="W89" t="s">
        <v>433</v>
      </c>
      <c r="X89" t="s">
        <v>425</v>
      </c>
      <c r="Y89" s="41"/>
    </row>
    <row r="90" spans="1:25" ht="15" x14ac:dyDescent="0.25">
      <c r="A90">
        <v>2.19</v>
      </c>
      <c r="B90">
        <v>1.73</v>
      </c>
      <c r="C90" s="29">
        <f t="shared" si="18"/>
        <v>3.4655686647135031E-2</v>
      </c>
      <c r="D90" s="30">
        <f>IF(OR($A90="",$B90=""),"",A90*'MPTO_working_2-way'!$G89)</f>
        <v>2.2658959537572256</v>
      </c>
      <c r="E90" s="32">
        <f>IF(OR($A90="",$B90=""),"",B90*'MPTO_working_2-way'!$G89)</f>
        <v>1.7899543378995435</v>
      </c>
      <c r="F90" s="30">
        <f>IF(OR($A90="",$B90=""),"",'MPTO_working_2-way'!D89)</f>
        <v>2.2763841740018629</v>
      </c>
      <c r="G90" s="32">
        <f>IF(OR($A90="",$B90=""),"",'MPTO_working_2-way'!E89)</f>
        <v>1.7834631769717797</v>
      </c>
      <c r="H90" s="30">
        <f>IF(OR($A90="",$B90=""),"",'OddsRatio_working_2-way'!M89)</f>
        <v>2.2767681803292916</v>
      </c>
      <c r="I90" s="30">
        <f>IF(OR($A90="",$B90=""),"",'OddsRatio_working_2-way'!N89)</f>
        <v>1.7832275391935992</v>
      </c>
      <c r="J90" s="30" t="e">
        <f ca="1">IF('Log_working_2-way'!$D89="","",A90^('Log_working_2-way'!$D89))</f>
        <v>#NAME?</v>
      </c>
      <c r="K90" s="32" t="e">
        <f ca="1">IF('Log_working_2-way'!$D89="","",B90^('Log_working_2-way'!$D89))</f>
        <v>#NAME?</v>
      </c>
      <c r="L90" s="37">
        <f t="shared" si="19"/>
        <v>0.44132653061224486</v>
      </c>
      <c r="M90" s="37">
        <f t="shared" si="20"/>
        <v>0.55867346938775508</v>
      </c>
      <c r="N90" s="38">
        <v>187</v>
      </c>
      <c r="O90" s="38">
        <f t="shared" si="21"/>
        <v>101.61187214611871</v>
      </c>
      <c r="P90" s="38">
        <f t="shared" si="22"/>
        <v>78.907514450867055</v>
      </c>
      <c r="Q90" s="38">
        <f t="shared" si="23"/>
        <v>108.09248554913296</v>
      </c>
      <c r="R90" s="38">
        <f t="shared" si="24"/>
        <v>85.388127853881286</v>
      </c>
      <c r="S90" s="39">
        <f t="shared" si="25"/>
        <v>-6.4806134030142459</v>
      </c>
      <c r="T90" s="39">
        <f t="shared" si="26"/>
        <v>-6.4806134030142317</v>
      </c>
      <c r="U90" t="s">
        <v>257</v>
      </c>
      <c r="V90" t="s">
        <v>258</v>
      </c>
      <c r="W90" t="s">
        <v>433</v>
      </c>
      <c r="X90" t="s">
        <v>425</v>
      </c>
      <c r="Y90" s="41"/>
    </row>
    <row r="91" spans="1:25" ht="15" x14ac:dyDescent="0.25">
      <c r="A91">
        <v>2.25</v>
      </c>
      <c r="B91">
        <v>1.7</v>
      </c>
      <c r="C91" s="29">
        <f t="shared" si="18"/>
        <v>3.2679738562091387E-2</v>
      </c>
      <c r="D91" s="30">
        <f>IF(OR($A91="",$B91=""),"",A91*'MPTO_working_2-way'!$G90)</f>
        <v>2.3235294117647056</v>
      </c>
      <c r="E91" s="32">
        <f>IF(OR($A91="",$B91=""),"",B91*'MPTO_working_2-way'!$G90)</f>
        <v>1.7555555555555553</v>
      </c>
      <c r="F91" s="30">
        <f>IF(OR($A91="",$B91=""),"",'MPTO_working_2-way'!D90)</f>
        <v>2.3358778625954195</v>
      </c>
      <c r="G91" s="32">
        <f>IF(OR($A91="",$B91=""),"",'MPTO_working_2-way'!E90)</f>
        <v>1.7485714285714284</v>
      </c>
      <c r="H91" s="30">
        <f>IF(OR($A91="",$B91=""),"",'OddsRatio_working_2-way'!M90)</f>
        <v>2.3363062095621219</v>
      </c>
      <c r="I91" s="30">
        <f>IF(OR($A91="",$B91=""),"",'OddsRatio_working_2-way'!N90)</f>
        <v>1.7483314773547878</v>
      </c>
      <c r="J91" s="30" t="e">
        <f ca="1">IF('Log_working_2-way'!$D90="","",A91^('Log_working_2-way'!$D90))</f>
        <v>#NAME?</v>
      </c>
      <c r="K91" s="32" t="e">
        <f ca="1">IF('Log_working_2-way'!$D90="","",B91^('Log_working_2-way'!$D90))</f>
        <v>#NAME?</v>
      </c>
      <c r="L91" s="37">
        <f t="shared" si="19"/>
        <v>0.43037974683544311</v>
      </c>
      <c r="M91" s="37">
        <f t="shared" si="20"/>
        <v>0.569620253164557</v>
      </c>
      <c r="N91" s="38">
        <v>188</v>
      </c>
      <c r="O91" s="38">
        <f t="shared" si="21"/>
        <v>104.44444444444444</v>
      </c>
      <c r="P91" s="38">
        <f t="shared" si="22"/>
        <v>77.411764705882334</v>
      </c>
      <c r="Q91" s="38">
        <f t="shared" si="23"/>
        <v>110.58823529411765</v>
      </c>
      <c r="R91" s="38">
        <f t="shared" si="24"/>
        <v>83.555555555555557</v>
      </c>
      <c r="S91" s="39">
        <f t="shared" si="25"/>
        <v>-6.1437908496732092</v>
      </c>
      <c r="T91" s="39">
        <f t="shared" si="26"/>
        <v>-6.1437908496732234</v>
      </c>
      <c r="U91" t="s">
        <v>259</v>
      </c>
      <c r="V91" t="s">
        <v>260</v>
      </c>
      <c r="W91" t="s">
        <v>433</v>
      </c>
      <c r="X91" t="s">
        <v>425</v>
      </c>
      <c r="Y91" s="41"/>
    </row>
    <row r="92" spans="1:25" ht="15" x14ac:dyDescent="0.25">
      <c r="A92">
        <v>2.1</v>
      </c>
      <c r="B92">
        <v>1.79</v>
      </c>
      <c r="C92" s="29">
        <f t="shared" si="18"/>
        <v>3.4849694067571102E-2</v>
      </c>
      <c r="D92" s="30">
        <f>IF(OR($A92="",$B92=""),"",A92*'MPTO_working_2-way'!$G91)</f>
        <v>2.1731843575418992</v>
      </c>
      <c r="E92" s="32">
        <f>IF(OR($A92="",$B92=""),"",B92*'MPTO_working_2-way'!$G91)</f>
        <v>1.8523809523809522</v>
      </c>
      <c r="F92" s="30">
        <f>IF(OR($A92="",$B92=""),"",'MPTO_working_2-way'!D91)</f>
        <v>2.1797622499275153</v>
      </c>
      <c r="G92" s="32">
        <f>IF(OR($A92="",$B92=""),"",'MPTO_working_2-way'!E91)</f>
        <v>1.8476284099287292</v>
      </c>
      <c r="H92" s="30">
        <f>IF(OR($A92="",$B92=""),"",'OddsRatio_working_2-way'!M91)</f>
        <v>2.1800021454603971</v>
      </c>
      <c r="I92" s="30">
        <f>IF(OR($A92="",$B92=""),"",'OddsRatio_working_2-way'!N91)</f>
        <v>1.8474560862851939</v>
      </c>
      <c r="J92" s="30" t="e">
        <f ca="1">IF('Log_working_2-way'!$D91="","",A92^('Log_working_2-way'!$D91))</f>
        <v>#NAME?</v>
      </c>
      <c r="K92" s="32" t="e">
        <f ca="1">IF('Log_working_2-way'!$D91="","",B92^('Log_working_2-way'!$D91))</f>
        <v>#NAME?</v>
      </c>
      <c r="L92" s="37">
        <f t="shared" si="19"/>
        <v>0.46015424164524427</v>
      </c>
      <c r="M92" s="37">
        <f t="shared" si="20"/>
        <v>0.53984575835475579</v>
      </c>
      <c r="N92" s="38">
        <v>189</v>
      </c>
      <c r="O92" s="38">
        <f t="shared" si="21"/>
        <v>99.000000000000014</v>
      </c>
      <c r="P92" s="38">
        <f t="shared" si="22"/>
        <v>83.413407821229043</v>
      </c>
      <c r="Q92" s="38">
        <f t="shared" si="23"/>
        <v>105.58659217877094</v>
      </c>
      <c r="R92" s="38">
        <f t="shared" si="24"/>
        <v>90</v>
      </c>
      <c r="S92" s="39">
        <f t="shared" si="25"/>
        <v>-6.5865921787709283</v>
      </c>
      <c r="T92" s="39">
        <f t="shared" si="26"/>
        <v>-6.5865921787709567</v>
      </c>
      <c r="U92" t="s">
        <v>261</v>
      </c>
      <c r="V92" t="s">
        <v>262</v>
      </c>
      <c r="W92" t="s">
        <v>433</v>
      </c>
      <c r="X92" t="s">
        <v>425</v>
      </c>
      <c r="Y92" s="41"/>
    </row>
    <row r="93" spans="1:25" ht="15" x14ac:dyDescent="0.25">
      <c r="A93">
        <v>2.2200000000000002</v>
      </c>
      <c r="B93">
        <v>1.71</v>
      </c>
      <c r="C93" s="29">
        <f t="shared" si="18"/>
        <v>3.5245772087877381E-2</v>
      </c>
      <c r="D93" s="30">
        <f>IF(OR($A93="",$B93=""),"",A93*'MPTO_working_2-way'!$G92)</f>
        <v>2.2982456140350882</v>
      </c>
      <c r="E93" s="32">
        <f>IF(OR($A93="",$B93=""),"",B93*'MPTO_working_2-way'!$G92)</f>
        <v>1.7702702702702702</v>
      </c>
      <c r="F93" s="30">
        <f>IF(OR($A93="",$B93=""),"",'MPTO_working_2-way'!D92)</f>
        <v>2.3103888990323171</v>
      </c>
      <c r="G93" s="32">
        <f>IF(OR($A93="",$B93=""),"",'MPTO_working_2-way'!E92)</f>
        <v>1.7631322279503969</v>
      </c>
      <c r="H93" s="30">
        <f>IF(OR($A93="",$B93=""),"",'OddsRatio_working_2-way'!M92)</f>
        <v>2.310843186332725</v>
      </c>
      <c r="I93" s="30">
        <f>IF(OR($A93="",$B93=""),"",'OddsRatio_working_2-way'!N92)</f>
        <v>1.7628677559805201</v>
      </c>
      <c r="J93" s="30" t="e">
        <f ca="1">IF('Log_working_2-way'!$D92="","",A93^('Log_working_2-way'!$D92))</f>
        <v>#NAME?</v>
      </c>
      <c r="K93" s="32" t="e">
        <f ca="1">IF('Log_working_2-way'!$D92="","",B93^('Log_working_2-way'!$D92))</f>
        <v>#NAME?</v>
      </c>
      <c r="L93" s="37">
        <f t="shared" si="19"/>
        <v>0.43511450381679379</v>
      </c>
      <c r="M93" s="37">
        <f t="shared" si="20"/>
        <v>0.56488549618320616</v>
      </c>
      <c r="N93" s="38">
        <v>190</v>
      </c>
      <c r="O93" s="38">
        <f t="shared" si="21"/>
        <v>104.41441441441441</v>
      </c>
      <c r="P93" s="38">
        <f t="shared" si="22"/>
        <v>78.888888888888872</v>
      </c>
      <c r="Q93" s="38">
        <f t="shared" si="23"/>
        <v>111.1111111111111</v>
      </c>
      <c r="R93" s="38">
        <f t="shared" si="24"/>
        <v>85.585585585585576</v>
      </c>
      <c r="S93" s="39">
        <f t="shared" si="25"/>
        <v>-6.6966966966966908</v>
      </c>
      <c r="T93" s="39">
        <f t="shared" si="26"/>
        <v>-6.696696696696705</v>
      </c>
      <c r="U93" t="s">
        <v>263</v>
      </c>
      <c r="V93" t="s">
        <v>264</v>
      </c>
      <c r="W93" t="s">
        <v>433</v>
      </c>
      <c r="X93" t="s">
        <v>425</v>
      </c>
      <c r="Y93" s="41"/>
    </row>
    <row r="94" spans="1:25" ht="15" x14ac:dyDescent="0.25">
      <c r="A94">
        <v>2.0499999999999998</v>
      </c>
      <c r="B94">
        <v>1.85</v>
      </c>
      <c r="C94" s="29">
        <f t="shared" si="18"/>
        <v>2.8345418589321048E-2</v>
      </c>
      <c r="D94" s="30">
        <f>IF(OR($A94="",$B94=""),"",A94*'MPTO_working_2-way'!$G93)</f>
        <v>2.1081081081081079</v>
      </c>
      <c r="E94" s="32">
        <f>IF(OR($A94="",$B94=""),"",B94*'MPTO_working_2-way'!$G93)</f>
        <v>1.902439024390244</v>
      </c>
      <c r="F94" s="30">
        <f>IF(OR($A94="",$B94=""),"",'MPTO_working_2-way'!D93)</f>
        <v>2.1113430758524703</v>
      </c>
      <c r="G94" s="32">
        <f>IF(OR($A94="",$B94=""),"",'MPTO_working_2-way'!E93)</f>
        <v>1.8998121477770822</v>
      </c>
      <c r="H94" s="30">
        <f>IF(OR($A94="",$B94=""),"",'OddsRatio_working_2-way'!M93)</f>
        <v>2.1114378604524222</v>
      </c>
      <c r="I94" s="30">
        <f>IF(OR($A94="",$B94=""),"",'OddsRatio_working_2-way'!N93)</f>
        <v>1.8997354108424378</v>
      </c>
      <c r="J94" s="30" t="e">
        <f ca="1">IF('Log_working_2-way'!$D93="","",A94^('Log_working_2-way'!$D93))</f>
        <v>#NAME?</v>
      </c>
      <c r="K94" s="32" t="e">
        <f ca="1">IF('Log_working_2-way'!$D93="","",B94^('Log_working_2-way'!$D93))</f>
        <v>#NAME?</v>
      </c>
      <c r="L94" s="37">
        <f t="shared" si="19"/>
        <v>0.47435897435897439</v>
      </c>
      <c r="M94" s="37">
        <f t="shared" si="20"/>
        <v>0.52564102564102555</v>
      </c>
      <c r="N94" s="38">
        <v>191</v>
      </c>
      <c r="O94" s="38">
        <f t="shared" si="21"/>
        <v>97.829268292682912</v>
      </c>
      <c r="P94" s="38">
        <f t="shared" si="22"/>
        <v>87.756756756756758</v>
      </c>
      <c r="Q94" s="38">
        <f t="shared" si="23"/>
        <v>103.24324324324323</v>
      </c>
      <c r="R94" s="38">
        <f t="shared" si="24"/>
        <v>93.170731707317088</v>
      </c>
      <c r="S94" s="39">
        <f t="shared" si="25"/>
        <v>-5.4139749505603163</v>
      </c>
      <c r="T94" s="39">
        <f t="shared" si="26"/>
        <v>-5.4139749505603305</v>
      </c>
      <c r="U94" t="s">
        <v>265</v>
      </c>
      <c r="V94" t="s">
        <v>266</v>
      </c>
      <c r="W94" t="s">
        <v>433</v>
      </c>
      <c r="X94" t="s">
        <v>425</v>
      </c>
      <c r="Y94" s="41"/>
    </row>
    <row r="95" spans="1:25" ht="15" x14ac:dyDescent="0.25">
      <c r="A95">
        <v>2.29</v>
      </c>
      <c r="B95">
        <v>1.68</v>
      </c>
      <c r="C95" s="29">
        <f t="shared" si="18"/>
        <v>3.1919317945518833E-2</v>
      </c>
      <c r="D95" s="30">
        <f>IF(OR($A95="",$B95=""),"",A95*'MPTO_working_2-way'!$G94)</f>
        <v>2.3630952380952381</v>
      </c>
      <c r="E95" s="32">
        <f>IF(OR($A95="",$B95=""),"",B95*'MPTO_working_2-way'!$G94)</f>
        <v>1.7336244541484715</v>
      </c>
      <c r="F95" s="30">
        <f>IF(OR($A95="",$B95=""),"",'MPTO_working_2-way'!D94)</f>
        <v>2.3768688990485605</v>
      </c>
      <c r="G95" s="32">
        <f>IF(OR($A95="",$B95=""),"",'MPTO_working_2-way'!E94)</f>
        <v>1.7262855604415328</v>
      </c>
      <c r="H95" s="30">
        <f>IF(OR($A95="",$B95=""),"",'OddsRatio_working_2-way'!M94)</f>
        <v>2.3773375851727168</v>
      </c>
      <c r="I95" s="30">
        <f>IF(OR($A95="",$B95=""),"",'OddsRatio_working_2-way'!N94)</f>
        <v>1.7260384169902692</v>
      </c>
      <c r="J95" s="30" t="e">
        <f ca="1">IF('Log_working_2-way'!$D94="","",A95^('Log_working_2-way'!$D94))</f>
        <v>#NAME?</v>
      </c>
      <c r="K95" s="32" t="e">
        <f ca="1">IF('Log_working_2-way'!$D94="","",B95^('Log_working_2-way'!$D94))</f>
        <v>#NAME?</v>
      </c>
      <c r="L95" s="37">
        <f t="shared" si="19"/>
        <v>0.42317380352644834</v>
      </c>
      <c r="M95" s="37">
        <f t="shared" si="20"/>
        <v>0.57682619647355171</v>
      </c>
      <c r="N95" s="38">
        <v>192</v>
      </c>
      <c r="O95" s="38">
        <f t="shared" si="21"/>
        <v>108.15720524017468</v>
      </c>
      <c r="P95" s="38">
        <f t="shared" si="22"/>
        <v>77.714285714285708</v>
      </c>
      <c r="Q95" s="38">
        <f t="shared" si="23"/>
        <v>114.28571428571428</v>
      </c>
      <c r="R95" s="38">
        <f t="shared" si="24"/>
        <v>83.842794759825324</v>
      </c>
      <c r="S95" s="39">
        <f t="shared" si="25"/>
        <v>-6.1285090455396016</v>
      </c>
      <c r="T95" s="39">
        <f t="shared" si="26"/>
        <v>-6.1285090455396158</v>
      </c>
      <c r="U95" t="s">
        <v>267</v>
      </c>
      <c r="V95" t="s">
        <v>268</v>
      </c>
      <c r="W95" t="s">
        <v>433</v>
      </c>
      <c r="X95" t="s">
        <v>425</v>
      </c>
      <c r="Y95" s="41"/>
    </row>
    <row r="96" spans="1:25" ht="15" x14ac:dyDescent="0.25">
      <c r="A96">
        <v>1.93</v>
      </c>
      <c r="B96">
        <v>1.95</v>
      </c>
      <c r="C96" s="29">
        <f t="shared" si="18"/>
        <v>3.0955227846419575E-2</v>
      </c>
      <c r="D96" s="30">
        <f>IF(OR($A96="",$B96=""),"",A96*'MPTO_working_2-way'!$G95)</f>
        <v>1.9897435897435898</v>
      </c>
      <c r="E96" s="32">
        <f>IF(OR($A96="",$B96=""),"",B96*'MPTO_working_2-way'!$G95)</f>
        <v>2.0103626943005182</v>
      </c>
      <c r="F96" s="30">
        <f>IF(OR($A96="",$B96=""),"",'MPTO_working_2-way'!D95)</f>
        <v>1.9894277785119598</v>
      </c>
      <c r="G96" s="32">
        <f>IF(OR($A96="",$B96=""),"",'MPTO_working_2-way'!E95)</f>
        <v>2.0106851876586083</v>
      </c>
      <c r="H96" s="30">
        <f>IF(OR($A96="",$B96=""),"",'OddsRatio_working_2-way'!M95)</f>
        <v>1.9894176915848294</v>
      </c>
      <c r="I96" s="30">
        <f>IF(OR($A96="",$B96=""),"",'OddsRatio_working_2-way'!N95)</f>
        <v>2.0106954914038573</v>
      </c>
      <c r="J96" s="30" t="e">
        <f ca="1">IF('Log_working_2-way'!$D95="","",A96^('Log_working_2-way'!$D95))</f>
        <v>#NAME?</v>
      </c>
      <c r="K96" s="32" t="e">
        <f ca="1">IF('Log_working_2-way'!$D95="","",B96^('Log_working_2-way'!$D95))</f>
        <v>#NAME?</v>
      </c>
      <c r="L96" s="37">
        <f t="shared" si="19"/>
        <v>0.50257731958762886</v>
      </c>
      <c r="M96" s="37">
        <f t="shared" si="20"/>
        <v>0.49742268041237114</v>
      </c>
      <c r="N96" s="38">
        <v>193</v>
      </c>
      <c r="O96" s="38">
        <f t="shared" si="21"/>
        <v>93.000000000000014</v>
      </c>
      <c r="P96" s="38">
        <f t="shared" si="22"/>
        <v>94.025641025641022</v>
      </c>
      <c r="Q96" s="38">
        <f t="shared" si="23"/>
        <v>98.974358974358992</v>
      </c>
      <c r="R96" s="38">
        <f t="shared" si="24"/>
        <v>100.00000000000001</v>
      </c>
      <c r="S96" s="39">
        <f t="shared" si="25"/>
        <v>-5.974358974358978</v>
      </c>
      <c r="T96" s="39">
        <f t="shared" si="26"/>
        <v>-5.9743589743589922</v>
      </c>
      <c r="U96" t="s">
        <v>269</v>
      </c>
      <c r="V96" t="s">
        <v>270</v>
      </c>
      <c r="W96" t="s">
        <v>434</v>
      </c>
      <c r="X96" t="s">
        <v>425</v>
      </c>
      <c r="Y96" s="41"/>
    </row>
    <row r="97" spans="1:25" ht="15" x14ac:dyDescent="0.25">
      <c r="A97">
        <v>1.92</v>
      </c>
      <c r="B97">
        <v>1.97</v>
      </c>
      <c r="C97" s="29">
        <f t="shared" si="18"/>
        <v>2.844754653130277E-2</v>
      </c>
      <c r="D97" s="30">
        <f>IF(OR($A97="",$B97=""),"",A97*'MPTO_working_2-way'!$G96)</f>
        <v>1.9746192893401013</v>
      </c>
      <c r="E97" s="32">
        <f>IF(OR($A97="",$B97=""),"",B97*'MPTO_working_2-way'!$G96)</f>
        <v>2.0260416666666665</v>
      </c>
      <c r="F97" s="30">
        <f>IF(OR($A97="",$B97=""),"",'MPTO_working_2-way'!D96)</f>
        <v>1.9739066903246005</v>
      </c>
      <c r="G97" s="32">
        <f>IF(OR($A97="",$B97=""),"",'MPTO_working_2-way'!E96)</f>
        <v>2.0267924123888115</v>
      </c>
      <c r="H97" s="30">
        <f>IF(OR($A97="",$B97=""),"",'OddsRatio_working_2-way'!M96)</f>
        <v>1.9738858291644976</v>
      </c>
      <c r="I97" s="30">
        <f>IF(OR($A97="",$B97=""),"",'OddsRatio_working_2-way'!N96)</f>
        <v>2.0268144068364817</v>
      </c>
      <c r="J97" s="30" t="e">
        <f ca="1">IF('Log_working_2-way'!$D96="","",A97^('Log_working_2-way'!$D96))</f>
        <v>#NAME?</v>
      </c>
      <c r="K97" s="32" t="e">
        <f ca="1">IF('Log_working_2-way'!$D96="","",B97^('Log_working_2-way'!$D96))</f>
        <v>#NAME?</v>
      </c>
      <c r="L97" s="37">
        <f t="shared" si="19"/>
        <v>0.50642673521850901</v>
      </c>
      <c r="M97" s="37">
        <f t="shared" si="20"/>
        <v>0.49357326478149105</v>
      </c>
      <c r="N97" s="38">
        <v>194</v>
      </c>
      <c r="O97" s="38">
        <f t="shared" si="21"/>
        <v>92.958333333333314</v>
      </c>
      <c r="P97" s="38">
        <f t="shared" si="22"/>
        <v>95.522842639593904</v>
      </c>
      <c r="Q97" s="38">
        <f t="shared" si="23"/>
        <v>98.477157360406082</v>
      </c>
      <c r="R97" s="38">
        <f t="shared" si="24"/>
        <v>101.04166666666667</v>
      </c>
      <c r="S97" s="39">
        <f t="shared" si="25"/>
        <v>-5.5188240270727675</v>
      </c>
      <c r="T97" s="39">
        <f t="shared" si="26"/>
        <v>-5.5188240270727675</v>
      </c>
      <c r="U97" t="s">
        <v>271</v>
      </c>
      <c r="V97" t="s">
        <v>272</v>
      </c>
      <c r="W97" t="s">
        <v>434</v>
      </c>
      <c r="X97" t="s">
        <v>425</v>
      </c>
      <c r="Y97" s="41"/>
    </row>
    <row r="98" spans="1:25" ht="15" x14ac:dyDescent="0.25">
      <c r="A98">
        <v>1.89</v>
      </c>
      <c r="B98">
        <v>1.99</v>
      </c>
      <c r="C98" s="29">
        <f t="shared" si="18"/>
        <v>3.16130919145996E-2</v>
      </c>
      <c r="D98" s="30">
        <f>IF(OR($A98="",$B98=""),"",A98*'MPTO_working_2-way'!$G97)</f>
        <v>1.9497487437185932</v>
      </c>
      <c r="E98" s="32">
        <f>IF(OR($A98="",$B98=""),"",B98*'MPTO_working_2-way'!$G97)</f>
        <v>2.052910052910053</v>
      </c>
      <c r="F98" s="30">
        <f>IF(OR($A98="",$B98=""),"",'MPTO_working_2-way'!D97)</f>
        <v>1.9482012897878844</v>
      </c>
      <c r="G98" s="32">
        <f>IF(OR($A98="",$B98=""),"",'MPTO_working_2-way'!E97)</f>
        <v>2.0546283903744778</v>
      </c>
      <c r="H98" s="30">
        <f>IF(OR($A98="",$B98=""),"",'OddsRatio_working_2-way'!M97)</f>
        <v>1.9481507786158798</v>
      </c>
      <c r="I98" s="30">
        <f>IF(OR($A98="",$B98=""),"",'OddsRatio_working_2-way'!N97)</f>
        <v>2.0546845739659791</v>
      </c>
      <c r="J98" s="30" t="e">
        <f ca="1">IF('Log_working_2-way'!$D97="","",A98^('Log_working_2-way'!$D97))</f>
        <v>#NAME?</v>
      </c>
      <c r="K98" s="32" t="e">
        <f ca="1">IF('Log_working_2-way'!$D97="","",B98^('Log_working_2-way'!$D97))</f>
        <v>#NAME?</v>
      </c>
      <c r="L98" s="37">
        <f t="shared" si="19"/>
        <v>0.51288659793814428</v>
      </c>
      <c r="M98" s="37">
        <f t="shared" si="20"/>
        <v>0.48711340206185566</v>
      </c>
      <c r="N98" s="38">
        <v>195</v>
      </c>
      <c r="O98" s="38">
        <f t="shared" si="21"/>
        <v>91.825396825396822</v>
      </c>
      <c r="P98" s="38">
        <f t="shared" si="22"/>
        <v>97.010050251256274</v>
      </c>
      <c r="Q98" s="38">
        <f t="shared" si="23"/>
        <v>97.989949748743712</v>
      </c>
      <c r="R98" s="38">
        <f t="shared" si="24"/>
        <v>103.17460317460319</v>
      </c>
      <c r="S98" s="39">
        <f t="shared" si="25"/>
        <v>-6.1645529233468892</v>
      </c>
      <c r="T98" s="39">
        <f t="shared" si="26"/>
        <v>-6.1645529233469176</v>
      </c>
      <c r="U98" t="s">
        <v>273</v>
      </c>
      <c r="V98" t="s">
        <v>274</v>
      </c>
      <c r="W98" t="s">
        <v>434</v>
      </c>
      <c r="X98" t="s">
        <v>425</v>
      </c>
      <c r="Y98" s="41"/>
    </row>
    <row r="99" spans="1:25" ht="15" x14ac:dyDescent="0.25">
      <c r="A99">
        <v>2.36</v>
      </c>
      <c r="B99">
        <v>1.64</v>
      </c>
      <c r="C99" s="29">
        <f t="shared" si="18"/>
        <v>3.3484911120297722E-2</v>
      </c>
      <c r="D99" s="30">
        <f>IF(OR($A99="",$B99=""),"",A99*'MPTO_working_2-way'!$G98)</f>
        <v>2.4390243902439024</v>
      </c>
      <c r="E99" s="32">
        <f>IF(OR($A99="",$B99=""),"",B99*'MPTO_working_2-way'!$G98)</f>
        <v>1.6949152542372881</v>
      </c>
      <c r="F99" s="30">
        <f>IF(OR($A99="",$B99=""),"",'MPTO_working_2-way'!D98)</f>
        <v>2.4570848146267141</v>
      </c>
      <c r="G99" s="32">
        <f>IF(OR($A99="",$B99=""),"",'MPTO_working_2-way'!E98)</f>
        <v>1.6863018473335656</v>
      </c>
      <c r="H99" s="30">
        <f>IF(OR($A99="",$B99=""),"",'OddsRatio_working_2-way'!M98)</f>
        <v>2.4577379737113252</v>
      </c>
      <c r="I99" s="30">
        <f>IF(OR($A99="",$B99=""),"",'OddsRatio_working_2-way'!N98)</f>
        <v>1.6859943405700353</v>
      </c>
      <c r="J99" s="30" t="e">
        <f ca="1">IF('Log_working_2-way'!$D98="","",A99^('Log_working_2-way'!$D98))</f>
        <v>#NAME?</v>
      </c>
      <c r="K99" s="32" t="e">
        <f ca="1">IF('Log_working_2-way'!$D98="","",B99^('Log_working_2-way'!$D98))</f>
        <v>#NAME?</v>
      </c>
      <c r="L99" s="37">
        <f t="shared" si="19"/>
        <v>0.41000000000000003</v>
      </c>
      <c r="M99" s="37">
        <f t="shared" si="20"/>
        <v>0.59000000000000008</v>
      </c>
      <c r="N99" s="38">
        <v>196</v>
      </c>
      <c r="O99" s="38">
        <f t="shared" si="21"/>
        <v>112.94915254237289</v>
      </c>
      <c r="P99" s="38">
        <f t="shared" si="22"/>
        <v>76.487804878048777</v>
      </c>
      <c r="Q99" s="38">
        <f t="shared" si="23"/>
        <v>119.51219512195122</v>
      </c>
      <c r="R99" s="38">
        <f t="shared" si="24"/>
        <v>83.050847457627128</v>
      </c>
      <c r="S99" s="39">
        <f t="shared" si="25"/>
        <v>-6.5630425795783367</v>
      </c>
      <c r="T99" s="39">
        <f t="shared" si="26"/>
        <v>-6.5630425795783509</v>
      </c>
      <c r="U99" t="s">
        <v>275</v>
      </c>
      <c r="V99" t="s">
        <v>276</v>
      </c>
      <c r="W99" t="s">
        <v>435</v>
      </c>
      <c r="X99" t="s">
        <v>425</v>
      </c>
      <c r="Y99" s="41"/>
    </row>
    <row r="100" spans="1:25" ht="15" x14ac:dyDescent="0.25">
      <c r="A100">
        <v>2.1800000000000002</v>
      </c>
      <c r="B100">
        <v>1.74</v>
      </c>
      <c r="C100" s="29">
        <f t="shared" si="18"/>
        <v>3.3428240008436028E-2</v>
      </c>
      <c r="D100" s="30">
        <f>IF(OR($A100="",$B100=""),"",A100*'MPTO_working_2-way'!$G99)</f>
        <v>2.2528735632183907</v>
      </c>
      <c r="E100" s="32">
        <f>IF(OR($A100="",$B100=""),"",B100*'MPTO_working_2-way'!$G99)</f>
        <v>1.7981651376146788</v>
      </c>
      <c r="F100" s="30">
        <f>IF(OR($A100="",$B100=""),"",'MPTO_working_2-way'!D99)</f>
        <v>2.2624358821424311</v>
      </c>
      <c r="G100" s="32">
        <f>IF(OR($A100="",$B100=""),"",'MPTO_working_2-way'!E99)</f>
        <v>1.7921194368326561</v>
      </c>
      <c r="H100" s="30">
        <f>IF(OR($A100="",$B100=""),"",'OddsRatio_working_2-way'!M99)</f>
        <v>2.26277258229445</v>
      </c>
      <c r="I100" s="30">
        <f>IF(OR($A100="",$B100=""),"",'OddsRatio_working_2-way'!N99)</f>
        <v>1.7919082295744857</v>
      </c>
      <c r="J100" s="30" t="e">
        <f ca="1">IF('Log_working_2-way'!$D99="","",A100^('Log_working_2-way'!$D99))</f>
        <v>#NAME?</v>
      </c>
      <c r="K100" s="32" t="e">
        <f ca="1">IF('Log_working_2-way'!$D99="","",B100^('Log_working_2-way'!$D99))</f>
        <v>#NAME?</v>
      </c>
      <c r="L100" s="37">
        <f t="shared" si="19"/>
        <v>0.44387755102040816</v>
      </c>
      <c r="M100" s="37">
        <f t="shared" si="20"/>
        <v>0.55612244897959184</v>
      </c>
      <c r="N100" s="38">
        <v>197</v>
      </c>
      <c r="O100" s="38">
        <f t="shared" si="21"/>
        <v>106.63302752293579</v>
      </c>
      <c r="P100" s="38">
        <f t="shared" si="22"/>
        <v>83.781609195402282</v>
      </c>
      <c r="Q100" s="38">
        <f t="shared" si="23"/>
        <v>113.21839080459769</v>
      </c>
      <c r="R100" s="38">
        <f t="shared" si="24"/>
        <v>90.366972477064209</v>
      </c>
      <c r="S100" s="39">
        <f t="shared" si="25"/>
        <v>-6.5853632816618983</v>
      </c>
      <c r="T100" s="39">
        <f t="shared" si="26"/>
        <v>-6.5853632816619267</v>
      </c>
      <c r="U100" t="s">
        <v>277</v>
      </c>
      <c r="V100" t="s">
        <v>278</v>
      </c>
      <c r="W100" t="s">
        <v>435</v>
      </c>
      <c r="X100" t="s">
        <v>425</v>
      </c>
      <c r="Y100" s="41"/>
    </row>
    <row r="101" spans="1:25" s="35" customFormat="1" ht="15" x14ac:dyDescent="0.25">
      <c r="A101">
        <v>1.68</v>
      </c>
      <c r="B101">
        <v>2.2400000000000002</v>
      </c>
      <c r="C101" s="29">
        <f t="shared" si="18"/>
        <v>4.1666666666666519E-2</v>
      </c>
      <c r="D101" s="30">
        <f>IF(OR($A101="",$B101=""),"",A101*'MPTO_working_2-way'!$G100)</f>
        <v>1.7499999999999998</v>
      </c>
      <c r="E101" s="32">
        <f>IF(OR($A101="",$B101=""),"",B101*'MPTO_working_2-way'!$G100)</f>
        <v>2.333333333333333</v>
      </c>
      <c r="F101" s="30">
        <f>IF(OR($A101="",$B101=""),"",'MPTO_working_2-way'!D100)</f>
        <v>1.7409326424870464</v>
      </c>
      <c r="G101" s="32">
        <f>IF(OR($A101="",$B101=""),"",'MPTO_working_2-way'!E100)</f>
        <v>2.3496503496503496</v>
      </c>
      <c r="H101" s="30">
        <f>IF(OR($A101="",$B101=""),"",'OddsRatio_working_2-way'!M100)</f>
        <v>1.7405316311773544</v>
      </c>
      <c r="I101" s="30">
        <f>IF(OR($A101="",$B101=""),"",'OddsRatio_working_2-way'!N100)</f>
        <v>2.3503812097939996</v>
      </c>
      <c r="J101" s="30" t="e">
        <f ca="1">IF('Log_working_2-way'!$D100="","",A101^('Log_working_2-way'!$D100))</f>
        <v>#NAME?</v>
      </c>
      <c r="K101" s="32" t="e">
        <f ca="1">IF('Log_working_2-way'!$D100="","",B101^('Log_working_2-way'!$D100))</f>
        <v>#NAME?</v>
      </c>
      <c r="L101" s="37">
        <f t="shared" si="19"/>
        <v>0.57142857142857151</v>
      </c>
      <c r="M101" s="37">
        <f t="shared" si="20"/>
        <v>0.4285714285714286</v>
      </c>
      <c r="N101" s="38">
        <v>198</v>
      </c>
      <c r="O101" s="38">
        <f t="shared" si="21"/>
        <v>80.142857142857139</v>
      </c>
      <c r="P101" s="38">
        <f t="shared" si="22"/>
        <v>109.60714285714286</v>
      </c>
      <c r="Q101" s="38">
        <f t="shared" si="23"/>
        <v>88.392857142857139</v>
      </c>
      <c r="R101" s="38">
        <f t="shared" si="24"/>
        <v>117.85714285714286</v>
      </c>
      <c r="S101" s="39">
        <f t="shared" si="25"/>
        <v>-8.25</v>
      </c>
      <c r="T101" s="39">
        <f t="shared" si="26"/>
        <v>-8.25</v>
      </c>
      <c r="U101" t="s">
        <v>279</v>
      </c>
      <c r="V101" t="s">
        <v>280</v>
      </c>
      <c r="W101" t="s">
        <v>435</v>
      </c>
      <c r="X101" t="s">
        <v>425</v>
      </c>
      <c r="Y101" s="41"/>
    </row>
    <row r="102" spans="1:25" ht="15" x14ac:dyDescent="0.25">
      <c r="A102">
        <v>2.0699999999999998</v>
      </c>
      <c r="B102">
        <v>1.81</v>
      </c>
      <c r="C102" s="29">
        <f t="shared" si="18"/>
        <v>3.5577975284917462E-2</v>
      </c>
      <c r="D102" s="30">
        <f>IF(OR($A102="",$B102=""),"",A102*'MPTO_working_2-way'!$G101)</f>
        <v>2.1436464088397789</v>
      </c>
      <c r="E102" s="32">
        <f>IF(OR($A102="",$B102=""),"",B102*'MPTO_working_2-way'!$G101)</f>
        <v>1.8743961352657006</v>
      </c>
      <c r="F102" s="30">
        <f>IF(OR($A102="",$B102=""),"",'MPTO_working_2-way'!D101)</f>
        <v>2.1491381535549374</v>
      </c>
      <c r="G102" s="32">
        <f>IF(OR($A102="",$B102=""),"",'MPTO_working_2-way'!E101)</f>
        <v>1.8702173858786533</v>
      </c>
      <c r="H102" s="30">
        <f>IF(OR($A102="",$B102=""),"",'OddsRatio_working_2-way'!M101)</f>
        <v>2.1493422703098441</v>
      </c>
      <c r="I102" s="30">
        <f>IF(OR($A102="",$B102=""),"",'OddsRatio_working_2-way'!N101)</f>
        <v>1.8700628401410975</v>
      </c>
      <c r="J102" s="30" t="e">
        <f ca="1">IF('Log_working_2-way'!$D101="","",A102^('Log_working_2-way'!$D101))</f>
        <v>#NAME?</v>
      </c>
      <c r="K102" s="32" t="e">
        <f ca="1">IF('Log_working_2-way'!$D101="","",B102^('Log_working_2-way'!$D101))</f>
        <v>#NAME?</v>
      </c>
      <c r="L102" s="37">
        <f t="shared" si="19"/>
        <v>0.46649484536082475</v>
      </c>
      <c r="M102" s="37">
        <f t="shared" si="20"/>
        <v>0.53350515463917525</v>
      </c>
      <c r="N102" s="38">
        <v>199</v>
      </c>
      <c r="O102" s="38">
        <f t="shared" si="21"/>
        <v>102.8647342995169</v>
      </c>
      <c r="P102" s="38">
        <f t="shared" si="22"/>
        <v>89.055248618784532</v>
      </c>
      <c r="Q102" s="38">
        <f t="shared" si="23"/>
        <v>109.94475138121548</v>
      </c>
      <c r="R102" s="38">
        <f t="shared" si="24"/>
        <v>96.135265700483103</v>
      </c>
      <c r="S102" s="39">
        <f t="shared" si="25"/>
        <v>-7.0800170816985855</v>
      </c>
      <c r="T102" s="39">
        <f t="shared" si="26"/>
        <v>-7.0800170816985712</v>
      </c>
      <c r="U102" t="s">
        <v>281</v>
      </c>
      <c r="V102" t="s">
        <v>282</v>
      </c>
      <c r="W102" t="s">
        <v>165</v>
      </c>
      <c r="X102" t="s">
        <v>425</v>
      </c>
      <c r="Y102" s="41"/>
    </row>
    <row r="103" spans="1:25" ht="15" x14ac:dyDescent="0.25">
      <c r="A103">
        <v>2.0299999999999998</v>
      </c>
      <c r="B103">
        <v>1.86</v>
      </c>
      <c r="C103" s="29">
        <f t="shared" si="18"/>
        <v>3.0245246040574214E-2</v>
      </c>
      <c r="D103" s="30">
        <f>IF(OR($A103="",$B103=""),"",A103*'MPTO_working_2-way'!$G102)</f>
        <v>2.0913978494623655</v>
      </c>
      <c r="E103" s="32">
        <f>IF(OR($A103="",$B103=""),"",B103*'MPTO_working_2-way'!$G102)</f>
        <v>1.9162561576354682</v>
      </c>
      <c r="F103" s="30">
        <f>IF(OR($A103="",$B103=""),"",'MPTO_working_2-way'!D102)</f>
        <v>2.0942925287037548</v>
      </c>
      <c r="G103" s="32">
        <f>IF(OR($A103="",$B103=""),"",'MPTO_working_2-way'!E102)</f>
        <v>1.9138324294186226</v>
      </c>
      <c r="H103" s="30">
        <f>IF(OR($A103="",$B103=""),"",'OddsRatio_working_2-way'!M102)</f>
        <v>2.0943831224048783</v>
      </c>
      <c r="I103" s="30">
        <f>IF(OR($A103="",$B103=""),"",'OddsRatio_working_2-way'!N102)</f>
        <v>1.9137567818137824</v>
      </c>
      <c r="J103" s="30" t="e">
        <f ca="1">IF('Log_working_2-way'!$D102="","",A103^('Log_working_2-way'!$D102))</f>
        <v>#NAME?</v>
      </c>
      <c r="K103" s="32" t="e">
        <f ca="1">IF('Log_working_2-way'!$D102="","",B103^('Log_working_2-way'!$D102))</f>
        <v>#NAME?</v>
      </c>
      <c r="L103" s="37">
        <f t="shared" si="19"/>
        <v>0.47814910025706941</v>
      </c>
      <c r="M103" s="37">
        <f t="shared" si="20"/>
        <v>0.52185089974293053</v>
      </c>
      <c r="N103" s="38">
        <v>200</v>
      </c>
      <c r="O103" s="38">
        <f t="shared" si="21"/>
        <v>101.47783251231526</v>
      </c>
      <c r="P103" s="38">
        <f t="shared" si="22"/>
        <v>92.473118279569889</v>
      </c>
      <c r="Q103" s="38">
        <f t="shared" si="23"/>
        <v>107.5268817204301</v>
      </c>
      <c r="R103" s="38">
        <f t="shared" si="24"/>
        <v>98.52216748768474</v>
      </c>
      <c r="S103" s="39">
        <f t="shared" si="25"/>
        <v>-6.0490492081148375</v>
      </c>
      <c r="T103" s="39">
        <f t="shared" si="26"/>
        <v>-6.0490492081148517</v>
      </c>
      <c r="U103" t="s">
        <v>283</v>
      </c>
      <c r="V103" t="s">
        <v>284</v>
      </c>
      <c r="W103" t="s">
        <v>165</v>
      </c>
      <c r="X103" t="s">
        <v>425</v>
      </c>
      <c r="Y103" s="41"/>
    </row>
    <row r="104" spans="1:25" ht="15" x14ac:dyDescent="0.25">
      <c r="A104">
        <v>2.21</v>
      </c>
      <c r="B104">
        <v>1.72</v>
      </c>
      <c r="C104" s="29">
        <f t="shared" si="18"/>
        <v>3.3884036620014824E-2</v>
      </c>
      <c r="D104" s="30">
        <f>IF(OR($A104="",$B104=""),"",A104*'MPTO_working_2-way'!$G103)</f>
        <v>2.2848837209302326</v>
      </c>
      <c r="E104" s="32">
        <f>IF(OR($A104="",$B104=""),"",B104*'MPTO_working_2-way'!$G103)</f>
        <v>1.7782805429864255</v>
      </c>
      <c r="F104" s="30">
        <f>IF(OR($A104="",$B104=""),"",'MPTO_working_2-way'!D103)</f>
        <v>2.2959652089876781</v>
      </c>
      <c r="G104" s="32">
        <f>IF(OR($A104="",$B104=""),"",'MPTO_working_2-way'!E103)</f>
        <v>1.7716256524981358</v>
      </c>
      <c r="H104" s="30">
        <f>IF(OR($A104="",$B104=""),"",'OddsRatio_working_2-way'!M103)</f>
        <v>2.2963624321753371</v>
      </c>
      <c r="I104" s="30">
        <f>IF(OR($A104="",$B104=""),"",'OddsRatio_working_2-way'!N103)</f>
        <v>1.7713892158398703</v>
      </c>
      <c r="J104" s="30" t="e">
        <f ca="1">IF('Log_working_2-way'!$D103="","",A104^('Log_working_2-way'!$D103))</f>
        <v>#NAME?</v>
      </c>
      <c r="K104" s="32" t="e">
        <f ca="1">IF('Log_working_2-way'!$D103="","",B104^('Log_working_2-way'!$D103))</f>
        <v>#NAME?</v>
      </c>
      <c r="L104" s="37">
        <f t="shared" si="19"/>
        <v>0.43765903307888038</v>
      </c>
      <c r="M104" s="37">
        <f t="shared" si="20"/>
        <v>0.56234096692111957</v>
      </c>
      <c r="N104" s="38">
        <v>201</v>
      </c>
      <c r="O104" s="38">
        <f t="shared" si="21"/>
        <v>110.0497737556561</v>
      </c>
      <c r="P104" s="38">
        <f t="shared" si="22"/>
        <v>84.139534883720913</v>
      </c>
      <c r="Q104" s="38">
        <f t="shared" si="23"/>
        <v>116.86046511627907</v>
      </c>
      <c r="R104" s="38">
        <f t="shared" si="24"/>
        <v>90.950226244343895</v>
      </c>
      <c r="S104" s="39">
        <f t="shared" si="25"/>
        <v>-6.8106913606229682</v>
      </c>
      <c r="T104" s="39">
        <f t="shared" si="26"/>
        <v>-6.8106913606229824</v>
      </c>
      <c r="U104" t="s">
        <v>167</v>
      </c>
      <c r="V104" t="s">
        <v>285</v>
      </c>
      <c r="W104" t="s">
        <v>165</v>
      </c>
      <c r="X104" t="s">
        <v>425</v>
      </c>
      <c r="Y104" s="41"/>
    </row>
    <row r="105" spans="1:25" ht="15" x14ac:dyDescent="0.25">
      <c r="A105">
        <v>2.42</v>
      </c>
      <c r="B105">
        <v>1.61</v>
      </c>
      <c r="C105" s="29">
        <f t="shared" si="18"/>
        <v>3.4341152918228035E-2</v>
      </c>
      <c r="D105" s="30">
        <f>IF(OR($A105="",$B105=""),"",A105*'MPTO_working_2-way'!$G104)</f>
        <v>2.5031055900621118</v>
      </c>
      <c r="E105" s="32">
        <f>IF(OR($A105="",$B105=""),"",B105*'MPTO_working_2-way'!$G104)</f>
        <v>1.6652892561983472</v>
      </c>
      <c r="F105" s="30">
        <f>IF(OR($A105="",$B105=""),"",'MPTO_working_2-way'!D104)</f>
        <v>2.5249173741170372</v>
      </c>
      <c r="G105" s="32">
        <f>IF(OR($A105="",$B105=""),"",'MPTO_working_2-way'!E104)</f>
        <v>1.655773235306617</v>
      </c>
      <c r="H105" s="30">
        <f>IF(OR($A105="",$B105=""),"",'OddsRatio_working_2-way'!M104)</f>
        <v>2.5257355119610394</v>
      </c>
      <c r="I105" s="30">
        <f>IF(OR($A105="",$B105=""),"",'OddsRatio_working_2-way'!N104)</f>
        <v>1.6554215931663621</v>
      </c>
      <c r="J105" s="30" t="e">
        <f ca="1">IF('Log_working_2-way'!$D104="","",A105^('Log_working_2-way'!$D104))</f>
        <v>#NAME?</v>
      </c>
      <c r="K105" s="32" t="e">
        <f ca="1">IF('Log_working_2-way'!$D104="","",B105^('Log_working_2-way'!$D104))</f>
        <v>#NAME?</v>
      </c>
      <c r="L105" s="37">
        <f t="shared" si="19"/>
        <v>0.39950372208436724</v>
      </c>
      <c r="M105" s="37">
        <f t="shared" si="20"/>
        <v>0.60049627791563276</v>
      </c>
      <c r="N105" s="38">
        <v>202</v>
      </c>
      <c r="O105" s="38">
        <f t="shared" si="21"/>
        <v>118.52892561983471</v>
      </c>
      <c r="P105" s="38">
        <f t="shared" si="22"/>
        <v>76.534161490683246</v>
      </c>
      <c r="Q105" s="38">
        <f t="shared" si="23"/>
        <v>125.46583850931675</v>
      </c>
      <c r="R105" s="38">
        <f t="shared" si="24"/>
        <v>83.471074380165291</v>
      </c>
      <c r="S105" s="39">
        <f t="shared" si="25"/>
        <v>-6.9369128894820449</v>
      </c>
      <c r="T105" s="39">
        <f t="shared" si="26"/>
        <v>-6.9369128894820449</v>
      </c>
      <c r="U105" t="s">
        <v>286</v>
      </c>
      <c r="V105" t="s">
        <v>168</v>
      </c>
      <c r="W105" t="s">
        <v>165</v>
      </c>
      <c r="X105" t="s">
        <v>425</v>
      </c>
      <c r="Y105" s="41"/>
    </row>
    <row r="106" spans="1:25" ht="15" x14ac:dyDescent="0.25">
      <c r="A106">
        <v>2.4300000000000002</v>
      </c>
      <c r="B106">
        <v>1.62</v>
      </c>
      <c r="C106" s="29">
        <f t="shared" si="18"/>
        <v>2.8806584362139898E-2</v>
      </c>
      <c r="D106" s="30">
        <f>IF(OR($A106="",$B106=""),"",A106*'MPTO_working_2-way'!$G105)</f>
        <v>2.5</v>
      </c>
      <c r="E106" s="32">
        <f>IF(OR($A106="",$B106=""),"",B106*'MPTO_working_2-way'!$G105)</f>
        <v>1.6666666666666667</v>
      </c>
      <c r="F106" s="30">
        <f>IF(OR($A106="",$B106=""),"",'MPTO_working_2-way'!D105)</f>
        <v>2.5181347150259068</v>
      </c>
      <c r="G106" s="32">
        <f>IF(OR($A106="",$B106=""),"",'MPTO_working_2-way'!E105)</f>
        <v>1.658703071672355</v>
      </c>
      <c r="H106" s="30">
        <f>IF(OR($A106="",$B106=""),"",'OddsRatio_working_2-way'!M105)</f>
        <v>2.5187006330752704</v>
      </c>
      <c r="I106" s="30">
        <f>IF(OR($A106="",$B106=""),"",'OddsRatio_working_2-way'!N105)</f>
        <v>1.6584576171375296</v>
      </c>
      <c r="J106" s="30" t="e">
        <f ca="1">IF('Log_working_2-way'!$D105="","",A106^('Log_working_2-way'!$D105))</f>
        <v>#NAME?</v>
      </c>
      <c r="K106" s="32" t="e">
        <f ca="1">IF('Log_working_2-way'!$D105="","",B106^('Log_working_2-way'!$D105))</f>
        <v>#NAME?</v>
      </c>
      <c r="L106" s="37">
        <f t="shared" si="19"/>
        <v>0.4</v>
      </c>
      <c r="M106" s="37">
        <f t="shared" si="20"/>
        <v>0.6</v>
      </c>
      <c r="N106" s="38">
        <v>203</v>
      </c>
      <c r="O106" s="38">
        <f t="shared" si="21"/>
        <v>119.46090534979423</v>
      </c>
      <c r="P106" s="38">
        <f t="shared" si="22"/>
        <v>77.691358024691368</v>
      </c>
      <c r="Q106" s="38">
        <f t="shared" si="23"/>
        <v>125.30864197530863</v>
      </c>
      <c r="R106" s="38">
        <f t="shared" si="24"/>
        <v>83.539094650205755</v>
      </c>
      <c r="S106" s="39">
        <f t="shared" si="25"/>
        <v>-5.8477366255144005</v>
      </c>
      <c r="T106" s="39">
        <f t="shared" si="26"/>
        <v>-5.8477366255143863</v>
      </c>
      <c r="U106" t="s">
        <v>287</v>
      </c>
      <c r="V106" t="s">
        <v>288</v>
      </c>
      <c r="W106" t="s">
        <v>436</v>
      </c>
      <c r="X106" t="s">
        <v>425</v>
      </c>
      <c r="Y106" s="41"/>
    </row>
    <row r="107" spans="1:25" ht="15" x14ac:dyDescent="0.25">
      <c r="A107">
        <v>2.2599999999999998</v>
      </c>
      <c r="B107">
        <v>1.7</v>
      </c>
      <c r="C107" s="29">
        <f t="shared" si="18"/>
        <v>3.0713170223841679E-2</v>
      </c>
      <c r="D107" s="30">
        <f>IF(OR($A107="",$B107=""),"",A107*'MPTO_working_2-way'!$G106)</f>
        <v>2.3294117647058821</v>
      </c>
      <c r="E107" s="32">
        <f>IF(OR($A107="",$B107=""),"",B107*'MPTO_working_2-way'!$G106)</f>
        <v>1.7522123893805308</v>
      </c>
      <c r="F107" s="30">
        <f>IF(OR($A107="",$B107=""),"",'MPTO_working_2-way'!D106)</f>
        <v>2.3412553321145642</v>
      </c>
      <c r="G107" s="32">
        <f>IF(OR($A107="",$B107=""),"",'MPTO_working_2-way'!E106)</f>
        <v>1.7455701953657428</v>
      </c>
      <c r="H107" s="30">
        <f>IF(OR($A107="",$B107=""),"",'OddsRatio_working_2-way'!M106)</f>
        <v>2.3416407864998732</v>
      </c>
      <c r="I107" s="30">
        <f>IF(OR($A107="",$B107=""),"",'OddsRatio_working_2-way'!N106)</f>
        <v>1.7453559924999296</v>
      </c>
      <c r="J107" s="30" t="e">
        <f ca="1">IF('Log_working_2-way'!$D106="","",A107^('Log_working_2-way'!$D106))</f>
        <v>#NAME?</v>
      </c>
      <c r="K107" s="32" t="e">
        <f ca="1">IF('Log_working_2-way'!$D106="","",B107^('Log_working_2-way'!$D106))</f>
        <v>#NAME?</v>
      </c>
      <c r="L107" s="37">
        <f t="shared" si="19"/>
        <v>0.42929292929292934</v>
      </c>
      <c r="M107" s="37">
        <f t="shared" si="20"/>
        <v>0.57070707070707072</v>
      </c>
      <c r="N107" s="38">
        <v>204</v>
      </c>
      <c r="O107" s="38">
        <f t="shared" si="21"/>
        <v>113.73451327433628</v>
      </c>
      <c r="P107" s="38">
        <f t="shared" si="22"/>
        <v>84.000000000000014</v>
      </c>
      <c r="Q107" s="38">
        <f t="shared" si="23"/>
        <v>120</v>
      </c>
      <c r="R107" s="38">
        <f t="shared" si="24"/>
        <v>90.26548672566372</v>
      </c>
      <c r="S107" s="39">
        <f t="shared" si="25"/>
        <v>-6.2654867256637203</v>
      </c>
      <c r="T107" s="39">
        <f t="shared" si="26"/>
        <v>-6.2654867256637061</v>
      </c>
      <c r="U107" t="s">
        <v>289</v>
      </c>
      <c r="V107" t="s">
        <v>290</v>
      </c>
      <c r="W107" t="s">
        <v>436</v>
      </c>
      <c r="X107" t="s">
        <v>425</v>
      </c>
      <c r="Y107" s="41"/>
    </row>
    <row r="108" spans="1:25" ht="15" x14ac:dyDescent="0.25">
      <c r="A108">
        <v>2.88</v>
      </c>
      <c r="B108">
        <v>1.46</v>
      </c>
      <c r="C108" s="29">
        <f t="shared" si="18"/>
        <v>3.215372907153724E-2</v>
      </c>
      <c r="D108" s="30">
        <f>IF(OR($A108="",$B108=""),"",A108*'MPTO_working_2-way'!$G107)</f>
        <v>2.9726027397260273</v>
      </c>
      <c r="E108" s="32">
        <f>IF(OR($A108="",$B108=""),"",B108*'MPTO_working_2-way'!$G107)</f>
        <v>1.5069444444444444</v>
      </c>
      <c r="F108" s="30">
        <f>IF(OR($A108="",$B108=""),"",'MPTO_working_2-way'!D107)</f>
        <v>3.0198218902614187</v>
      </c>
      <c r="G108" s="32">
        <f>IF(OR($A108="",$B108=""),"",'MPTO_working_2-way'!E107)</f>
        <v>1.4950931588678709</v>
      </c>
      <c r="H108" s="30">
        <f>IF(OR($A108="",$B108=""),"",'OddsRatio_working_2-way'!M107)</f>
        <v>3.0216222500108993</v>
      </c>
      <c r="I108" s="30">
        <f>IF(OR($A108="",$B108=""),"",'OddsRatio_working_2-way'!N107)</f>
        <v>1.4946522526622417</v>
      </c>
      <c r="J108" s="30" t="e">
        <f ca="1">IF('Log_working_2-way'!$D107="","",A108^('Log_working_2-way'!$D107))</f>
        <v>#NAME?</v>
      </c>
      <c r="K108" s="32" t="e">
        <f ca="1">IF('Log_working_2-way'!$D107="","",B108^('Log_working_2-way'!$D107))</f>
        <v>#NAME?</v>
      </c>
      <c r="L108" s="37">
        <f t="shared" si="19"/>
        <v>0.33640552995391704</v>
      </c>
      <c r="M108" s="37">
        <f t="shared" si="20"/>
        <v>0.66359447004608296</v>
      </c>
      <c r="N108" s="38">
        <v>205</v>
      </c>
      <c r="O108" s="38">
        <f t="shared" si="21"/>
        <v>133.81944444444443</v>
      </c>
      <c r="P108" s="38">
        <f t="shared" si="22"/>
        <v>64.589041095890408</v>
      </c>
      <c r="Q108" s="38">
        <f t="shared" si="23"/>
        <v>140.41095890410958</v>
      </c>
      <c r="R108" s="38">
        <f t="shared" si="24"/>
        <v>71.180555555555557</v>
      </c>
      <c r="S108" s="39">
        <f t="shared" si="25"/>
        <v>-6.5915144596651487</v>
      </c>
      <c r="T108" s="39">
        <f t="shared" si="26"/>
        <v>-6.5915144596651487</v>
      </c>
      <c r="U108" t="s">
        <v>291</v>
      </c>
      <c r="V108" t="s">
        <v>292</v>
      </c>
      <c r="W108" t="s">
        <v>436</v>
      </c>
      <c r="X108" t="s">
        <v>425</v>
      </c>
      <c r="Y108" s="41"/>
    </row>
    <row r="109" spans="1:25" ht="15" x14ac:dyDescent="0.25">
      <c r="A109">
        <v>1.82</v>
      </c>
      <c r="B109">
        <v>2.09</v>
      </c>
      <c r="C109" s="29">
        <f t="shared" si="18"/>
        <v>2.7919448972080652E-2</v>
      </c>
      <c r="D109" s="30">
        <f>IF(OR($A109="",$B109=""),"",A109*'MPTO_working_2-way'!$G108)</f>
        <v>1.8708133971291869</v>
      </c>
      <c r="E109" s="32">
        <f>IF(OR($A109="",$B109=""),"",B109*'MPTO_working_2-way'!$G108)</f>
        <v>2.1483516483516483</v>
      </c>
      <c r="F109" s="30">
        <f>IF(OR($A109="",$B109=""),"",'MPTO_working_2-way'!D108)</f>
        <v>1.8674456281604401</v>
      </c>
      <c r="G109" s="32">
        <f>IF(OR($A109="",$B109=""),"",'MPTO_working_2-way'!E108)</f>
        <v>2.152810006225593</v>
      </c>
      <c r="H109" s="30">
        <f>IF(OR($A109="",$B109=""),"",'OddsRatio_working_2-way'!M108)</f>
        <v>1.8673485908108987</v>
      </c>
      <c r="I109" s="30">
        <f>IF(OR($A109="",$B109=""),"",'OddsRatio_working_2-way'!N108)</f>
        <v>2.1529389804681456</v>
      </c>
      <c r="J109" s="30" t="e">
        <f ca="1">IF('Log_working_2-way'!$D108="","",A109^('Log_working_2-way'!$D108))</f>
        <v>#NAME?</v>
      </c>
      <c r="K109" s="32" t="e">
        <f ca="1">IF('Log_working_2-way'!$D108="","",B109^('Log_working_2-way'!$D108))</f>
        <v>#NAME?</v>
      </c>
      <c r="L109" s="37">
        <f t="shared" si="19"/>
        <v>0.53452685421994872</v>
      </c>
      <c r="M109" s="37">
        <f t="shared" si="20"/>
        <v>0.46547314578005117</v>
      </c>
      <c r="N109" s="38">
        <v>206</v>
      </c>
      <c r="O109" s="38">
        <f t="shared" si="21"/>
        <v>92.813186813186817</v>
      </c>
      <c r="P109" s="38">
        <f t="shared" si="22"/>
        <v>107.43540669856459</v>
      </c>
      <c r="Q109" s="38">
        <f t="shared" si="23"/>
        <v>98.564593301435423</v>
      </c>
      <c r="R109" s="38">
        <f t="shared" si="24"/>
        <v>113.18681318681317</v>
      </c>
      <c r="S109" s="39">
        <f t="shared" si="25"/>
        <v>-5.7514064882486053</v>
      </c>
      <c r="T109" s="39">
        <f t="shared" si="26"/>
        <v>-5.7514064882485769</v>
      </c>
      <c r="U109" t="s">
        <v>293</v>
      </c>
      <c r="V109" t="s">
        <v>294</v>
      </c>
      <c r="W109" t="s">
        <v>436</v>
      </c>
      <c r="X109" t="s">
        <v>425</v>
      </c>
      <c r="Y109" s="41"/>
    </row>
    <row r="110" spans="1:25" ht="15" x14ac:dyDescent="0.25">
      <c r="A110">
        <v>2.75</v>
      </c>
      <c r="B110">
        <v>1.47</v>
      </c>
      <c r="C110" s="29">
        <f t="shared" si="18"/>
        <v>4.390847247990104E-2</v>
      </c>
      <c r="D110" s="30">
        <f>IF(OR($A110="",$B110=""),"",A110*'MPTO_working_2-way'!$G109)</f>
        <v>2.870748299319728</v>
      </c>
      <c r="E110" s="32">
        <f>IF(OR($A110="",$B110=""),"",B110*'MPTO_working_2-way'!$G109)</f>
        <v>1.5345454545454544</v>
      </c>
      <c r="F110" s="30">
        <f>IF(OR($A110="",$B110=""),"",'MPTO_working_2-way'!D109)</f>
        <v>2.9266968325791858</v>
      </c>
      <c r="G110" s="32">
        <f>IF(OR($A110="",$B110=""),"",'MPTO_working_2-way'!E109)</f>
        <v>1.5190230155002347</v>
      </c>
      <c r="H110" s="30">
        <f>IF(OR($A110="",$B110=""),"",'OddsRatio_working_2-way'!M109)</f>
        <v>2.9296124624698994</v>
      </c>
      <c r="I110" s="30">
        <f>IF(OR($A110="",$B110=""),"",'OddsRatio_working_2-way'!N109)</f>
        <v>1.5182387756347728</v>
      </c>
      <c r="J110" s="30" t="e">
        <f ca="1">IF('Log_working_2-way'!$D109="","",A110^('Log_working_2-way'!$D109))</f>
        <v>#NAME?</v>
      </c>
      <c r="K110" s="32" t="e">
        <f ca="1">IF('Log_working_2-way'!$D109="","",B110^('Log_working_2-way'!$D109))</f>
        <v>#NAME?</v>
      </c>
      <c r="L110" s="37">
        <f t="shared" si="19"/>
        <v>0.34834123222748814</v>
      </c>
      <c r="M110" s="37">
        <f t="shared" si="20"/>
        <v>0.65165876777251186</v>
      </c>
      <c r="N110" s="38">
        <v>207</v>
      </c>
      <c r="O110" s="38">
        <f t="shared" si="21"/>
        <v>131.72727272727272</v>
      </c>
      <c r="P110" s="38">
        <f t="shared" si="22"/>
        <v>66.18367346938777</v>
      </c>
      <c r="Q110" s="38">
        <f t="shared" si="23"/>
        <v>140.81632653061223</v>
      </c>
      <c r="R110" s="38">
        <f t="shared" si="24"/>
        <v>75.27272727272728</v>
      </c>
      <c r="S110" s="39">
        <f t="shared" si="25"/>
        <v>-9.0890538033395103</v>
      </c>
      <c r="T110" s="39">
        <f t="shared" si="26"/>
        <v>-9.0890538033395103</v>
      </c>
      <c r="U110" t="s">
        <v>295</v>
      </c>
      <c r="V110" t="s">
        <v>296</v>
      </c>
      <c r="W110" t="s">
        <v>437</v>
      </c>
      <c r="X110" t="s">
        <v>425</v>
      </c>
      <c r="Y110" s="41"/>
    </row>
    <row r="111" spans="1:25" ht="15" x14ac:dyDescent="0.25">
      <c r="A111">
        <v>2.1800000000000002</v>
      </c>
      <c r="B111">
        <v>1.71</v>
      </c>
      <c r="C111" s="29">
        <f t="shared" si="18"/>
        <v>4.3510917967702012E-2</v>
      </c>
      <c r="D111" s="30">
        <f>IF(OR($A111="",$B111=""),"",A111*'MPTO_working_2-way'!$G110)</f>
        <v>2.2748538011695905</v>
      </c>
      <c r="E111" s="32">
        <f>IF(OR($A111="",$B111=""),"",B111*'MPTO_working_2-way'!$G110)</f>
        <v>1.7844036697247705</v>
      </c>
      <c r="F111" s="30">
        <f>IF(OR($A111="",$B111=""),"",'MPTO_working_2-way'!D110)</f>
        <v>2.2885382773650926</v>
      </c>
      <c r="G111" s="32">
        <f>IF(OR($A111="",$B111=""),"",'MPTO_working_2-way'!E110)</f>
        <v>1.7760731811901471</v>
      </c>
      <c r="H111" s="30">
        <f>IF(OR($A111="",$B111=""),"",'OddsRatio_working_2-way'!M110)</f>
        <v>2.2891748643942433</v>
      </c>
      <c r="I111" s="30">
        <f>IF(OR($A111="",$B111=""),"",'OddsRatio_working_2-way'!N110)</f>
        <v>1.7756899607795869</v>
      </c>
      <c r="J111" s="30" t="e">
        <f ca="1">IF('Log_working_2-way'!$D110="","",A111^('Log_working_2-way'!$D110))</f>
        <v>#NAME?</v>
      </c>
      <c r="K111" s="32" t="e">
        <f ca="1">IF('Log_working_2-way'!$D110="","",B111^('Log_working_2-way'!$D110))</f>
        <v>#NAME?</v>
      </c>
      <c r="L111" s="37">
        <f t="shared" si="19"/>
        <v>0.43958868894601544</v>
      </c>
      <c r="M111" s="37">
        <f t="shared" si="20"/>
        <v>0.56041131105398467</v>
      </c>
      <c r="N111" s="38">
        <v>208</v>
      </c>
      <c r="O111" s="38">
        <f t="shared" si="21"/>
        <v>112.58715596330276</v>
      </c>
      <c r="P111" s="38">
        <f t="shared" si="22"/>
        <v>86.362573099415201</v>
      </c>
      <c r="Q111" s="38">
        <f t="shared" si="23"/>
        <v>121.63742690058479</v>
      </c>
      <c r="R111" s="38">
        <f t="shared" si="24"/>
        <v>95.412844036697237</v>
      </c>
      <c r="S111" s="39">
        <f t="shared" si="25"/>
        <v>-9.050270937282022</v>
      </c>
      <c r="T111" s="39">
        <f t="shared" si="26"/>
        <v>-9.0502709372820362</v>
      </c>
      <c r="U111" t="s">
        <v>297</v>
      </c>
      <c r="V111" t="s">
        <v>298</v>
      </c>
      <c r="W111" t="s">
        <v>437</v>
      </c>
      <c r="X111" t="s">
        <v>425</v>
      </c>
      <c r="Y111" s="41"/>
    </row>
    <row r="112" spans="1:25" ht="15" x14ac:dyDescent="0.25">
      <c r="A112">
        <v>2.42</v>
      </c>
      <c r="B112">
        <v>1.59</v>
      </c>
      <c r="C112" s="29">
        <f t="shared" si="18"/>
        <v>4.21539581059307E-2</v>
      </c>
      <c r="D112" s="30">
        <f>IF(OR($A112="",$B112=""),"",A112*'MPTO_working_2-way'!$G111)</f>
        <v>2.5220125786163523</v>
      </c>
      <c r="E112" s="32">
        <f>IF(OR($A112="",$B112=""),"",B112*'MPTO_working_2-way'!$G111)</f>
        <v>1.6570247933884299</v>
      </c>
      <c r="F112" s="30">
        <f>IF(OR($A112="",$B112=""),"",'MPTO_working_2-way'!D111)</f>
        <v>2.5500695871164427</v>
      </c>
      <c r="G112" s="32">
        <f>IF(OR($A112="",$B112=""),"",'MPTO_working_2-way'!E111)</f>
        <v>1.6451323271623415</v>
      </c>
      <c r="H112" s="30">
        <f>IF(OR($A112="",$B112=""),"",'OddsRatio_working_2-way'!M111)</f>
        <v>2.5513799215591741</v>
      </c>
      <c r="I112" s="30">
        <f>IF(OR($A112="",$B112=""),"",'OddsRatio_working_2-way'!N111)</f>
        <v>1.6445874321971223</v>
      </c>
      <c r="J112" s="30" t="e">
        <f ca="1">IF('Log_working_2-way'!$D111="","",A112^('Log_working_2-way'!$D111))</f>
        <v>#NAME?</v>
      </c>
      <c r="K112" s="32" t="e">
        <f ca="1">IF('Log_working_2-way'!$D111="","",B112^('Log_working_2-way'!$D111))</f>
        <v>#NAME?</v>
      </c>
      <c r="L112" s="37">
        <f t="shared" si="19"/>
        <v>0.39650872817955113</v>
      </c>
      <c r="M112" s="37">
        <f t="shared" si="20"/>
        <v>0.60349127182044882</v>
      </c>
      <c r="N112" s="38">
        <v>209</v>
      </c>
      <c r="O112" s="38">
        <f t="shared" si="21"/>
        <v>122.63636363636363</v>
      </c>
      <c r="P112" s="38">
        <f t="shared" si="22"/>
        <v>77.55345911949685</v>
      </c>
      <c r="Q112" s="38">
        <f t="shared" si="23"/>
        <v>131.44654088050314</v>
      </c>
      <c r="R112" s="38">
        <f t="shared" si="24"/>
        <v>86.36363636363636</v>
      </c>
      <c r="S112" s="39">
        <f t="shared" si="25"/>
        <v>-8.8101772441395099</v>
      </c>
      <c r="T112" s="39">
        <f t="shared" si="26"/>
        <v>-8.8101772441395099</v>
      </c>
      <c r="U112" t="s">
        <v>299</v>
      </c>
      <c r="V112" t="s">
        <v>300</v>
      </c>
      <c r="W112" t="s">
        <v>437</v>
      </c>
      <c r="X112" t="s">
        <v>425</v>
      </c>
      <c r="Y112" s="41"/>
    </row>
    <row r="113" spans="1:25" ht="15" x14ac:dyDescent="0.25">
      <c r="A113">
        <v>2.08</v>
      </c>
      <c r="B113">
        <v>1.78</v>
      </c>
      <c r="C113" s="29">
        <f t="shared" si="18"/>
        <v>4.2566983578219642E-2</v>
      </c>
      <c r="D113" s="30">
        <f>IF(OR($A113="",$B113=""),"",A113*'MPTO_working_2-way'!$G112)</f>
        <v>2.1685393258426968</v>
      </c>
      <c r="E113" s="32">
        <f>IF(OR($A113="",$B113=""),"",B113*'MPTO_working_2-way'!$G112)</f>
        <v>1.8557692307692311</v>
      </c>
      <c r="F113" s="30">
        <f>IF(OR($A113="",$B113=""),"",'MPTO_working_2-way'!D112)</f>
        <v>2.1763461086292031</v>
      </c>
      <c r="G113" s="32">
        <f>IF(OR($A113="",$B113=""),"",'MPTO_working_2-way'!E112)</f>
        <v>1.8500899460323807</v>
      </c>
      <c r="H113" s="30">
        <f>IF(OR($A113="",$B113=""),"",'OddsRatio_working_2-way'!M112)</f>
        <v>2.1766968108291049</v>
      </c>
      <c r="I113" s="30">
        <f>IF(OR($A113="",$B113=""),"",'OddsRatio_working_2-way'!N112)</f>
        <v>1.8498365855987975</v>
      </c>
      <c r="J113" s="30" t="e">
        <f ca="1">IF('Log_working_2-way'!$D112="","",A113^('Log_working_2-way'!$D112))</f>
        <v>#NAME?</v>
      </c>
      <c r="K113" s="32" t="e">
        <f ca="1">IF('Log_working_2-way'!$D112="","",B113^('Log_working_2-way'!$D112))</f>
        <v>#NAME?</v>
      </c>
      <c r="L113" s="37">
        <f t="shared" si="19"/>
        <v>0.46113989637305697</v>
      </c>
      <c r="M113" s="37">
        <f t="shared" si="20"/>
        <v>0.53886010362694292</v>
      </c>
      <c r="N113" s="38">
        <v>210</v>
      </c>
      <c r="O113" s="38">
        <f t="shared" si="21"/>
        <v>109.03846153846153</v>
      </c>
      <c r="P113" s="38">
        <f t="shared" si="22"/>
        <v>92.022471910112372</v>
      </c>
      <c r="Q113" s="38">
        <f t="shared" si="23"/>
        <v>117.97752808988764</v>
      </c>
      <c r="R113" s="38">
        <f t="shared" si="24"/>
        <v>100.96153846153845</v>
      </c>
      <c r="S113" s="39">
        <f t="shared" si="25"/>
        <v>-8.9390665514261087</v>
      </c>
      <c r="T113" s="39">
        <f t="shared" si="26"/>
        <v>-8.9390665514260803</v>
      </c>
      <c r="U113" t="s">
        <v>301</v>
      </c>
      <c r="V113" t="s">
        <v>302</v>
      </c>
      <c r="W113" t="s">
        <v>437</v>
      </c>
      <c r="X113" t="s">
        <v>425</v>
      </c>
      <c r="Y113" s="41"/>
    </row>
    <row r="114" spans="1:25" ht="15" x14ac:dyDescent="0.25">
      <c r="A114">
        <v>1.97</v>
      </c>
      <c r="B114">
        <v>1.92</v>
      </c>
      <c r="C114" s="29">
        <f t="shared" si="18"/>
        <v>2.844754653130277E-2</v>
      </c>
      <c r="D114" s="30">
        <f>IF(OR($A114="",$B114=""),"",A114*'MPTO_working_2-way'!$G113)</f>
        <v>2.0260416666666665</v>
      </c>
      <c r="E114" s="32">
        <f>IF(OR($A114="",$B114=""),"",B114*'MPTO_working_2-way'!$G113)</f>
        <v>1.9746192893401013</v>
      </c>
      <c r="F114" s="30">
        <f>IF(OR($A114="",$B114=""),"",'MPTO_working_2-way'!D113)</f>
        <v>2.0267924123888115</v>
      </c>
      <c r="G114" s="32">
        <f>IF(OR($A114="",$B114=""),"",'MPTO_working_2-way'!E113)</f>
        <v>1.9739066903246005</v>
      </c>
      <c r="H114" s="30">
        <f>IF(OR($A114="",$B114=""),"",'OddsRatio_working_2-way'!M113)</f>
        <v>2.0268144068364817</v>
      </c>
      <c r="I114" s="30">
        <f>IF(OR($A114="",$B114=""),"",'OddsRatio_working_2-way'!N113)</f>
        <v>1.9738858291644976</v>
      </c>
      <c r="J114" s="30" t="e">
        <f ca="1">IF('Log_working_2-way'!$D113="","",A114^('Log_working_2-way'!$D113))</f>
        <v>#NAME?</v>
      </c>
      <c r="K114" s="32" t="e">
        <f ca="1">IF('Log_working_2-way'!$D113="","",B114^('Log_working_2-way'!$D113))</f>
        <v>#NAME?</v>
      </c>
      <c r="L114" s="37">
        <f t="shared" si="19"/>
        <v>0.49357326478149105</v>
      </c>
      <c r="M114" s="37">
        <f t="shared" si="20"/>
        <v>0.50642673521850901</v>
      </c>
      <c r="N114" s="38">
        <v>211</v>
      </c>
      <c r="O114" s="38">
        <f t="shared" si="21"/>
        <v>103.89340101522843</v>
      </c>
      <c r="P114" s="38">
        <f t="shared" si="22"/>
        <v>101.10416666666667</v>
      </c>
      <c r="Q114" s="38">
        <f t="shared" si="23"/>
        <v>109.89583333333334</v>
      </c>
      <c r="R114" s="38">
        <f t="shared" si="24"/>
        <v>107.10659898477157</v>
      </c>
      <c r="S114" s="39">
        <f t="shared" si="25"/>
        <v>-6.0024323181049084</v>
      </c>
      <c r="T114" s="39">
        <f t="shared" si="26"/>
        <v>-6.0024323181048942</v>
      </c>
      <c r="U114" t="s">
        <v>303</v>
      </c>
      <c r="V114" t="s">
        <v>304</v>
      </c>
      <c r="W114" t="s">
        <v>438</v>
      </c>
      <c r="X114" t="s">
        <v>425</v>
      </c>
      <c r="Y114" s="41"/>
    </row>
    <row r="115" spans="1:25" ht="15" x14ac:dyDescent="0.25">
      <c r="A115">
        <v>1.91</v>
      </c>
      <c r="B115">
        <v>1.98</v>
      </c>
      <c r="C115" s="29">
        <f t="shared" si="18"/>
        <v>2.861071447458885E-2</v>
      </c>
      <c r="D115" s="30">
        <f>IF(OR($A115="",$B115=""),"",A115*'MPTO_working_2-way'!$G114)</f>
        <v>1.9646464646464645</v>
      </c>
      <c r="E115" s="32">
        <f>IF(OR($A115="",$B115=""),"",B115*'MPTO_working_2-way'!$G114)</f>
        <v>2.0366492146596857</v>
      </c>
      <c r="F115" s="30">
        <f>IF(OR($A115="",$B115=""),"",'MPTO_working_2-way'!D114)</f>
        <v>1.9636533568721115</v>
      </c>
      <c r="G115" s="32">
        <f>IF(OR($A115="",$B115=""),"",'MPTO_working_2-way'!E114)</f>
        <v>2.0377175494369308</v>
      </c>
      <c r="H115" s="30">
        <f>IF(OR($A115="",$B115=""),"",'OddsRatio_working_2-way'!M114)</f>
        <v>1.9636241116594322</v>
      </c>
      <c r="I115" s="30">
        <f>IF(OR($A115="",$B115=""),"",'OddsRatio_working_2-way'!N114)</f>
        <v>2.0377490433255412</v>
      </c>
      <c r="J115" s="30" t="e">
        <f ca="1">IF('Log_working_2-way'!$D114="","",A115^('Log_working_2-way'!$D114))</f>
        <v>#NAME?</v>
      </c>
      <c r="K115" s="32" t="e">
        <f ca="1">IF('Log_working_2-way'!$D114="","",B115^('Log_working_2-way'!$D114))</f>
        <v>#NAME?</v>
      </c>
      <c r="L115" s="37">
        <f t="shared" si="19"/>
        <v>0.50899742930591263</v>
      </c>
      <c r="M115" s="37">
        <f t="shared" si="20"/>
        <v>0.49100257069408743</v>
      </c>
      <c r="N115" s="38">
        <v>212</v>
      </c>
      <c r="O115" s="38">
        <f t="shared" si="21"/>
        <v>101.00523560209422</v>
      </c>
      <c r="P115" s="38">
        <f t="shared" si="22"/>
        <v>104.92929292929293</v>
      </c>
      <c r="Q115" s="38">
        <f t="shared" si="23"/>
        <v>107.07070707070707</v>
      </c>
      <c r="R115" s="38">
        <f t="shared" si="24"/>
        <v>110.99476439790575</v>
      </c>
      <c r="S115" s="39">
        <f t="shared" si="25"/>
        <v>-6.0654714686128557</v>
      </c>
      <c r="T115" s="39">
        <f t="shared" si="26"/>
        <v>-6.0654714686128273</v>
      </c>
      <c r="U115" t="s">
        <v>305</v>
      </c>
      <c r="V115" t="s">
        <v>306</v>
      </c>
      <c r="W115" t="s">
        <v>438</v>
      </c>
      <c r="X115" t="s">
        <v>425</v>
      </c>
      <c r="Y115" s="41"/>
    </row>
    <row r="116" spans="1:25" ht="15" x14ac:dyDescent="0.25">
      <c r="A116">
        <v>1.89</v>
      </c>
      <c r="B116">
        <v>1.99</v>
      </c>
      <c r="C116" s="29">
        <f t="shared" si="18"/>
        <v>3.16130919145996E-2</v>
      </c>
      <c r="D116" s="30">
        <f>IF(OR($A116="",$B116=""),"",A116*'MPTO_working_2-way'!$G115)</f>
        <v>1.9497487437185932</v>
      </c>
      <c r="E116" s="32">
        <f>IF(OR($A116="",$B116=""),"",B116*'MPTO_working_2-way'!$G115)</f>
        <v>2.052910052910053</v>
      </c>
      <c r="F116" s="30">
        <f>IF(OR($A116="",$B116=""),"",'MPTO_working_2-way'!D115)</f>
        <v>1.9482012897878844</v>
      </c>
      <c r="G116" s="32">
        <f>IF(OR($A116="",$B116=""),"",'MPTO_working_2-way'!E115)</f>
        <v>2.0546283903744778</v>
      </c>
      <c r="H116" s="30">
        <f>IF(OR($A116="",$B116=""),"",'OddsRatio_working_2-way'!M115)</f>
        <v>1.9481507786158798</v>
      </c>
      <c r="I116" s="30">
        <f>IF(OR($A116="",$B116=""),"",'OddsRatio_working_2-way'!N115)</f>
        <v>2.0546845739659791</v>
      </c>
      <c r="J116" s="30" t="e">
        <f ca="1">IF('Log_working_2-way'!$D115="","",A116^('Log_working_2-way'!$D115))</f>
        <v>#NAME?</v>
      </c>
      <c r="K116" s="32" t="e">
        <f ca="1">IF('Log_working_2-way'!$D115="","",B116^('Log_working_2-way'!$D115))</f>
        <v>#NAME?</v>
      </c>
      <c r="L116" s="37">
        <f t="shared" si="19"/>
        <v>0.51288659793814428</v>
      </c>
      <c r="M116" s="37">
        <f t="shared" si="20"/>
        <v>0.48711340206185566</v>
      </c>
      <c r="N116" s="38">
        <v>213</v>
      </c>
      <c r="O116" s="38">
        <f t="shared" si="21"/>
        <v>100.30158730158732</v>
      </c>
      <c r="P116" s="38">
        <f t="shared" si="22"/>
        <v>105.96482412060301</v>
      </c>
      <c r="Q116" s="38">
        <f t="shared" si="23"/>
        <v>107.03517587939697</v>
      </c>
      <c r="R116" s="38">
        <f t="shared" si="24"/>
        <v>112.69841269841271</v>
      </c>
      <c r="S116" s="39">
        <f t="shared" si="25"/>
        <v>-6.7335885778096554</v>
      </c>
      <c r="T116" s="39">
        <f t="shared" si="26"/>
        <v>-6.733588577809698</v>
      </c>
      <c r="U116" t="s">
        <v>307</v>
      </c>
      <c r="V116" t="s">
        <v>308</v>
      </c>
      <c r="W116" t="s">
        <v>438</v>
      </c>
      <c r="X116" t="s">
        <v>425</v>
      </c>
      <c r="Y116" s="41"/>
    </row>
    <row r="117" spans="1:25" ht="15" x14ac:dyDescent="0.25">
      <c r="A117">
        <v>1.56</v>
      </c>
      <c r="B117">
        <v>2.39</v>
      </c>
      <c r="C117" s="29">
        <f t="shared" si="18"/>
        <v>5.9435682866645134E-2</v>
      </c>
      <c r="D117" s="30">
        <f>IF(OR($A117="",$B117=""),"",A117*'MPTO_working_2-way'!$G116)</f>
        <v>1.6527196652719665</v>
      </c>
      <c r="E117" s="32">
        <f>IF(OR($A117="",$B117=""),"",B117*'MPTO_working_2-way'!$G116)</f>
        <v>2.5320512820512819</v>
      </c>
      <c r="F117" s="30">
        <f>IF(OR($A117="",$B117=""),"",'MPTO_working_2-way'!D116)</f>
        <v>1.6358371358371357</v>
      </c>
      <c r="G117" s="32">
        <f>IF(OR($A117="",$B117=""),"",'MPTO_working_2-way'!E116)</f>
        <v>2.5727297819486612</v>
      </c>
      <c r="H117" s="30">
        <f>IF(OR($A117="",$B117=""),"",'OddsRatio_working_2-way'!M116)</f>
        <v>1.6347264748233892</v>
      </c>
      <c r="I117" s="30">
        <f>IF(OR($A117="",$B117=""),"",'OddsRatio_working_2-way'!N116)</f>
        <v>2.5754817857223409</v>
      </c>
      <c r="J117" s="30" t="e">
        <f ca="1">IF('Log_working_2-way'!$D116="","",A117^('Log_working_2-way'!$D116))</f>
        <v>#NAME?</v>
      </c>
      <c r="K117" s="32" t="e">
        <f ca="1">IF('Log_working_2-way'!$D116="","",B117^('Log_working_2-way'!$D116))</f>
        <v>#NAME?</v>
      </c>
      <c r="L117" s="37">
        <f t="shared" si="19"/>
        <v>0.60506329113924051</v>
      </c>
      <c r="M117" s="37">
        <f t="shared" si="20"/>
        <v>0.39493670886075949</v>
      </c>
      <c r="N117" s="38">
        <v>214</v>
      </c>
      <c r="O117" s="38">
        <f t="shared" si="21"/>
        <v>76.820512820512832</v>
      </c>
      <c r="P117" s="38">
        <f t="shared" si="22"/>
        <v>124.46025104602512</v>
      </c>
      <c r="Q117" s="38">
        <f t="shared" si="23"/>
        <v>89.539748953974893</v>
      </c>
      <c r="R117" s="38">
        <f t="shared" si="24"/>
        <v>137.17948717948715</v>
      </c>
      <c r="S117" s="39">
        <f t="shared" si="25"/>
        <v>-12.719236133462061</v>
      </c>
      <c r="T117" s="39">
        <f t="shared" si="26"/>
        <v>-12.719236133462033</v>
      </c>
      <c r="U117" t="s">
        <v>309</v>
      </c>
      <c r="V117" t="s">
        <v>310</v>
      </c>
      <c r="W117" t="s">
        <v>429</v>
      </c>
      <c r="X117" t="s">
        <v>426</v>
      </c>
      <c r="Y117" s="41"/>
    </row>
    <row r="118" spans="1:25" ht="15" x14ac:dyDescent="0.25">
      <c r="A118">
        <v>1.62</v>
      </c>
      <c r="B118">
        <v>2.33</v>
      </c>
      <c r="C118" s="29">
        <f t="shared" si="18"/>
        <v>4.6468499973506994E-2</v>
      </c>
      <c r="D118" s="30">
        <f>IF(OR($A118="",$B118=""),"",A118*'MPTO_working_2-way'!$G117)</f>
        <v>1.6952789699570814</v>
      </c>
      <c r="E118" s="32">
        <f>IF(OR($A118="",$B118=""),"",B118*'MPTO_working_2-way'!$G117)</f>
        <v>2.4382716049382713</v>
      </c>
      <c r="F118" s="30">
        <f>IF(OR($A118="",$B118=""),"",'MPTO_working_2-way'!D117)</f>
        <v>1.6833608348570663</v>
      </c>
      <c r="G118" s="32">
        <f>IF(OR($A118="",$B118=""),"",'MPTO_working_2-way'!E117)</f>
        <v>2.4633557397376489</v>
      </c>
      <c r="H118" s="30">
        <f>IF(OR($A118="",$B118=""),"",'OddsRatio_working_2-way'!M117)</f>
        <v>1.6827630727667064</v>
      </c>
      <c r="I118" s="30">
        <f>IF(OR($A118="",$B118=""),"",'OddsRatio_working_2-way'!N117)</f>
        <v>2.4646369141608373</v>
      </c>
      <c r="J118" s="30" t="e">
        <f ca="1">IF('Log_working_2-way'!$D117="","",A118^('Log_working_2-way'!$D117))</f>
        <v>#NAME?</v>
      </c>
      <c r="K118" s="32" t="e">
        <f ca="1">IF('Log_working_2-way'!$D117="","",B118^('Log_working_2-way'!$D117))</f>
        <v>#NAME?</v>
      </c>
      <c r="L118" s="37">
        <f t="shared" si="19"/>
        <v>0.58987341772151902</v>
      </c>
      <c r="M118" s="37">
        <f t="shared" si="20"/>
        <v>0.41012658227848103</v>
      </c>
      <c r="N118" s="38">
        <v>215</v>
      </c>
      <c r="O118" s="38">
        <f t="shared" si="21"/>
        <v>82.283950617283949</v>
      </c>
      <c r="P118" s="38">
        <f t="shared" si="22"/>
        <v>122.72532188841201</v>
      </c>
      <c r="Q118" s="38">
        <f t="shared" si="23"/>
        <v>92.274678111587988</v>
      </c>
      <c r="R118" s="38">
        <f t="shared" si="24"/>
        <v>132.71604938271605</v>
      </c>
      <c r="S118" s="39">
        <f t="shared" si="25"/>
        <v>-9.9907274943040392</v>
      </c>
      <c r="T118" s="39">
        <f t="shared" si="26"/>
        <v>-9.9907274943040392</v>
      </c>
      <c r="U118" t="s">
        <v>311</v>
      </c>
      <c r="V118" t="s">
        <v>312</v>
      </c>
      <c r="W118" t="s">
        <v>429</v>
      </c>
      <c r="X118" t="s">
        <v>426</v>
      </c>
      <c r="Y118" s="41"/>
    </row>
    <row r="119" spans="1:25" ht="15" x14ac:dyDescent="0.25">
      <c r="A119">
        <v>1.7</v>
      </c>
      <c r="B119">
        <v>2.1800000000000002</v>
      </c>
      <c r="C119" s="29">
        <f t="shared" si="18"/>
        <v>4.6950890447922333E-2</v>
      </c>
      <c r="D119" s="30">
        <f>IF(OR($A119="",$B119=""),"",A119*'MPTO_working_2-way'!$G118)</f>
        <v>1.7798165137614679</v>
      </c>
      <c r="E119" s="32">
        <f>IF(OR($A119="",$B119=""),"",B119*'MPTO_working_2-way'!$G118)</f>
        <v>2.2823529411764709</v>
      </c>
      <c r="F119" s="30">
        <f>IF(OR($A119="",$B119=""),"",'MPTO_working_2-way'!D118)</f>
        <v>1.7706641184902054</v>
      </c>
      <c r="G119" s="32">
        <f>IF(OR($A119="",$B119=""),"",'MPTO_working_2-way'!E118)</f>
        <v>2.2975821450712961</v>
      </c>
      <c r="H119" s="30">
        <f>IF(OR($A119="",$B119=""),"",'OddsRatio_working_2-way'!M118)</f>
        <v>1.7702079842374079</v>
      </c>
      <c r="I119" s="30">
        <f>IF(OR($A119="",$B119=""),"",'OddsRatio_working_2-way'!N118)</f>
        <v>2.2983506020002022</v>
      </c>
      <c r="J119" s="30" t="e">
        <f ca="1">IF('Log_working_2-way'!$D118="","",A119^('Log_working_2-way'!$D118))</f>
        <v>#NAME?</v>
      </c>
      <c r="K119" s="32" t="e">
        <f ca="1">IF('Log_working_2-way'!$D118="","",B119^('Log_working_2-way'!$D118))</f>
        <v>#NAME?</v>
      </c>
      <c r="L119" s="37">
        <f t="shared" si="19"/>
        <v>0.56185567010309279</v>
      </c>
      <c r="M119" s="37">
        <f t="shared" si="20"/>
        <v>0.43814432989690716</v>
      </c>
      <c r="N119" s="38">
        <v>216</v>
      </c>
      <c r="O119" s="38">
        <f t="shared" si="21"/>
        <v>88.941176470588232</v>
      </c>
      <c r="P119" s="38">
        <f t="shared" si="22"/>
        <v>116.91743119266057</v>
      </c>
      <c r="Q119" s="38">
        <f t="shared" si="23"/>
        <v>99.082568807339442</v>
      </c>
      <c r="R119" s="38">
        <f t="shared" si="24"/>
        <v>127.05882352941177</v>
      </c>
      <c r="S119" s="39">
        <f t="shared" si="25"/>
        <v>-10.14139233675121</v>
      </c>
      <c r="T119" s="39">
        <f t="shared" si="26"/>
        <v>-10.141392336751196</v>
      </c>
      <c r="U119" t="s">
        <v>313</v>
      </c>
      <c r="V119" t="s">
        <v>314</v>
      </c>
      <c r="W119" t="s">
        <v>429</v>
      </c>
      <c r="X119" t="s">
        <v>426</v>
      </c>
      <c r="Y119" s="41"/>
    </row>
    <row r="120" spans="1:25" ht="15" x14ac:dyDescent="0.25">
      <c r="A120">
        <v>1.77</v>
      </c>
      <c r="B120">
        <v>2.0699999999999998</v>
      </c>
      <c r="C120" s="29">
        <f t="shared" si="18"/>
        <v>4.8063538852042953E-2</v>
      </c>
      <c r="D120" s="30">
        <f>IF(OR($A120="",$B120=""),"",A120*'MPTO_working_2-way'!$G119)</f>
        <v>1.855072463768116</v>
      </c>
      <c r="E120" s="32">
        <f>IF(OR($A120="",$B120=""),"",B120*'MPTO_working_2-way'!$G119)</f>
        <v>2.1694915254237288</v>
      </c>
      <c r="F120" s="30">
        <f>IF(OR($A120="",$B120=""),"",'MPTO_working_2-way'!D119)</f>
        <v>1.848633921138273</v>
      </c>
      <c r="G120" s="32">
        <f>IF(OR($A120="",$B120=""),"",'MPTO_working_2-way'!E119)</f>
        <v>2.1783643984660661</v>
      </c>
      <c r="H120" s="30">
        <f>IF(OR($A120="",$B120=""),"",'OddsRatio_working_2-way'!M119)</f>
        <v>1.8483078263368193</v>
      </c>
      <c r="I120" s="30">
        <f>IF(OR($A120="",$B120=""),"",'OddsRatio_working_2-way'!N119)</f>
        <v>2.1788173690654498</v>
      </c>
      <c r="J120" s="30" t="e">
        <f ca="1">IF('Log_working_2-way'!$D119="","",A120^('Log_working_2-way'!$D119))</f>
        <v>#NAME?</v>
      </c>
      <c r="K120" s="32" t="e">
        <f ca="1">IF('Log_working_2-way'!$D119="","",B120^('Log_working_2-way'!$D119))</f>
        <v>#NAME?</v>
      </c>
      <c r="L120" s="37">
        <f t="shared" si="19"/>
        <v>0.5390625</v>
      </c>
      <c r="M120" s="37">
        <f t="shared" si="20"/>
        <v>0.4609375</v>
      </c>
      <c r="N120" s="38">
        <v>217</v>
      </c>
      <c r="O120" s="38">
        <f t="shared" si="21"/>
        <v>94.401129943502852</v>
      </c>
      <c r="P120" s="38">
        <f t="shared" si="22"/>
        <v>112.16908212560385</v>
      </c>
      <c r="Q120" s="38">
        <f t="shared" si="23"/>
        <v>104.83091787439615</v>
      </c>
      <c r="R120" s="38">
        <f t="shared" si="24"/>
        <v>122.59887005649718</v>
      </c>
      <c r="S120" s="39">
        <f t="shared" si="25"/>
        <v>-10.429787930893298</v>
      </c>
      <c r="T120" s="39">
        <f t="shared" si="26"/>
        <v>-10.429787930893326</v>
      </c>
      <c r="U120" t="s">
        <v>315</v>
      </c>
      <c r="V120" t="s">
        <v>316</v>
      </c>
      <c r="W120" t="s">
        <v>429</v>
      </c>
      <c r="X120" t="s">
        <v>426</v>
      </c>
      <c r="Y120" s="41"/>
    </row>
    <row r="121" spans="1:25" ht="15" x14ac:dyDescent="0.25">
      <c r="A121">
        <v>1.94</v>
      </c>
      <c r="B121">
        <v>1.96</v>
      </c>
      <c r="C121" s="29">
        <f t="shared" si="18"/>
        <v>2.5667999158426325E-2</v>
      </c>
      <c r="D121" s="30">
        <f>IF(OR($A121="",$B121=""),"",A121*'MPTO_working_2-way'!$G120)</f>
        <v>1.989795918367347</v>
      </c>
      <c r="E121" s="32">
        <f>IF(OR($A121="",$B121=""),"",B121*'MPTO_working_2-way'!$G120)</f>
        <v>2.0103092783505154</v>
      </c>
      <c r="F121" s="30">
        <f>IF(OR($A121="",$B121=""),"",'MPTO_working_2-way'!D120)</f>
        <v>1.9895353704478862</v>
      </c>
      <c r="G121" s="32">
        <f>IF(OR($A121="",$B121=""),"",'MPTO_working_2-way'!E120)</f>
        <v>2.0105752961082914</v>
      </c>
      <c r="H121" s="30">
        <f>IF(OR($A121="",$B121=""),"",'OddsRatio_working_2-way'!M120)</f>
        <v>1.9895285072531594</v>
      </c>
      <c r="I121" s="30">
        <f>IF(OR($A121="",$B121=""),"",'OddsRatio_working_2-way'!N120)</f>
        <v>2.0105823052798226</v>
      </c>
      <c r="J121" s="30" t="e">
        <f ca="1">IF('Log_working_2-way'!$D120="","",A121^('Log_working_2-way'!$D120))</f>
        <v>#NAME?</v>
      </c>
      <c r="K121" s="32" t="e">
        <f ca="1">IF('Log_working_2-way'!$D120="","",B121^('Log_working_2-way'!$D120))</f>
        <v>#NAME?</v>
      </c>
      <c r="L121" s="37">
        <f t="shared" si="19"/>
        <v>0.50256410256410255</v>
      </c>
      <c r="M121" s="37">
        <f t="shared" si="20"/>
        <v>0.49743589743589745</v>
      </c>
      <c r="N121" s="38">
        <v>218</v>
      </c>
      <c r="O121" s="38">
        <f t="shared" si="21"/>
        <v>105.62886597938146</v>
      </c>
      <c r="P121" s="38">
        <f t="shared" si="22"/>
        <v>106.77551020408163</v>
      </c>
      <c r="Q121" s="38">
        <f t="shared" si="23"/>
        <v>111.22448979591837</v>
      </c>
      <c r="R121" s="38">
        <f t="shared" si="24"/>
        <v>112.37113402061857</v>
      </c>
      <c r="S121" s="39">
        <f t="shared" si="25"/>
        <v>-5.5956238165369143</v>
      </c>
      <c r="T121" s="39">
        <f t="shared" si="26"/>
        <v>-5.5956238165369427</v>
      </c>
      <c r="U121" t="s">
        <v>317</v>
      </c>
      <c r="V121" t="s">
        <v>318</v>
      </c>
      <c r="W121" t="s">
        <v>430</v>
      </c>
      <c r="X121" t="s">
        <v>426</v>
      </c>
      <c r="Y121" s="41"/>
    </row>
    <row r="122" spans="1:25" ht="15" x14ac:dyDescent="0.25">
      <c r="A122">
        <v>1.55</v>
      </c>
      <c r="B122">
        <v>2.6</v>
      </c>
      <c r="C122" s="29">
        <f t="shared" si="18"/>
        <v>2.9776674937965097E-2</v>
      </c>
      <c r="D122" s="30">
        <f>IF(OR($A122="",$B122=""),"",A122*'MPTO_working_2-way'!$G121)</f>
        <v>1.596153846153846</v>
      </c>
      <c r="E122" s="32">
        <f>IF(OR($A122="",$B122=""),"",B122*'MPTO_working_2-way'!$G121)</f>
        <v>2.6774193548387095</v>
      </c>
      <c r="F122" s="30">
        <f>IF(OR($A122="",$B122=""),"",'MPTO_working_2-way'!D121)</f>
        <v>1.5866141732283463</v>
      </c>
      <c r="G122" s="32">
        <f>IF(OR($A122="",$B122=""),"",'MPTO_working_2-way'!E121)</f>
        <v>2.7046979865771807</v>
      </c>
      <c r="H122" s="30">
        <f>IF(OR($A122="",$B122=""),"",'OddsRatio_working_2-way'!M121)</f>
        <v>1.5863019699779282</v>
      </c>
      <c r="I122" s="30">
        <f>IF(OR($A122="",$B122=""),"",'OddsRatio_working_2-way'!N121)</f>
        <v>2.7056057308448831</v>
      </c>
      <c r="J122" s="30" t="e">
        <f ca="1">IF('Log_working_2-way'!$D121="","",A122^('Log_working_2-way'!$D121))</f>
        <v>#NAME?</v>
      </c>
      <c r="K122" s="32" t="e">
        <f ca="1">IF('Log_working_2-way'!$D121="","",B122^('Log_working_2-way'!$D121))</f>
        <v>#NAME?</v>
      </c>
      <c r="L122" s="37">
        <f t="shared" si="19"/>
        <v>0.62650602409638556</v>
      </c>
      <c r="M122" s="37">
        <f t="shared" si="20"/>
        <v>0.37349397590361449</v>
      </c>
      <c r="N122" s="38">
        <v>219</v>
      </c>
      <c r="O122" s="38">
        <f t="shared" si="21"/>
        <v>77.709677419354833</v>
      </c>
      <c r="P122" s="38">
        <f t="shared" si="22"/>
        <v>134.76923076923075</v>
      </c>
      <c r="Q122" s="38">
        <f t="shared" si="23"/>
        <v>84.230769230769226</v>
      </c>
      <c r="R122" s="38">
        <f t="shared" si="24"/>
        <v>141.29032258064515</v>
      </c>
      <c r="S122" s="39">
        <f t="shared" si="25"/>
        <v>-6.5210918114143936</v>
      </c>
      <c r="T122" s="39">
        <f t="shared" si="26"/>
        <v>-6.5210918114144079</v>
      </c>
      <c r="U122" t="s">
        <v>319</v>
      </c>
      <c r="V122" t="s">
        <v>320</v>
      </c>
      <c r="W122" t="s">
        <v>430</v>
      </c>
      <c r="X122" t="s">
        <v>426</v>
      </c>
      <c r="Y122" s="41"/>
    </row>
    <row r="123" spans="1:25" ht="15" x14ac:dyDescent="0.25">
      <c r="A123">
        <v>1.59</v>
      </c>
      <c r="B123">
        <v>2.48</v>
      </c>
      <c r="C123" s="29">
        <f t="shared" si="18"/>
        <v>3.2156624061675743E-2</v>
      </c>
      <c r="D123" s="30">
        <f>IF(OR($A123="",$B123=""),"",A123*'MPTO_working_2-way'!$G122)</f>
        <v>1.6411290322580645</v>
      </c>
      <c r="E123" s="32">
        <f>IF(OR($A123="",$B123=""),"",B123*'MPTO_working_2-way'!$G122)</f>
        <v>2.5597484276729556</v>
      </c>
      <c r="F123" s="30">
        <f>IF(OR($A123="",$B123=""),"",'MPTO_working_2-way'!D122)</f>
        <v>1.6317139783166432</v>
      </c>
      <c r="G123" s="32">
        <f>IF(OR($A123="",$B123=""),"",'MPTO_working_2-way'!E122)</f>
        <v>2.5829948906065767</v>
      </c>
      <c r="H123" s="30">
        <f>IF(OR($A123="",$B123=""),"",'OddsRatio_working_2-way'!M122)</f>
        <v>1.6313862911472248</v>
      </c>
      <c r="I123" s="30">
        <f>IF(OR($A123="",$B123=""),"",'OddsRatio_working_2-way'!N122)</f>
        <v>2.583816459148971</v>
      </c>
      <c r="J123" s="30" t="e">
        <f ca="1">IF('Log_working_2-way'!$D122="","",A123^('Log_working_2-way'!$D122))</f>
        <v>#NAME?</v>
      </c>
      <c r="K123" s="32" t="e">
        <f ca="1">IF('Log_working_2-way'!$D122="","",B123^('Log_working_2-way'!$D122))</f>
        <v>#NAME?</v>
      </c>
      <c r="L123" s="37">
        <f t="shared" si="19"/>
        <v>0.60933660933660938</v>
      </c>
      <c r="M123" s="37">
        <f t="shared" si="20"/>
        <v>0.39066339066339073</v>
      </c>
      <c r="N123" s="38">
        <v>220</v>
      </c>
      <c r="O123" s="38">
        <f t="shared" si="21"/>
        <v>81.635220125786162</v>
      </c>
      <c r="P123" s="38">
        <f t="shared" si="22"/>
        <v>131.29032258064518</v>
      </c>
      <c r="Q123" s="38">
        <f t="shared" si="23"/>
        <v>88.709677419354847</v>
      </c>
      <c r="R123" s="38">
        <f t="shared" si="24"/>
        <v>138.36477987421384</v>
      </c>
      <c r="S123" s="39">
        <f t="shared" si="25"/>
        <v>-7.0744572935686847</v>
      </c>
      <c r="T123" s="39">
        <f t="shared" si="26"/>
        <v>-7.0744572935686563</v>
      </c>
      <c r="U123" t="s">
        <v>321</v>
      </c>
      <c r="V123" t="s">
        <v>322</v>
      </c>
      <c r="W123" t="s">
        <v>163</v>
      </c>
      <c r="X123" t="s">
        <v>426</v>
      </c>
      <c r="Y123" s="41"/>
    </row>
    <row r="124" spans="1:25" ht="15" x14ac:dyDescent="0.25">
      <c r="A124">
        <v>1.73</v>
      </c>
      <c r="B124">
        <v>2.2000000000000002</v>
      </c>
      <c r="C124" s="29">
        <f t="shared" si="18"/>
        <v>3.2580136626379375E-2</v>
      </c>
      <c r="D124" s="30">
        <f>IF(OR($A124="",$B124=""),"",A124*'MPTO_working_2-way'!$G123)</f>
        <v>1.7863636363636364</v>
      </c>
      <c r="E124" s="32">
        <f>IF(OR($A124="",$B124=""),"",B124*'MPTO_working_2-way'!$G123)</f>
        <v>2.2716763005780347</v>
      </c>
      <c r="F124" s="30">
        <f>IF(OR($A124="",$B124=""),"",'MPTO_working_2-way'!D123)</f>
        <v>1.7801683816651075</v>
      </c>
      <c r="G124" s="32">
        <f>IF(OR($A124="",$B124=""),"",'MPTO_working_2-way'!E123)</f>
        <v>2.2817745803357314</v>
      </c>
      <c r="H124" s="30">
        <f>IF(OR($A124="",$B124=""),"",'OddsRatio_working_2-way'!M123)</f>
        <v>1.7799572637865058</v>
      </c>
      <c r="I124" s="30">
        <f>IF(OR($A124="",$B124=""),"",'OddsRatio_working_2-way'!N123)</f>
        <v>2.2821215295120645</v>
      </c>
      <c r="J124" s="30" t="e">
        <f ca="1">IF('Log_working_2-way'!$D123="","",A124^('Log_working_2-way'!$D123))</f>
        <v>#NAME?</v>
      </c>
      <c r="K124" s="32" t="e">
        <f ca="1">IF('Log_working_2-way'!$D123="","",B124^('Log_working_2-way'!$D123))</f>
        <v>#NAME?</v>
      </c>
      <c r="L124" s="37">
        <f t="shared" si="19"/>
        <v>0.55979643765903309</v>
      </c>
      <c r="M124" s="37">
        <f t="shared" si="20"/>
        <v>0.44020356234096691</v>
      </c>
      <c r="N124" s="38">
        <v>221</v>
      </c>
      <c r="O124" s="38">
        <f t="shared" si="21"/>
        <v>93.25433526011561</v>
      </c>
      <c r="P124" s="38">
        <f t="shared" si="22"/>
        <v>120.54545454545456</v>
      </c>
      <c r="Q124" s="38">
        <f t="shared" si="23"/>
        <v>100.45454545454545</v>
      </c>
      <c r="R124" s="38">
        <f t="shared" si="24"/>
        <v>127.7456647398844</v>
      </c>
      <c r="S124" s="39">
        <f t="shared" si="25"/>
        <v>-7.2002101944298431</v>
      </c>
      <c r="T124" s="39">
        <f t="shared" si="26"/>
        <v>-7.2002101944298431</v>
      </c>
      <c r="U124" t="s">
        <v>323</v>
      </c>
      <c r="V124" t="s">
        <v>125</v>
      </c>
      <c r="W124" t="s">
        <v>163</v>
      </c>
      <c r="X124" t="s">
        <v>426</v>
      </c>
      <c r="Y124" s="41"/>
    </row>
    <row r="125" spans="1:25" ht="15" x14ac:dyDescent="0.25">
      <c r="A125">
        <v>1.63</v>
      </c>
      <c r="B125">
        <v>2.39</v>
      </c>
      <c r="C125" s="29">
        <f t="shared" si="18"/>
        <v>3.19069743563416E-2</v>
      </c>
      <c r="D125" s="30">
        <f>IF(OR($A125="",$B125=""),"",A125*'MPTO_working_2-way'!$G124)</f>
        <v>1.6820083682008367</v>
      </c>
      <c r="E125" s="32">
        <f>IF(OR($A125="",$B125=""),"",B125*'MPTO_working_2-way'!$G124)</f>
        <v>2.4662576687116564</v>
      </c>
      <c r="F125" s="30">
        <f>IF(OR($A125="",$B125=""),"",'MPTO_working_2-way'!D124)</f>
        <v>1.6735184827201064</v>
      </c>
      <c r="G125" s="32">
        <f>IF(OR($A125="",$B125=""),"",'MPTO_working_2-way'!E124)</f>
        <v>2.4847402493861024</v>
      </c>
      <c r="H125" s="30">
        <f>IF(OR($A125="",$B125=""),"",'OddsRatio_working_2-way'!M124)</f>
        <v>1.6732290918193764</v>
      </c>
      <c r="I125" s="30">
        <f>IF(OR($A125="",$B125=""),"",'OddsRatio_working_2-way'!N124)</f>
        <v>2.4853784724268779</v>
      </c>
      <c r="J125" s="30" t="e">
        <f ca="1">IF('Log_working_2-way'!$D124="","",A125^('Log_working_2-way'!$D124))</f>
        <v>#NAME?</v>
      </c>
      <c r="K125" s="32" t="e">
        <f ca="1">IF('Log_working_2-way'!$D124="","",B125^('Log_working_2-way'!$D124))</f>
        <v>#NAME?</v>
      </c>
      <c r="L125" s="37">
        <f t="shared" si="19"/>
        <v>0.59452736318407962</v>
      </c>
      <c r="M125" s="37">
        <f t="shared" si="20"/>
        <v>0.40547263681592038</v>
      </c>
      <c r="N125" s="38">
        <v>222</v>
      </c>
      <c r="O125" s="38">
        <f t="shared" si="21"/>
        <v>85.803680981595065</v>
      </c>
      <c r="P125" s="38">
        <f t="shared" si="22"/>
        <v>129.11297071129709</v>
      </c>
      <c r="Q125" s="38">
        <f t="shared" si="23"/>
        <v>92.887029288702919</v>
      </c>
      <c r="R125" s="38">
        <f t="shared" si="24"/>
        <v>136.19631901840492</v>
      </c>
      <c r="S125" s="39">
        <f t="shared" si="25"/>
        <v>-7.0833483071078547</v>
      </c>
      <c r="T125" s="39">
        <f t="shared" si="26"/>
        <v>-7.0833483071078263</v>
      </c>
      <c r="U125" t="s">
        <v>324</v>
      </c>
      <c r="V125" t="s">
        <v>325</v>
      </c>
      <c r="W125" t="s">
        <v>163</v>
      </c>
      <c r="X125" t="s">
        <v>426</v>
      </c>
      <c r="Y125" s="41"/>
    </row>
    <row r="126" spans="1:25" ht="15" x14ac:dyDescent="0.25">
      <c r="A126">
        <v>2.1800000000000002</v>
      </c>
      <c r="B126">
        <v>1.75</v>
      </c>
      <c r="C126" s="29">
        <f t="shared" si="18"/>
        <v>3.0144167758846541E-2</v>
      </c>
      <c r="D126" s="30">
        <f>IF(OR($A126="",$B126=""),"",A126*'MPTO_working_2-way'!$G125)</f>
        <v>2.2457142857142856</v>
      </c>
      <c r="E126" s="32">
        <f>IF(OR($A126="",$B126=""),"",B126*'MPTO_working_2-way'!$G125)</f>
        <v>1.8027522935779814</v>
      </c>
      <c r="F126" s="30">
        <f>IF(OR($A126="",$B126=""),"",'MPTO_working_2-way'!D125)</f>
        <v>2.2540620384047267</v>
      </c>
      <c r="G126" s="32">
        <f>IF(OR($A126="",$B126=""),"",'MPTO_working_2-way'!E125)</f>
        <v>1.797408716136631</v>
      </c>
      <c r="H126" s="30">
        <f>IF(OR($A126="",$B126=""),"",'OddsRatio_working_2-way'!M125)</f>
        <v>2.2543258481484516</v>
      </c>
      <c r="I126" s="30">
        <f>IF(OR($A126="",$B126=""),"",'OddsRatio_working_2-way'!N125)</f>
        <v>1.797241005179101</v>
      </c>
      <c r="J126" s="30" t="e">
        <f ca="1">IF('Log_working_2-way'!$D125="","",A126^('Log_working_2-way'!$D125))</f>
        <v>#NAME?</v>
      </c>
      <c r="K126" s="32" t="e">
        <f ca="1">IF('Log_working_2-way'!$D125="","",B126^('Log_working_2-way'!$D125))</f>
        <v>#NAME?</v>
      </c>
      <c r="L126" s="37">
        <f t="shared" si="19"/>
        <v>0.44529262086513999</v>
      </c>
      <c r="M126" s="37">
        <f t="shared" si="20"/>
        <v>0.55470737913486012</v>
      </c>
      <c r="N126" s="38">
        <v>223</v>
      </c>
      <c r="O126" s="38">
        <f t="shared" si="21"/>
        <v>120.70642201834863</v>
      </c>
      <c r="P126" s="38">
        <f t="shared" si="22"/>
        <v>95.571428571428569</v>
      </c>
      <c r="Q126" s="38">
        <f t="shared" si="23"/>
        <v>127.42857142857142</v>
      </c>
      <c r="R126" s="38">
        <f t="shared" si="24"/>
        <v>102.29357798165137</v>
      </c>
      <c r="S126" s="39">
        <f t="shared" si="25"/>
        <v>-6.7221494102227837</v>
      </c>
      <c r="T126" s="39">
        <f t="shared" si="26"/>
        <v>-6.7221494102227979</v>
      </c>
      <c r="U126" t="s">
        <v>326</v>
      </c>
      <c r="V126" t="s">
        <v>327</v>
      </c>
      <c r="W126" t="s">
        <v>439</v>
      </c>
      <c r="X126" t="s">
        <v>426</v>
      </c>
      <c r="Y126" s="41"/>
    </row>
    <row r="127" spans="1:25" ht="15" x14ac:dyDescent="0.25">
      <c r="A127">
        <v>1.95</v>
      </c>
      <c r="B127">
        <v>1.95</v>
      </c>
      <c r="C127" s="29">
        <f t="shared" si="18"/>
        <v>2.5641025641025772E-2</v>
      </c>
      <c r="D127" s="30">
        <f>IF(OR($A127="",$B127=""),"",A127*'MPTO_working_2-way'!$G126)</f>
        <v>2</v>
      </c>
      <c r="E127" s="32">
        <f>IF(OR($A127="",$B127=""),"",B127*'MPTO_working_2-way'!$G126)</f>
        <v>2</v>
      </c>
      <c r="F127" s="30">
        <f>IF(OR($A127="",$B127=""),"",'MPTO_working_2-way'!D126)</f>
        <v>2.0000000000000004</v>
      </c>
      <c r="G127" s="32">
        <f>IF(OR($A127="",$B127=""),"",'MPTO_working_2-way'!E126)</f>
        <v>2.0000000000000004</v>
      </c>
      <c r="H127" s="30">
        <f>IF(OR($A127="",$B127=""),"",'OddsRatio_working_2-way'!M126)</f>
        <v>2.0000000000000004</v>
      </c>
      <c r="I127" s="30">
        <f>IF(OR($A127="",$B127=""),"",'OddsRatio_working_2-way'!N126)</f>
        <v>2.0000000000000004</v>
      </c>
      <c r="J127" s="30" t="e">
        <f ca="1">IF('Log_working_2-way'!$D126="","",A127^('Log_working_2-way'!$D126))</f>
        <v>#NAME?</v>
      </c>
      <c r="K127" s="32" t="e">
        <f ca="1">IF('Log_working_2-way'!$D126="","",B127^('Log_working_2-way'!$D126))</f>
        <v>#NAME?</v>
      </c>
      <c r="L127" s="37">
        <f t="shared" si="19"/>
        <v>0.5</v>
      </c>
      <c r="M127" s="37">
        <f t="shared" si="20"/>
        <v>0.5</v>
      </c>
      <c r="N127" s="38">
        <v>224</v>
      </c>
      <c r="O127" s="38">
        <f t="shared" si="21"/>
        <v>109.12820512820515</v>
      </c>
      <c r="P127" s="38">
        <f t="shared" si="22"/>
        <v>109.12820512820515</v>
      </c>
      <c r="Q127" s="38">
        <f t="shared" si="23"/>
        <v>114.87179487179489</v>
      </c>
      <c r="R127" s="38">
        <f t="shared" si="24"/>
        <v>114.87179487179489</v>
      </c>
      <c r="S127" s="39">
        <f t="shared" si="25"/>
        <v>-5.7435897435897374</v>
      </c>
      <c r="T127" s="39">
        <f t="shared" si="26"/>
        <v>-5.7435897435897374</v>
      </c>
      <c r="U127" t="s">
        <v>328</v>
      </c>
      <c r="V127" t="s">
        <v>329</v>
      </c>
      <c r="W127" t="s">
        <v>439</v>
      </c>
      <c r="X127" t="s">
        <v>426</v>
      </c>
      <c r="Y127" s="41"/>
    </row>
    <row r="128" spans="1:25" ht="15" x14ac:dyDescent="0.25">
      <c r="A128">
        <v>1.7</v>
      </c>
      <c r="B128">
        <v>2.27</v>
      </c>
      <c r="C128" s="29">
        <f t="shared" si="18"/>
        <v>2.876392847888054E-2</v>
      </c>
      <c r="D128" s="30">
        <f>IF(OR($A128="",$B128=""),"",A128*'MPTO_working_2-way'!$G127)</f>
        <v>1.748898678414097</v>
      </c>
      <c r="E128" s="32">
        <f>IF(OR($A128="",$B128=""),"",B128*'MPTO_working_2-way'!$G127)</f>
        <v>2.335294117647059</v>
      </c>
      <c r="F128" s="30">
        <f>IF(OR($A128="",$B128=""),"",'MPTO_working_2-way'!D127)</f>
        <v>1.7426055543011967</v>
      </c>
      <c r="G128" s="32">
        <f>IF(OR($A128="",$B128=""),"",'MPTO_working_2-way'!E127)</f>
        <v>2.3466099118273029</v>
      </c>
      <c r="H128" s="30">
        <f>IF(OR($A128="",$B128=""),"",'OddsRatio_working_2-way'!M127)</f>
        <v>1.7424157207132702</v>
      </c>
      <c r="I128" s="30">
        <f>IF(OR($A128="",$B128=""),"",'OddsRatio_working_2-way'!N127)</f>
        <v>2.3469542361512192</v>
      </c>
      <c r="J128" s="30" t="e">
        <f ca="1">IF('Log_working_2-way'!$D127="","",A128^('Log_working_2-way'!$D127))</f>
        <v>#NAME?</v>
      </c>
      <c r="K128" s="32" t="e">
        <f ca="1">IF('Log_working_2-way'!$D127="","",B128^('Log_working_2-way'!$D127))</f>
        <v>#NAME?</v>
      </c>
      <c r="L128" s="37">
        <f t="shared" si="19"/>
        <v>0.5717884130982368</v>
      </c>
      <c r="M128" s="37">
        <f t="shared" si="20"/>
        <v>0.4282115869017632</v>
      </c>
      <c r="N128" s="38">
        <v>225</v>
      </c>
      <c r="O128" s="38">
        <f t="shared" si="21"/>
        <v>92.64705882352942</v>
      </c>
      <c r="P128" s="38">
        <f t="shared" si="22"/>
        <v>125.88105726872246</v>
      </c>
      <c r="Q128" s="38">
        <f t="shared" si="23"/>
        <v>99.118942731277528</v>
      </c>
      <c r="R128" s="38">
        <f t="shared" si="24"/>
        <v>132.35294117647058</v>
      </c>
      <c r="S128" s="39">
        <f t="shared" si="25"/>
        <v>-6.4718839077481078</v>
      </c>
      <c r="T128" s="39">
        <f t="shared" si="26"/>
        <v>-6.4718839077481221</v>
      </c>
      <c r="U128" t="s">
        <v>330</v>
      </c>
      <c r="V128" t="s">
        <v>331</v>
      </c>
      <c r="W128" t="s">
        <v>439</v>
      </c>
      <c r="X128" t="s">
        <v>426</v>
      </c>
      <c r="Y128" s="41"/>
    </row>
    <row r="129" spans="1:25" s="35" customFormat="1" ht="15" x14ac:dyDescent="0.25">
      <c r="A129">
        <v>1.51</v>
      </c>
      <c r="B129">
        <v>2.65</v>
      </c>
      <c r="C129" s="29">
        <f t="shared" si="18"/>
        <v>3.9610146195176998E-2</v>
      </c>
      <c r="D129" s="30">
        <f>IF(OR($A129="",$B129=""),"",A129*'MPTO_working_2-way'!$G128)</f>
        <v>1.5698113207547173</v>
      </c>
      <c r="E129" s="32">
        <f>IF(OR($A129="",$B129=""),"",B129*'MPTO_working_2-way'!$G128)</f>
        <v>2.7549668874172188</v>
      </c>
      <c r="F129" s="30">
        <f>IF(OR($A129="",$B129=""),"",'MPTO_working_2-way'!D128)</f>
        <v>1.5565496450452205</v>
      </c>
      <c r="G129" s="32">
        <f>IF(OR($A129="",$B129=""),"",'MPTO_working_2-way'!E128)</f>
        <v>2.7967849030228904</v>
      </c>
      <c r="H129" s="30">
        <f>IF(OR($A129="",$B129=""),"",'OddsRatio_working_2-way'!M128)</f>
        <v>1.5559594491425695</v>
      </c>
      <c r="I129" s="30">
        <f>IF(OR($A129="",$B129=""),"",'OddsRatio_working_2-way'!N128)</f>
        <v>2.7986923354612547</v>
      </c>
      <c r="J129" s="30" t="e">
        <f ca="1">IF('Log_working_2-way'!$D128="","",A129^('Log_working_2-way'!$D128))</f>
        <v>#NAME?</v>
      </c>
      <c r="K129" s="32" t="e">
        <f ca="1">IF('Log_working_2-way'!$D128="","",B129^('Log_working_2-way'!$D128))</f>
        <v>#NAME?</v>
      </c>
      <c r="L129" s="37">
        <f t="shared" si="19"/>
        <v>0.63701923076923062</v>
      </c>
      <c r="M129" s="37">
        <f t="shared" si="20"/>
        <v>0.36298076923076922</v>
      </c>
      <c r="N129" s="38">
        <v>226</v>
      </c>
      <c r="O129" s="38">
        <f t="shared" si="21"/>
        <v>76.331125827814574</v>
      </c>
      <c r="P129" s="38">
        <f t="shared" si="22"/>
        <v>140.71698113207546</v>
      </c>
      <c r="Q129" s="38">
        <f t="shared" si="23"/>
        <v>85.28301886792454</v>
      </c>
      <c r="R129" s="38">
        <f t="shared" si="24"/>
        <v>149.66887417218544</v>
      </c>
      <c r="S129" s="39">
        <f t="shared" si="25"/>
        <v>-8.9518930401099652</v>
      </c>
      <c r="T129" s="39">
        <f t="shared" si="26"/>
        <v>-8.9518930401099794</v>
      </c>
      <c r="U129" t="s">
        <v>332</v>
      </c>
      <c r="V129" t="s">
        <v>333</v>
      </c>
      <c r="W129" t="s">
        <v>439</v>
      </c>
      <c r="X129" t="s">
        <v>426</v>
      </c>
      <c r="Y129" s="41"/>
    </row>
    <row r="130" spans="1:25" ht="15" x14ac:dyDescent="0.25">
      <c r="A130">
        <v>1.81</v>
      </c>
      <c r="B130">
        <v>2.09</v>
      </c>
      <c r="C130" s="29">
        <f t="shared" si="18"/>
        <v>3.0955087366835166E-2</v>
      </c>
      <c r="D130" s="30">
        <f>IF(OR($A130="",$B130=""),"",A130*'MPTO_working_2-way'!$G129)</f>
        <v>1.8660287081339717</v>
      </c>
      <c r="E130" s="32">
        <f>IF(OR($A130="",$B130=""),"",B130*'MPTO_working_2-way'!$G129)</f>
        <v>2.1546961325966851</v>
      </c>
      <c r="F130" s="30">
        <f>IF(OR($A130="",$B130=""),"",'MPTO_working_2-way'!D129)</f>
        <v>1.8621674173619833</v>
      </c>
      <c r="G130" s="32">
        <f>IF(OR($A130="",$B130=""),"",'MPTO_working_2-way'!E129)</f>
        <v>2.159867538325388</v>
      </c>
      <c r="H130" s="30">
        <f>IF(OR($A130="",$B130=""),"",'OddsRatio_working_2-way'!M129)</f>
        <v>1.8620436566990362</v>
      </c>
      <c r="I130" s="30">
        <f>IF(OR($A130="",$B130=""),"",'OddsRatio_working_2-way'!N129)</f>
        <v>2.1600340565456171</v>
      </c>
      <c r="J130" s="30" t="e">
        <f ca="1">IF('Log_working_2-way'!$D129="","",A130^('Log_working_2-way'!$D129))</f>
        <v>#NAME?</v>
      </c>
      <c r="K130" s="32" t="e">
        <f ca="1">IF('Log_working_2-way'!$D129="","",B130^('Log_working_2-way'!$D129))</f>
        <v>#NAME?</v>
      </c>
      <c r="L130" s="37">
        <f t="shared" si="19"/>
        <v>0.53589743589743577</v>
      </c>
      <c r="M130" s="37">
        <f t="shared" si="20"/>
        <v>0.46410256410256412</v>
      </c>
      <c r="N130" s="38">
        <v>227</v>
      </c>
      <c r="O130" s="38">
        <f t="shared" si="21"/>
        <v>101.58563535911603</v>
      </c>
      <c r="P130" s="38">
        <f t="shared" si="22"/>
        <v>118.38755980861242</v>
      </c>
      <c r="Q130" s="38">
        <f t="shared" si="23"/>
        <v>108.61244019138758</v>
      </c>
      <c r="R130" s="38">
        <f t="shared" si="24"/>
        <v>125.41436464088399</v>
      </c>
      <c r="S130" s="39">
        <f t="shared" si="25"/>
        <v>-7.0268048322715515</v>
      </c>
      <c r="T130" s="39">
        <f t="shared" si="26"/>
        <v>-7.0268048322715657</v>
      </c>
      <c r="U130" t="s">
        <v>334</v>
      </c>
      <c r="V130" t="s">
        <v>335</v>
      </c>
      <c r="W130" t="s">
        <v>439</v>
      </c>
      <c r="X130" t="s">
        <v>426</v>
      </c>
      <c r="Y130" s="41"/>
    </row>
    <row r="131" spans="1:25" ht="15" x14ac:dyDescent="0.25">
      <c r="A131">
        <v>1.81</v>
      </c>
      <c r="B131">
        <v>2.08</v>
      </c>
      <c r="C131" s="29">
        <f t="shared" si="18"/>
        <v>3.3255418614534626E-2</v>
      </c>
      <c r="D131" s="30">
        <f>IF(OR($A131="",$B131=""),"",A131*'MPTO_working_2-way'!$G130)</f>
        <v>1.8701923076923077</v>
      </c>
      <c r="E131" s="32">
        <f>IF(OR($A131="",$B131=""),"",B131*'MPTO_working_2-way'!$G130)</f>
        <v>2.1491712707182322</v>
      </c>
      <c r="F131" s="30">
        <f>IF(OR($A131="",$B131=""),"",'MPTO_working_2-way'!D130)</f>
        <v>1.8661643699811639</v>
      </c>
      <c r="G131" s="32">
        <f>IF(OR($A131="",$B131=""),"",'MPTO_working_2-way'!E130)</f>
        <v>2.1545152798443401</v>
      </c>
      <c r="H131" s="30">
        <f>IF(OR($A131="",$B131=""),"",'OddsRatio_working_2-way'!M130)</f>
        <v>1.8660254037844384</v>
      </c>
      <c r="I131" s="30">
        <f>IF(OR($A131="",$B131=""),"",'OddsRatio_working_2-way'!N130)</f>
        <v>2.1547005383792519</v>
      </c>
      <c r="J131" s="30" t="e">
        <f ca="1">IF('Log_working_2-way'!$D130="","",A131^('Log_working_2-way'!$D130))</f>
        <v>#NAME?</v>
      </c>
      <c r="K131" s="32" t="e">
        <f ca="1">IF('Log_working_2-way'!$D130="","",B131^('Log_working_2-way'!$D130))</f>
        <v>#NAME?</v>
      </c>
      <c r="L131" s="37">
        <f t="shared" si="19"/>
        <v>0.53470437017994854</v>
      </c>
      <c r="M131" s="37">
        <f t="shared" si="20"/>
        <v>0.46529562982005135</v>
      </c>
      <c r="N131" s="38">
        <v>228</v>
      </c>
      <c r="O131" s="38">
        <f t="shared" si="21"/>
        <v>102.03314917127072</v>
      </c>
      <c r="P131" s="38">
        <f t="shared" si="22"/>
        <v>118.38461538461537</v>
      </c>
      <c r="Q131" s="38">
        <f t="shared" si="23"/>
        <v>109.6153846153846</v>
      </c>
      <c r="R131" s="38">
        <f t="shared" si="24"/>
        <v>125.96685082872929</v>
      </c>
      <c r="S131" s="39">
        <f t="shared" si="25"/>
        <v>-7.5822354441138771</v>
      </c>
      <c r="T131" s="39">
        <f t="shared" si="26"/>
        <v>-7.5822354441139197</v>
      </c>
      <c r="U131" t="s">
        <v>126</v>
      </c>
      <c r="V131" t="s">
        <v>128</v>
      </c>
      <c r="W131" t="s">
        <v>164</v>
      </c>
      <c r="X131" t="s">
        <v>426</v>
      </c>
      <c r="Y131" s="41"/>
    </row>
    <row r="132" spans="1:25" ht="15" x14ac:dyDescent="0.25">
      <c r="A132">
        <v>1.78</v>
      </c>
      <c r="B132">
        <v>2.0699999999999998</v>
      </c>
      <c r="C132" s="29">
        <f t="shared" si="18"/>
        <v>4.4889540248602255E-2</v>
      </c>
      <c r="D132" s="30">
        <f>IF(OR($A132="",$B132=""),"",A132*'MPTO_working_2-way'!$G131)</f>
        <v>1.8599033816425121</v>
      </c>
      <c r="E132" s="32">
        <f>IF(OR($A132="",$B132=""),"",B132*'MPTO_working_2-way'!$G131)</f>
        <v>2.1629213483146064</v>
      </c>
      <c r="F132" s="30">
        <f>IF(OR($A132="",$B132=""),"",'MPTO_working_2-way'!D131)</f>
        <v>1.8540733658732955</v>
      </c>
      <c r="G132" s="32">
        <f>IF(OR($A132="",$B132=""),"",'MPTO_working_2-way'!E131)</f>
        <v>2.1708596005420371</v>
      </c>
      <c r="H132" s="30">
        <f>IF(OR($A132="",$B132=""),"",'OddsRatio_working_2-way'!M131)</f>
        <v>1.8537985492004672</v>
      </c>
      <c r="I132" s="30">
        <f>IF(OR($A132="",$B132=""),"",'OddsRatio_working_2-way'!N131)</f>
        <v>2.1712364713391024</v>
      </c>
      <c r="J132" s="30" t="e">
        <f ca="1">IF('Log_working_2-way'!$D131="","",A132^('Log_working_2-way'!$D131))</f>
        <v>#NAME?</v>
      </c>
      <c r="K132" s="32" t="e">
        <f ca="1">IF('Log_working_2-way'!$D131="","",B132^('Log_working_2-way'!$D131))</f>
        <v>#NAME?</v>
      </c>
      <c r="L132" s="37">
        <f t="shared" si="19"/>
        <v>0.53766233766233762</v>
      </c>
      <c r="M132" s="37">
        <f t="shared" si="20"/>
        <v>0.46233766233766244</v>
      </c>
      <c r="N132" s="38">
        <v>229</v>
      </c>
      <c r="O132" s="38">
        <f t="shared" si="21"/>
        <v>100.34831460674158</v>
      </c>
      <c r="P132" s="38">
        <f t="shared" si="22"/>
        <v>118.3719806763285</v>
      </c>
      <c r="Q132" s="38">
        <f t="shared" si="23"/>
        <v>110.62801932367151</v>
      </c>
      <c r="R132" s="38">
        <f t="shared" si="24"/>
        <v>128.65168539325845</v>
      </c>
      <c r="S132" s="39">
        <f t="shared" si="25"/>
        <v>-10.279704716929928</v>
      </c>
      <c r="T132" s="39">
        <f t="shared" si="26"/>
        <v>-10.279704716929942</v>
      </c>
      <c r="U132" t="s">
        <v>76</v>
      </c>
      <c r="V132" t="s">
        <v>69</v>
      </c>
      <c r="W132" t="s">
        <v>119</v>
      </c>
      <c r="X132" t="s">
        <v>426</v>
      </c>
      <c r="Y132" s="41"/>
    </row>
    <row r="133" spans="1:25" ht="15" x14ac:dyDescent="0.25">
      <c r="A133">
        <v>1.49</v>
      </c>
      <c r="B133">
        <v>2.75</v>
      </c>
      <c r="C133" s="29">
        <f t="shared" ref="C133:C196" si="27">IF(OR($A133="",$B133=""),"",(1/A133)+(1/B133)-1)</f>
        <v>3.4777303233679113E-2</v>
      </c>
      <c r="D133" s="30">
        <f>IF(OR($A133="",$B133=""),"",A133*'MPTO_working_2-way'!$G132)</f>
        <v>1.541818181818182</v>
      </c>
      <c r="E133" s="32">
        <f>IF(OR($A133="",$B133=""),"",B133*'MPTO_working_2-way'!$G132)</f>
        <v>2.8456375838926178</v>
      </c>
      <c r="F133" s="30">
        <f>IF(OR($A133="",$B133=""),"",'MPTO_working_2-way'!D132)</f>
        <v>1.5296313579094729</v>
      </c>
      <c r="G133" s="32">
        <f>IF(OR($A133="",$B133=""),"",'MPTO_working_2-way'!E132)</f>
        <v>2.8881057268722468</v>
      </c>
      <c r="H133" s="30">
        <f>IF(OR($A133="",$B133=""),"",'OddsRatio_working_2-way'!M132)</f>
        <v>1.5291502622129183</v>
      </c>
      <c r="I133" s="30">
        <f>IF(OR($A133="",$B133=""),"",'OddsRatio_working_2-way'!N132)</f>
        <v>2.8898223650461352</v>
      </c>
      <c r="J133" s="30" t="e">
        <f ca="1">IF('Log_working_2-way'!$D132="","",A133^('Log_working_2-way'!$D132))</f>
        <v>#NAME?</v>
      </c>
      <c r="K133" s="32" t="e">
        <f ca="1">IF('Log_working_2-way'!$D132="","",B133^('Log_working_2-way'!$D132))</f>
        <v>#NAME?</v>
      </c>
      <c r="L133" s="37">
        <f t="shared" ref="L133:L178" si="28">(1/D133)</f>
        <v>0.6485849056603773</v>
      </c>
      <c r="M133" s="37">
        <f t="shared" ref="M133:M178" si="29">(1/E133)</f>
        <v>0.35141509433962259</v>
      </c>
      <c r="N133" s="38">
        <v>230</v>
      </c>
      <c r="O133" s="38">
        <f t="shared" ref="O133:O178" si="30">(1/A133)*((N133*A133)-N133)</f>
        <v>75.637583892617442</v>
      </c>
      <c r="P133" s="38">
        <f t="shared" ref="P133:P178" si="31">(1/B133)*((N133*B133)-N133)</f>
        <v>146.36363636363637</v>
      </c>
      <c r="Q133" s="38">
        <f t="shared" ref="Q133:Q178" si="32">(1/B133)*N133</f>
        <v>83.63636363636364</v>
      </c>
      <c r="R133" s="38">
        <f t="shared" ref="R133:R178" si="33">(1/A133)*N133</f>
        <v>154.36241610738256</v>
      </c>
      <c r="S133" s="39">
        <f t="shared" ref="S133:S178" si="34">O133-Q133</f>
        <v>-7.9987797437461978</v>
      </c>
      <c r="T133" s="39">
        <f t="shared" ref="T133:T178" si="35">P133-R133</f>
        <v>-7.9987797437461836</v>
      </c>
      <c r="U133" t="s">
        <v>336</v>
      </c>
      <c r="V133" t="s">
        <v>337</v>
      </c>
      <c r="W133" t="s">
        <v>431</v>
      </c>
      <c r="X133" t="s">
        <v>426</v>
      </c>
      <c r="Y133" s="41"/>
    </row>
    <row r="134" spans="1:25" ht="15" x14ac:dyDescent="0.25">
      <c r="A134">
        <v>1.81</v>
      </c>
      <c r="B134">
        <v>2.11</v>
      </c>
      <c r="C134" s="29">
        <f t="shared" si="27"/>
        <v>2.6419837134403323E-2</v>
      </c>
      <c r="D134" s="30">
        <f>IF(OR($A134="",$B134=""),"",A134*'MPTO_working_2-way'!$G133)</f>
        <v>1.85781990521327</v>
      </c>
      <c r="E134" s="32">
        <f>IF(OR($A134="",$B134=""),"",B134*'MPTO_working_2-way'!$G133)</f>
        <v>2.165745856353591</v>
      </c>
      <c r="F134" s="30">
        <f>IF(OR($A134="",$B134=""),"",'MPTO_working_2-way'!D133)</f>
        <v>1.8543371124760262</v>
      </c>
      <c r="G134" s="32">
        <f>IF(OR($A134="",$B134=""),"",'MPTO_working_2-way'!E133)</f>
        <v>2.1704981387286519</v>
      </c>
      <c r="H134" s="30">
        <f>IF(OR($A134="",$B134=""),"",'OddsRatio_working_2-way'!M133)</f>
        <v>1.8542421961772491</v>
      </c>
      <c r="I134" s="30">
        <f>IF(OR($A134="",$B134=""),"",'OddsRatio_working_2-way'!N133)</f>
        <v>2.1706281947614148</v>
      </c>
      <c r="J134" s="30" t="e">
        <f ca="1">IF('Log_working_2-way'!$D133="","",A134^('Log_working_2-way'!$D133))</f>
        <v>#NAME?</v>
      </c>
      <c r="K134" s="32" t="e">
        <f ca="1">IF('Log_working_2-way'!$D133="","",B134^('Log_working_2-way'!$D133))</f>
        <v>#NAME?</v>
      </c>
      <c r="L134" s="37">
        <f t="shared" si="28"/>
        <v>0.53826530612244905</v>
      </c>
      <c r="M134" s="37">
        <f t="shared" si="29"/>
        <v>0.46173469387755106</v>
      </c>
      <c r="N134" s="38">
        <v>231</v>
      </c>
      <c r="O134" s="38">
        <f t="shared" si="30"/>
        <v>103.37569060773482</v>
      </c>
      <c r="P134" s="38">
        <f t="shared" si="31"/>
        <v>121.521327014218</v>
      </c>
      <c r="Q134" s="38">
        <f t="shared" si="32"/>
        <v>109.478672985782</v>
      </c>
      <c r="R134" s="38">
        <f t="shared" si="33"/>
        <v>127.6243093922652</v>
      </c>
      <c r="S134" s="39">
        <f t="shared" si="34"/>
        <v>-6.102982378047173</v>
      </c>
      <c r="T134" s="39">
        <f t="shared" si="35"/>
        <v>-6.1029823780472015</v>
      </c>
      <c r="U134" t="s">
        <v>338</v>
      </c>
      <c r="V134" t="s">
        <v>339</v>
      </c>
      <c r="W134" t="s">
        <v>431</v>
      </c>
      <c r="X134" t="s">
        <v>426</v>
      </c>
      <c r="Y134" s="41"/>
    </row>
    <row r="135" spans="1:25" s="35" customFormat="1" ht="15" x14ac:dyDescent="0.25">
      <c r="A135">
        <v>1.85</v>
      </c>
      <c r="B135">
        <v>2.0699999999999998</v>
      </c>
      <c r="C135" s="29">
        <f t="shared" si="27"/>
        <v>2.3632327980154022E-2</v>
      </c>
      <c r="D135" s="30">
        <f>IF(OR($A135="",$B135=""),"",A135*'MPTO_working_2-way'!$G134)</f>
        <v>1.893719806763285</v>
      </c>
      <c r="E135" s="32">
        <f>IF(OR($A135="",$B135=""),"",B135*'MPTO_working_2-way'!$G134)</f>
        <v>2.1189189189189186</v>
      </c>
      <c r="F135" s="30">
        <f>IF(OR($A135="",$B135=""),"",'MPTO_working_2-way'!D134)</f>
        <v>1.8913446104457341</v>
      </c>
      <c r="G135" s="32">
        <f>IF(OR($A135="",$B135=""),"",'MPTO_working_2-way'!E134)</f>
        <v>2.1219005402410303</v>
      </c>
      <c r="H135" s="30">
        <f>IF(OR($A135="",$B135=""),"",'OddsRatio_working_2-way'!M134)</f>
        <v>1.8912870039243732</v>
      </c>
      <c r="I135" s="30">
        <f>IF(OR($A135="",$B135=""),"",'OddsRatio_working_2-way'!N134)</f>
        <v>2.1219730519989164</v>
      </c>
      <c r="J135" s="30" t="e">
        <f ca="1">IF('Log_working_2-way'!$D134="","",A135^('Log_working_2-way'!$D134))</f>
        <v>#NAME?</v>
      </c>
      <c r="K135" s="32" t="e">
        <f ca="1">IF('Log_working_2-way'!$D134="","",B135^('Log_working_2-way'!$D134))</f>
        <v>#NAME?</v>
      </c>
      <c r="L135" s="37">
        <f t="shared" si="28"/>
        <v>0.52806122448979598</v>
      </c>
      <c r="M135" s="37">
        <f t="shared" si="29"/>
        <v>0.47193877551020413</v>
      </c>
      <c r="N135" s="38">
        <v>232</v>
      </c>
      <c r="O135" s="38">
        <f t="shared" si="30"/>
        <v>106.5945945945946</v>
      </c>
      <c r="P135" s="38">
        <f t="shared" si="31"/>
        <v>119.92270531400965</v>
      </c>
      <c r="Q135" s="38">
        <f t="shared" si="32"/>
        <v>112.07729468599035</v>
      </c>
      <c r="R135" s="38">
        <f t="shared" si="33"/>
        <v>125.40540540540539</v>
      </c>
      <c r="S135" s="39">
        <f t="shared" si="34"/>
        <v>-5.4827000913957562</v>
      </c>
      <c r="T135" s="39">
        <f t="shared" si="35"/>
        <v>-5.482700091395742</v>
      </c>
      <c r="U135" t="s">
        <v>340</v>
      </c>
      <c r="V135" t="s">
        <v>341</v>
      </c>
      <c r="W135" t="s">
        <v>431</v>
      </c>
      <c r="X135" t="s">
        <v>426</v>
      </c>
      <c r="Y135" s="41"/>
    </row>
    <row r="136" spans="1:25" ht="15" x14ac:dyDescent="0.25">
      <c r="A136">
        <v>1.87</v>
      </c>
      <c r="B136">
        <v>2.0499999999999998</v>
      </c>
      <c r="C136" s="29">
        <f t="shared" si="27"/>
        <v>2.2564236337550447E-2</v>
      </c>
      <c r="D136" s="30">
        <f>IF(OR($A136="",$B136=""),"",A136*'MPTO_working_2-way'!$G135)</f>
        <v>1.9121951219512194</v>
      </c>
      <c r="E136" s="32">
        <f>IF(OR($A136="",$B136=""),"",B136*'MPTO_working_2-way'!$G135)</f>
        <v>2.0962566844919781</v>
      </c>
      <c r="F136" s="30">
        <f>IF(OR($A136="",$B136=""),"",'MPTO_working_2-way'!D135)</f>
        <v>1.9103027282920144</v>
      </c>
      <c r="G136" s="32">
        <f>IF(OR($A136="",$B136=""),"",'MPTO_working_2-way'!E135)</f>
        <v>2.0985356507458599</v>
      </c>
      <c r="H136" s="30">
        <f>IF(OR($A136="",$B136=""),"",'OddsRatio_working_2-way'!M135)</f>
        <v>1.9102589898327997</v>
      </c>
      <c r="I136" s="30">
        <f>IF(OR($A136="",$B136=""),"",'OddsRatio_working_2-way'!N135)</f>
        <v>2.0985884360051026</v>
      </c>
      <c r="J136" s="30" t="e">
        <f ca="1">IF('Log_working_2-way'!$D135="","",A136^('Log_working_2-way'!$D135))</f>
        <v>#NAME?</v>
      </c>
      <c r="K136" s="32" t="e">
        <f ca="1">IF('Log_working_2-way'!$D135="","",B136^('Log_working_2-way'!$D135))</f>
        <v>#NAME?</v>
      </c>
      <c r="L136" s="37">
        <f t="shared" si="28"/>
        <v>0.52295918367346939</v>
      </c>
      <c r="M136" s="37">
        <f t="shared" si="29"/>
        <v>0.47704081632653073</v>
      </c>
      <c r="N136" s="38">
        <v>233</v>
      </c>
      <c r="O136" s="38">
        <f t="shared" si="30"/>
        <v>108.40106951871658</v>
      </c>
      <c r="P136" s="38">
        <f t="shared" si="31"/>
        <v>119.34146341463415</v>
      </c>
      <c r="Q136" s="38">
        <f t="shared" si="32"/>
        <v>113.65853658536587</v>
      </c>
      <c r="R136" s="38">
        <f t="shared" si="33"/>
        <v>124.5989304812834</v>
      </c>
      <c r="S136" s="39">
        <f t="shared" si="34"/>
        <v>-5.2574670666492835</v>
      </c>
      <c r="T136" s="39">
        <f t="shared" si="35"/>
        <v>-5.2574670666492551</v>
      </c>
      <c r="U136" t="s">
        <v>342</v>
      </c>
      <c r="V136" t="s">
        <v>343</v>
      </c>
      <c r="W136" t="s">
        <v>431</v>
      </c>
      <c r="X136" t="s">
        <v>426</v>
      </c>
      <c r="Y136" s="41"/>
    </row>
    <row r="137" spans="1:25" s="35" customFormat="1" ht="15" x14ac:dyDescent="0.25">
      <c r="A137">
        <v>2.36</v>
      </c>
      <c r="B137">
        <v>1.65</v>
      </c>
      <c r="C137" s="29">
        <f t="shared" si="27"/>
        <v>2.9789419619928204E-2</v>
      </c>
      <c r="D137" s="30">
        <f>IF(OR($A137="",$B137=""),"",A137*'MPTO_working_2-way'!$G136)</f>
        <v>2.4303030303030306</v>
      </c>
      <c r="E137" s="32">
        <f>IF(OR($A137="",$B137=""),"",B137*'MPTO_working_2-way'!$G136)</f>
        <v>1.6991525423728815</v>
      </c>
      <c r="F137" s="30">
        <f>IF(OR($A137="",$B137=""),"",'MPTO_working_2-way'!D136)</f>
        <v>2.4459798994974875</v>
      </c>
      <c r="G137" s="32">
        <f>IF(OR($A137="",$B137=""),"",'MPTO_working_2-way'!E136)</f>
        <v>1.691572545612511</v>
      </c>
      <c r="H137" s="30">
        <f>IF(OR($A137="",$B137=""),"",'OddsRatio_working_2-way'!M136)</f>
        <v>2.4464811413591585</v>
      </c>
      <c r="I137" s="30">
        <f>IF(OR($A137="",$B137=""),"",'OddsRatio_working_2-way'!N136)</f>
        <v>1.6913328984437157</v>
      </c>
      <c r="J137" s="30" t="e">
        <f ca="1">IF('Log_working_2-way'!$D136="","",A137^('Log_working_2-way'!$D136))</f>
        <v>#NAME?</v>
      </c>
      <c r="K137" s="32" t="e">
        <f ca="1">IF('Log_working_2-way'!$D136="","",B137^('Log_working_2-way'!$D136))</f>
        <v>#NAME?</v>
      </c>
      <c r="L137" s="37">
        <f t="shared" si="28"/>
        <v>0.41147132169576056</v>
      </c>
      <c r="M137" s="37">
        <f t="shared" si="29"/>
        <v>0.58852867830423938</v>
      </c>
      <c r="N137" s="38">
        <v>234</v>
      </c>
      <c r="O137" s="38">
        <f t="shared" si="30"/>
        <v>134.84745762711867</v>
      </c>
      <c r="P137" s="38">
        <f t="shared" si="31"/>
        <v>92.181818181818159</v>
      </c>
      <c r="Q137" s="38">
        <f t="shared" si="32"/>
        <v>141.81818181818181</v>
      </c>
      <c r="R137" s="38">
        <f t="shared" si="33"/>
        <v>99.152542372881371</v>
      </c>
      <c r="S137" s="39">
        <f t="shared" si="34"/>
        <v>-6.970724191063141</v>
      </c>
      <c r="T137" s="39">
        <f t="shared" si="35"/>
        <v>-6.9707241910632121</v>
      </c>
      <c r="U137" t="s">
        <v>344</v>
      </c>
      <c r="V137" t="s">
        <v>345</v>
      </c>
      <c r="W137" t="s">
        <v>431</v>
      </c>
      <c r="X137" t="s">
        <v>426</v>
      </c>
      <c r="Y137" s="41"/>
    </row>
    <row r="138" spans="1:25" ht="15" x14ac:dyDescent="0.25">
      <c r="A138">
        <v>1.54</v>
      </c>
      <c r="B138">
        <v>2.61</v>
      </c>
      <c r="C138" s="29">
        <f t="shared" si="27"/>
        <v>3.2492411802756749E-2</v>
      </c>
      <c r="D138" s="30">
        <f>IF(OR($A138="",$B138=""),"",A138*'MPTO_working_2-way'!$G137)</f>
        <v>1.5900383141762455</v>
      </c>
      <c r="E138" s="32">
        <f>IF(OR($A138="",$B138=""),"",B138*'MPTO_working_2-way'!$G137)</f>
        <v>2.6948051948051952</v>
      </c>
      <c r="F138" s="30">
        <f>IF(OR($A138="",$B138=""),"",'MPTO_working_2-way'!D137)</f>
        <v>1.5795182143278188</v>
      </c>
      <c r="G138" s="32">
        <f>IF(OR($A138="",$B138=""),"",'MPTO_working_2-way'!E137)</f>
        <v>2.725571302637825</v>
      </c>
      <c r="H138" s="30">
        <f>IF(OR($A138="",$B138=""),"",'OddsRatio_working_2-way'!M137)</f>
        <v>1.5791405068790083</v>
      </c>
      <c r="I138" s="30">
        <f>IF(OR($A138="",$B138=""),"",'OddsRatio_working_2-way'!N137)</f>
        <v>2.7266966964355612</v>
      </c>
      <c r="J138" s="30" t="e">
        <f ca="1">IF('Log_working_2-way'!$D137="","",A138^('Log_working_2-way'!$D137))</f>
        <v>#NAME?</v>
      </c>
      <c r="K138" s="32" t="e">
        <f ca="1">IF('Log_working_2-way'!$D137="","",B138^('Log_working_2-way'!$D137))</f>
        <v>#NAME?</v>
      </c>
      <c r="L138" s="37">
        <f t="shared" si="28"/>
        <v>0.62891566265060228</v>
      </c>
      <c r="M138" s="37">
        <f t="shared" si="29"/>
        <v>0.37108433734939755</v>
      </c>
      <c r="N138" s="38">
        <v>235</v>
      </c>
      <c r="O138" s="38">
        <f t="shared" si="30"/>
        <v>82.402597402597422</v>
      </c>
      <c r="P138" s="38">
        <f t="shared" si="31"/>
        <v>144.96168582375481</v>
      </c>
      <c r="Q138" s="38">
        <f t="shared" si="32"/>
        <v>90.038314176245208</v>
      </c>
      <c r="R138" s="38">
        <f t="shared" si="33"/>
        <v>152.59740259740261</v>
      </c>
      <c r="S138" s="39">
        <f t="shared" si="34"/>
        <v>-7.6357167736477862</v>
      </c>
      <c r="T138" s="39">
        <f t="shared" si="35"/>
        <v>-7.6357167736478004</v>
      </c>
      <c r="U138" t="s">
        <v>346</v>
      </c>
      <c r="V138" t="s">
        <v>347</v>
      </c>
      <c r="W138" t="s">
        <v>431</v>
      </c>
      <c r="X138" t="s">
        <v>426</v>
      </c>
      <c r="Y138" s="41"/>
    </row>
    <row r="139" spans="1:25" ht="15" x14ac:dyDescent="0.25">
      <c r="A139">
        <v>1.73</v>
      </c>
      <c r="B139">
        <v>2.2200000000000002</v>
      </c>
      <c r="C139" s="29">
        <f t="shared" si="27"/>
        <v>2.8485132531375301E-2</v>
      </c>
      <c r="D139" s="30">
        <f>IF(OR($A139="",$B139=""),"",A139*'MPTO_working_2-way'!$G138)</f>
        <v>1.7792792792792793</v>
      </c>
      <c r="E139" s="32">
        <f>IF(OR($A139="",$B139=""),"",B139*'MPTO_working_2-way'!$G138)</f>
        <v>2.2832369942196533</v>
      </c>
      <c r="F139" s="30">
        <f>IF(OR($A139="",$B139=""),"",'MPTO_working_2-way'!D138)</f>
        <v>1.7737034129219971</v>
      </c>
      <c r="G139" s="32">
        <f>IF(OR($A139="",$B139=""),"",'MPTO_working_2-way'!E138)</f>
        <v>2.2924849280725841</v>
      </c>
      <c r="H139" s="30">
        <f>IF(OR($A139="",$B139=""),"",'OddsRatio_working_2-way'!M138)</f>
        <v>1.7735377532723946</v>
      </c>
      <c r="I139" s="30">
        <f>IF(OR($A139="",$B139=""),"",'OddsRatio_working_2-way'!N138)</f>
        <v>2.2927617246470167</v>
      </c>
      <c r="J139" s="30" t="e">
        <f ca="1">IF('Log_working_2-way'!$D138="","",A139^('Log_working_2-way'!$D138))</f>
        <v>#NAME?</v>
      </c>
      <c r="K139" s="32" t="e">
        <f ca="1">IF('Log_working_2-way'!$D138="","",B139^('Log_working_2-way'!$D138))</f>
        <v>#NAME?</v>
      </c>
      <c r="L139" s="37">
        <f t="shared" si="28"/>
        <v>0.5620253164556962</v>
      </c>
      <c r="M139" s="37">
        <f t="shared" si="29"/>
        <v>0.43797468354430374</v>
      </c>
      <c r="N139" s="38">
        <v>236</v>
      </c>
      <c r="O139" s="38">
        <f t="shared" si="30"/>
        <v>99.583815028901725</v>
      </c>
      <c r="P139" s="38">
        <f t="shared" si="31"/>
        <v>129.69369369369372</v>
      </c>
      <c r="Q139" s="38">
        <f t="shared" si="32"/>
        <v>106.3063063063063</v>
      </c>
      <c r="R139" s="38">
        <f t="shared" si="33"/>
        <v>136.41618497109829</v>
      </c>
      <c r="S139" s="39">
        <f t="shared" si="34"/>
        <v>-6.722491277404572</v>
      </c>
      <c r="T139" s="39">
        <f t="shared" si="35"/>
        <v>-6.722491277404572</v>
      </c>
      <c r="U139" t="s">
        <v>348</v>
      </c>
      <c r="V139" t="s">
        <v>349</v>
      </c>
      <c r="W139" t="s">
        <v>431</v>
      </c>
      <c r="X139" t="s">
        <v>426</v>
      </c>
      <c r="Y139" s="41"/>
    </row>
    <row r="140" spans="1:25" ht="15" x14ac:dyDescent="0.25">
      <c r="A140">
        <v>2.33</v>
      </c>
      <c r="B140">
        <v>1.6</v>
      </c>
      <c r="C140" s="29">
        <f t="shared" si="27"/>
        <v>5.4184549356223188E-2</v>
      </c>
      <c r="D140" s="30">
        <f>IF(OR($A140="",$B140=""),"",A140*'MPTO_working_2-way'!$G139)</f>
        <v>2.4562500000000003</v>
      </c>
      <c r="E140" s="32">
        <f>IF(OR($A140="",$B140=""),"",B140*'MPTO_working_2-way'!$G139)</f>
        <v>1.6866952789699572</v>
      </c>
      <c r="F140" s="30">
        <f>IF(OR($A140="",$B140=""),"",'MPTO_working_2-way'!D139)</f>
        <v>2.486991327551701</v>
      </c>
      <c r="G140" s="32">
        <f>IF(OR($A140="",$B140=""),"",'MPTO_working_2-way'!E139)</f>
        <v>1.6724988784208166</v>
      </c>
      <c r="H140" s="30">
        <f>IF(OR($A140="",$B140=""),"",'OddsRatio_working_2-way'!M139)</f>
        <v>2.4888474289418197</v>
      </c>
      <c r="I140" s="30">
        <f>IF(OR($A140="",$B140=""),"",'OddsRatio_working_2-way'!N139)</f>
        <v>1.6716604942594677</v>
      </c>
      <c r="J140" s="30" t="e">
        <f ca="1">IF('Log_working_2-way'!$D139="","",A140^('Log_working_2-way'!$D139))</f>
        <v>#NAME?</v>
      </c>
      <c r="K140" s="32" t="e">
        <f ca="1">IF('Log_working_2-way'!$D139="","",B140^('Log_working_2-way'!$D139))</f>
        <v>#NAME?</v>
      </c>
      <c r="L140" s="37">
        <f t="shared" si="28"/>
        <v>0.40712468193384221</v>
      </c>
      <c r="M140" s="37">
        <f t="shared" si="29"/>
        <v>0.59287531806615767</v>
      </c>
      <c r="N140" s="38">
        <v>237</v>
      </c>
      <c r="O140" s="38">
        <f t="shared" si="30"/>
        <v>135.28326180257514</v>
      </c>
      <c r="P140" s="38">
        <f t="shared" si="31"/>
        <v>88.875000000000028</v>
      </c>
      <c r="Q140" s="38">
        <f t="shared" si="32"/>
        <v>148.125</v>
      </c>
      <c r="R140" s="38">
        <f t="shared" si="33"/>
        <v>101.7167381974249</v>
      </c>
      <c r="S140" s="39">
        <f t="shared" si="34"/>
        <v>-12.84173819742486</v>
      </c>
      <c r="T140" s="39">
        <f t="shared" si="35"/>
        <v>-12.841738197424874</v>
      </c>
      <c r="U140" t="s">
        <v>350</v>
      </c>
      <c r="V140" t="s">
        <v>351</v>
      </c>
      <c r="W140" t="s">
        <v>440</v>
      </c>
      <c r="X140" t="s">
        <v>426</v>
      </c>
      <c r="Y140" s="41"/>
    </row>
    <row r="141" spans="1:25" ht="15" x14ac:dyDescent="0.25">
      <c r="A141">
        <v>1.55</v>
      </c>
      <c r="B141">
        <v>2.42</v>
      </c>
      <c r="C141" s="29">
        <f t="shared" si="27"/>
        <v>5.8384430818448463E-2</v>
      </c>
      <c r="D141" s="30">
        <f>IF(OR($A141="",$B141=""),"",A141*'MPTO_working_2-way'!$G140)</f>
        <v>1.6404958677685952</v>
      </c>
      <c r="E141" s="32">
        <f>IF(OR($A141="",$B141=""),"",B141*'MPTO_working_2-way'!$G140)</f>
        <v>2.5612903225806454</v>
      </c>
      <c r="F141" s="30">
        <f>IF(OR($A141="",$B141=""),"",'MPTO_working_2-way'!D140)</f>
        <v>1.6234581259467649</v>
      </c>
      <c r="G141" s="32">
        <f>IF(OR($A141="",$B141=""),"",'MPTO_working_2-way'!E140)</f>
        <v>2.6039569593891012</v>
      </c>
      <c r="H141" s="30">
        <f>IF(OR($A141="",$B141=""),"",'OddsRatio_working_2-way'!M140)</f>
        <v>1.6223535519798791</v>
      </c>
      <c r="I141" s="30">
        <f>IF(OR($A141="",$B141=""),"",'OddsRatio_working_2-way'!N140)</f>
        <v>2.606803716020778</v>
      </c>
      <c r="J141" s="30" t="e">
        <f ca="1">IF('Log_working_2-way'!$D140="","",A141^('Log_working_2-way'!$D140))</f>
        <v>#NAME?</v>
      </c>
      <c r="K141" s="32" t="e">
        <f ca="1">IF('Log_working_2-way'!$D140="","",B141^('Log_working_2-way'!$D140))</f>
        <v>#NAME?</v>
      </c>
      <c r="L141" s="37">
        <f t="shared" si="28"/>
        <v>0.60957178841309811</v>
      </c>
      <c r="M141" s="37">
        <f t="shared" si="29"/>
        <v>0.39042821158690172</v>
      </c>
      <c r="N141" s="38">
        <v>238</v>
      </c>
      <c r="O141" s="38">
        <f t="shared" si="30"/>
        <v>84.451612903225822</v>
      </c>
      <c r="P141" s="38">
        <f t="shared" si="31"/>
        <v>139.65289256198349</v>
      </c>
      <c r="Q141" s="38">
        <f t="shared" si="32"/>
        <v>98.347107438016536</v>
      </c>
      <c r="R141" s="38">
        <f t="shared" si="33"/>
        <v>153.54838709677418</v>
      </c>
      <c r="S141" s="39">
        <f t="shared" si="34"/>
        <v>-13.895494534790714</v>
      </c>
      <c r="T141" s="39">
        <f t="shared" si="35"/>
        <v>-13.895494534790686</v>
      </c>
      <c r="U141" t="s">
        <v>352</v>
      </c>
      <c r="V141" t="s">
        <v>353</v>
      </c>
      <c r="W141" t="s">
        <v>440</v>
      </c>
      <c r="X141" t="s">
        <v>426</v>
      </c>
      <c r="Y141" s="41"/>
    </row>
    <row r="142" spans="1:25" ht="15" x14ac:dyDescent="0.25">
      <c r="A142">
        <v>1.93</v>
      </c>
      <c r="B142">
        <v>1.88</v>
      </c>
      <c r="C142" s="29">
        <f t="shared" si="27"/>
        <v>5.0049608642928067E-2</v>
      </c>
      <c r="D142" s="30">
        <f>IF(OR($A142="",$B142=""),"",A142*'MPTO_working_2-way'!$G141)</f>
        <v>2.0265957446808511</v>
      </c>
      <c r="E142" s="32">
        <f>IF(OR($A142="",$B142=""),"",B142*'MPTO_working_2-way'!$G141)</f>
        <v>1.9740932642487046</v>
      </c>
      <c r="F142" s="30">
        <f>IF(OR($A142="",$B142=""),"",'MPTO_working_2-way'!D141)</f>
        <v>2.027945450480662</v>
      </c>
      <c r="G142" s="32">
        <f>IF(OR($A142="",$B142=""),"",'MPTO_working_2-way'!E141)</f>
        <v>1.9728142670726401</v>
      </c>
      <c r="H142" s="30">
        <f>IF(OR($A142="",$B142=""),"",'OddsRatio_working_2-way'!M141)</f>
        <v>2.0280166252635121</v>
      </c>
      <c r="I142" s="30">
        <f>IF(OR($A142="",$B142=""),"",'OddsRatio_working_2-way'!N141)</f>
        <v>1.97274691422784</v>
      </c>
      <c r="J142" s="30" t="e">
        <f ca="1">IF('Log_working_2-way'!$D141="","",A142^('Log_working_2-way'!$D141))</f>
        <v>#NAME?</v>
      </c>
      <c r="K142" s="32" t="e">
        <f ca="1">IF('Log_working_2-way'!$D141="","",B142^('Log_working_2-way'!$D141))</f>
        <v>#NAME?</v>
      </c>
      <c r="L142" s="37">
        <f t="shared" si="28"/>
        <v>0.49343832020997375</v>
      </c>
      <c r="M142" s="37">
        <f t="shared" si="29"/>
        <v>0.50656167979002631</v>
      </c>
      <c r="N142" s="38">
        <v>239</v>
      </c>
      <c r="O142" s="38">
        <f t="shared" si="30"/>
        <v>115.16580310880829</v>
      </c>
      <c r="P142" s="38">
        <f t="shared" si="31"/>
        <v>111.8723404255319</v>
      </c>
      <c r="Q142" s="38">
        <f t="shared" si="32"/>
        <v>127.12765957446808</v>
      </c>
      <c r="R142" s="38">
        <f t="shared" si="33"/>
        <v>123.83419689119172</v>
      </c>
      <c r="S142" s="39">
        <f t="shared" si="34"/>
        <v>-11.961856465659793</v>
      </c>
      <c r="T142" s="39">
        <f t="shared" si="35"/>
        <v>-11.961856465659821</v>
      </c>
      <c r="U142" t="s">
        <v>354</v>
      </c>
      <c r="V142" t="s">
        <v>355</v>
      </c>
      <c r="W142" t="s">
        <v>440</v>
      </c>
      <c r="X142" t="s">
        <v>426</v>
      </c>
      <c r="Y142" s="41"/>
    </row>
    <row r="143" spans="1:25" ht="15" x14ac:dyDescent="0.25">
      <c r="A143">
        <v>2.0699999999999998</v>
      </c>
      <c r="B143">
        <v>1.75</v>
      </c>
      <c r="C143" s="29">
        <f t="shared" si="27"/>
        <v>5.452035886818507E-2</v>
      </c>
      <c r="D143" s="30">
        <f>IF(OR($A143="",$B143=""),"",A143*'MPTO_working_2-way'!$G142)</f>
        <v>2.1828571428571428</v>
      </c>
      <c r="E143" s="32">
        <f>IF(OR($A143="",$B143=""),"",B143*'MPTO_working_2-way'!$G142)</f>
        <v>1.8454106280193239</v>
      </c>
      <c r="F143" s="30">
        <f>IF(OR($A143="",$B143=""),"",'MPTO_working_2-way'!D142)</f>
        <v>2.1937925813777439</v>
      </c>
      <c r="G143" s="32">
        <f>IF(OR($A143="",$B143=""),"",'MPTO_working_2-way'!E142)</f>
        <v>1.8376664552948638</v>
      </c>
      <c r="H143" s="30">
        <f>IF(OR($A143="",$B143=""),"",'OddsRatio_working_2-way'!M142)</f>
        <v>2.194431524477928</v>
      </c>
      <c r="I143" s="30">
        <f>IF(OR($A143="",$B143=""),"",'OddsRatio_working_2-way'!N142)</f>
        <v>1.8372183582789212</v>
      </c>
      <c r="J143" s="30" t="e">
        <f ca="1">IF('Log_working_2-way'!$D142="","",A143^('Log_working_2-way'!$D142))</f>
        <v>#NAME?</v>
      </c>
      <c r="K143" s="32" t="e">
        <f ca="1">IF('Log_working_2-way'!$D142="","",B143^('Log_working_2-way'!$D142))</f>
        <v>#NAME?</v>
      </c>
      <c r="L143" s="37">
        <f t="shared" si="28"/>
        <v>0.45811518324607331</v>
      </c>
      <c r="M143" s="37">
        <f t="shared" si="29"/>
        <v>0.54188481675392663</v>
      </c>
      <c r="N143" s="38">
        <v>240</v>
      </c>
      <c r="O143" s="38">
        <f t="shared" si="30"/>
        <v>124.05797101449274</v>
      </c>
      <c r="P143" s="38">
        <f t="shared" si="31"/>
        <v>102.85714285714285</v>
      </c>
      <c r="Q143" s="38">
        <f t="shared" si="32"/>
        <v>137.14285714285714</v>
      </c>
      <c r="R143" s="38">
        <f t="shared" si="33"/>
        <v>115.94202898550725</v>
      </c>
      <c r="S143" s="39">
        <f t="shared" si="34"/>
        <v>-13.084886128364403</v>
      </c>
      <c r="T143" s="39">
        <f t="shared" si="35"/>
        <v>-13.084886128364403</v>
      </c>
      <c r="U143" t="s">
        <v>356</v>
      </c>
      <c r="V143" t="s">
        <v>357</v>
      </c>
      <c r="W143" t="s">
        <v>440</v>
      </c>
      <c r="X143" t="s">
        <v>426</v>
      </c>
      <c r="Y143" s="41"/>
    </row>
    <row r="144" spans="1:25" ht="15" x14ac:dyDescent="0.25">
      <c r="A144">
        <v>2.0499999999999998</v>
      </c>
      <c r="B144">
        <v>1.86</v>
      </c>
      <c r="C144" s="29">
        <f t="shared" si="27"/>
        <v>2.5439286650930981E-2</v>
      </c>
      <c r="D144" s="30">
        <f>IF(OR($A144="",$B144=""),"",A144*'MPTO_working_2-way'!$G143)</f>
        <v>2.1021505376344085</v>
      </c>
      <c r="E144" s="32">
        <f>IF(OR($A144="",$B144=""),"",B144*'MPTO_working_2-way'!$G143)</f>
        <v>1.9073170731707316</v>
      </c>
      <c r="F144" s="30">
        <f>IF(OR($A144="",$B144=""),"",'MPTO_working_2-way'!D143)</f>
        <v>2.1048854540436102</v>
      </c>
      <c r="G144" s="32">
        <f>IF(OR($A144="",$B144=""),"",'MPTO_working_2-way'!E143)</f>
        <v>1.905071196602548</v>
      </c>
      <c r="H144" s="30">
        <f>IF(OR($A144="",$B144=""),"",'OddsRatio_working_2-way'!M143)</f>
        <v>2.1049571179725204</v>
      </c>
      <c r="I144" s="30">
        <f>IF(OR($A144="",$B144=""),"",'OddsRatio_working_2-way'!N143)</f>
        <v>1.9050124966251125</v>
      </c>
      <c r="J144" s="30" t="e">
        <f ca="1">IF('Log_working_2-way'!$D143="","",A144^('Log_working_2-way'!$D143))</f>
        <v>#NAME?</v>
      </c>
      <c r="K144" s="32" t="e">
        <f ca="1">IF('Log_working_2-way'!$D143="","",B144^('Log_working_2-way'!$D143))</f>
        <v>#NAME?</v>
      </c>
      <c r="L144" s="37">
        <f t="shared" si="28"/>
        <v>0.47570332480818417</v>
      </c>
      <c r="M144" s="37">
        <f t="shared" si="29"/>
        <v>0.52429667519181589</v>
      </c>
      <c r="N144" s="38">
        <v>241</v>
      </c>
      <c r="O144" s="38">
        <f t="shared" si="30"/>
        <v>123.43902439024389</v>
      </c>
      <c r="P144" s="38">
        <f t="shared" si="31"/>
        <v>111.43010752688174</v>
      </c>
      <c r="Q144" s="38">
        <f t="shared" si="32"/>
        <v>129.56989247311827</v>
      </c>
      <c r="R144" s="38">
        <f t="shared" si="33"/>
        <v>117.56097560975611</v>
      </c>
      <c r="S144" s="39">
        <f t="shared" si="34"/>
        <v>-6.130868082874386</v>
      </c>
      <c r="T144" s="39">
        <f t="shared" si="35"/>
        <v>-6.1308680828743718</v>
      </c>
      <c r="U144" t="s">
        <v>358</v>
      </c>
      <c r="V144" t="s">
        <v>359</v>
      </c>
      <c r="W144" t="s">
        <v>432</v>
      </c>
      <c r="X144" t="s">
        <v>426</v>
      </c>
      <c r="Y144" s="41"/>
    </row>
    <row r="145" spans="1:25" ht="15" x14ac:dyDescent="0.25">
      <c r="A145">
        <v>1.53</v>
      </c>
      <c r="B145">
        <v>2.65</v>
      </c>
      <c r="C145" s="29">
        <f t="shared" si="27"/>
        <v>3.0953261807867838E-2</v>
      </c>
      <c r="D145" s="30">
        <f>IF(OR($A145="",$B145=""),"",A145*'MPTO_working_2-way'!$G144)</f>
        <v>1.5773584905660378</v>
      </c>
      <c r="E145" s="32">
        <f>IF(OR($A145="",$B145=""),"",B145*'MPTO_working_2-way'!$G144)</f>
        <v>2.7320261437908497</v>
      </c>
      <c r="F145" s="30">
        <f>IF(OR($A145="",$B145=""),"",'MPTO_working_2-way'!D144)</f>
        <v>1.5671079331336362</v>
      </c>
      <c r="G145" s="32">
        <f>IF(OR($A145="",$B145=""),"",'MPTO_working_2-way'!E144)</f>
        <v>2.7633327653774069</v>
      </c>
      <c r="H145" s="30">
        <f>IF(OR($A145="",$B145=""),"",'OddsRatio_working_2-way'!M144)</f>
        <v>1.5667557862184747</v>
      </c>
      <c r="I145" s="30">
        <f>IF(OR($A145="",$B145=""),"",'OddsRatio_working_2-way'!N144)</f>
        <v>2.7644283910575149</v>
      </c>
      <c r="J145" s="30" t="e">
        <f ca="1">IF('Log_working_2-way'!$D144="","",A145^('Log_working_2-way'!$D144))</f>
        <v>#NAME?</v>
      </c>
      <c r="K145" s="32" t="e">
        <f ca="1">IF('Log_working_2-way'!$D144="","",B145^('Log_working_2-way'!$D144))</f>
        <v>#NAME?</v>
      </c>
      <c r="L145" s="37">
        <f t="shared" si="28"/>
        <v>0.63397129186602863</v>
      </c>
      <c r="M145" s="37">
        <f t="shared" si="29"/>
        <v>0.36602870813397126</v>
      </c>
      <c r="N145" s="38">
        <v>242</v>
      </c>
      <c r="O145" s="38">
        <f t="shared" si="30"/>
        <v>83.830065359477118</v>
      </c>
      <c r="P145" s="38">
        <f t="shared" si="31"/>
        <v>150.67924528301887</v>
      </c>
      <c r="Q145" s="38">
        <f t="shared" si="32"/>
        <v>91.320754716981142</v>
      </c>
      <c r="R145" s="38">
        <f t="shared" si="33"/>
        <v>158.16993464052288</v>
      </c>
      <c r="S145" s="39">
        <f t="shared" si="34"/>
        <v>-7.4906893575040243</v>
      </c>
      <c r="T145" s="39">
        <f t="shared" si="35"/>
        <v>-7.4906893575040101</v>
      </c>
      <c r="U145" t="s">
        <v>360</v>
      </c>
      <c r="V145" t="s">
        <v>361</v>
      </c>
      <c r="W145" t="s">
        <v>432</v>
      </c>
      <c r="X145" t="s">
        <v>426</v>
      </c>
      <c r="Y145" s="41"/>
    </row>
    <row r="146" spans="1:25" s="35" customFormat="1" ht="15" x14ac:dyDescent="0.25">
      <c r="A146">
        <v>1.8</v>
      </c>
      <c r="B146">
        <v>2.11</v>
      </c>
      <c r="C146" s="29">
        <f t="shared" si="27"/>
        <v>2.9489204844655115E-2</v>
      </c>
      <c r="D146" s="30">
        <f>IF(OR($A146="",$B146=""),"",A146*'MPTO_working_2-way'!$G145)</f>
        <v>1.8530805687203793</v>
      </c>
      <c r="E146" s="32">
        <f>IF(OR($A146="",$B146=""),"",B146*'MPTO_working_2-way'!$G145)</f>
        <v>2.1722222222222221</v>
      </c>
      <c r="F146" s="30">
        <f>IF(OR($A146="",$B146=""),"",'MPTO_working_2-way'!D145)</f>
        <v>1.8490749756572542</v>
      </c>
      <c r="G146" s="32">
        <f>IF(OR($A146="",$B146=""),"",'MPTO_working_2-way'!E145)</f>
        <v>2.1777522935779814</v>
      </c>
      <c r="H146" s="30">
        <f>IF(OR($A146="",$B146=""),"",'OddsRatio_working_2-way'!M145)</f>
        <v>1.8489527199560174</v>
      </c>
      <c r="I146" s="30">
        <f>IF(OR($A146="",$B146=""),"",'OddsRatio_working_2-way'!N145)</f>
        <v>2.1779218989389744</v>
      </c>
      <c r="J146" s="30" t="e">
        <f ca="1">IF('Log_working_2-way'!$D145="","",A146^('Log_working_2-way'!$D145))</f>
        <v>#NAME?</v>
      </c>
      <c r="K146" s="32" t="e">
        <f ca="1">IF('Log_working_2-way'!$D145="","",B146^('Log_working_2-way'!$D145))</f>
        <v>#NAME?</v>
      </c>
      <c r="L146" s="37">
        <f t="shared" si="28"/>
        <v>0.53964194373401531</v>
      </c>
      <c r="M146" s="37">
        <f t="shared" si="29"/>
        <v>0.46035805626598469</v>
      </c>
      <c r="N146" s="38">
        <v>243</v>
      </c>
      <c r="O146" s="38">
        <f t="shared" si="30"/>
        <v>108.00000000000003</v>
      </c>
      <c r="P146" s="38">
        <f t="shared" si="31"/>
        <v>127.83412322274883</v>
      </c>
      <c r="Q146" s="38">
        <f t="shared" si="32"/>
        <v>115.16587677725119</v>
      </c>
      <c r="R146" s="38">
        <f t="shared" si="33"/>
        <v>135</v>
      </c>
      <c r="S146" s="39">
        <f t="shared" si="34"/>
        <v>-7.1658767772511567</v>
      </c>
      <c r="T146" s="39">
        <f t="shared" si="35"/>
        <v>-7.1658767772511709</v>
      </c>
      <c r="U146" t="s">
        <v>362</v>
      </c>
      <c r="V146" t="s">
        <v>363</v>
      </c>
      <c r="W146" t="s">
        <v>432</v>
      </c>
      <c r="X146" t="s">
        <v>426</v>
      </c>
      <c r="Y146" s="41"/>
    </row>
    <row r="147" spans="1:25" ht="15" x14ac:dyDescent="0.25">
      <c r="A147">
        <v>1.83</v>
      </c>
      <c r="B147">
        <v>2.0699999999999998</v>
      </c>
      <c r="C147" s="29">
        <f t="shared" si="27"/>
        <v>2.9539874871307603E-2</v>
      </c>
      <c r="D147" s="30">
        <f>IF(OR($A147="",$B147=""),"",A147*'MPTO_working_2-way'!$G146)</f>
        <v>1.8840579710144929</v>
      </c>
      <c r="E147" s="32">
        <f>IF(OR($A147="",$B147=""),"",B147*'MPTO_working_2-way'!$G146)</f>
        <v>2.1311475409836067</v>
      </c>
      <c r="F147" s="30">
        <f>IF(OR($A147="",$B147=""),"",'MPTO_working_2-way'!D146)</f>
        <v>1.8808371192373576</v>
      </c>
      <c r="G147" s="32">
        <f>IF(OR($A147="",$B147=""),"",'MPTO_working_2-way'!E146)</f>
        <v>2.1352836729517204</v>
      </c>
      <c r="H147" s="30">
        <f>IF(OR($A147="",$B147=""),"",'OddsRatio_working_2-way'!M146)</f>
        <v>1.8807388571985679</v>
      </c>
      <c r="I147" s="30">
        <f>IF(OR($A147="",$B147=""),"",'OddsRatio_working_2-way'!N146)</f>
        <v>2.1354103339788768</v>
      </c>
      <c r="J147" s="30" t="e">
        <f ca="1">IF('Log_working_2-way'!$D146="","",A147^('Log_working_2-way'!$D146))</f>
        <v>#NAME?</v>
      </c>
      <c r="K147" s="32" t="e">
        <f ca="1">IF('Log_working_2-way'!$D146="","",B147^('Log_working_2-way'!$D146))</f>
        <v>#NAME?</v>
      </c>
      <c r="L147" s="37">
        <f t="shared" si="28"/>
        <v>0.53076923076923077</v>
      </c>
      <c r="M147" s="37">
        <f t="shared" si="29"/>
        <v>0.46923076923076917</v>
      </c>
      <c r="N147" s="38">
        <v>244</v>
      </c>
      <c r="O147" s="38">
        <f t="shared" si="30"/>
        <v>110.66666666666667</v>
      </c>
      <c r="P147" s="38">
        <f t="shared" si="31"/>
        <v>126.1256038647343</v>
      </c>
      <c r="Q147" s="38">
        <f t="shared" si="32"/>
        <v>117.87439613526571</v>
      </c>
      <c r="R147" s="38">
        <f t="shared" si="33"/>
        <v>133.33333333333331</v>
      </c>
      <c r="S147" s="39">
        <f t="shared" si="34"/>
        <v>-7.207729468599041</v>
      </c>
      <c r="T147" s="39">
        <f t="shared" si="35"/>
        <v>-7.2077294685990125</v>
      </c>
      <c r="U147" t="s">
        <v>364</v>
      </c>
      <c r="V147" t="s">
        <v>365</v>
      </c>
      <c r="W147" t="s">
        <v>432</v>
      </c>
      <c r="X147" t="s">
        <v>426</v>
      </c>
      <c r="Y147" s="41"/>
    </row>
    <row r="148" spans="1:25" ht="15" x14ac:dyDescent="0.25">
      <c r="A148">
        <v>1.69</v>
      </c>
      <c r="B148">
        <v>2.29</v>
      </c>
      <c r="C148" s="29">
        <f t="shared" si="27"/>
        <v>2.8397199038784571E-2</v>
      </c>
      <c r="D148" s="30">
        <f>IF(OR($A148="",$B148=""),"",A148*'MPTO_working_2-way'!$G147)</f>
        <v>1.7379912663755459</v>
      </c>
      <c r="E148" s="32">
        <f>IF(OR($A148="",$B148=""),"",B148*'MPTO_working_2-way'!$G147)</f>
        <v>2.3550295857988166</v>
      </c>
      <c r="F148" s="30">
        <f>IF(OR($A148="",$B148=""),"",'MPTO_working_2-way'!D147)</f>
        <v>1.7315496297621977</v>
      </c>
      <c r="G148" s="32">
        <f>IF(OR($A148="",$B148=""),"",'MPTO_working_2-way'!E147)</f>
        <v>2.3669612550074923</v>
      </c>
      <c r="H148" s="30">
        <f>IF(OR($A148="",$B148=""),"",'OddsRatio_working_2-way'!M147)</f>
        <v>1.7313574508612271</v>
      </c>
      <c r="I148" s="30">
        <f>IF(OR($A148="",$B148=""),"",'OddsRatio_working_2-way'!N147)</f>
        <v>2.3673204516101207</v>
      </c>
      <c r="J148" s="30" t="e">
        <f ca="1">IF('Log_working_2-way'!$D147="","",A148^('Log_working_2-way'!$D147))</f>
        <v>#NAME?</v>
      </c>
      <c r="K148" s="32" t="e">
        <f ca="1">IF('Log_working_2-way'!$D147="","",B148^('Log_working_2-way'!$D147))</f>
        <v>#NAME?</v>
      </c>
      <c r="L148" s="37">
        <f t="shared" si="28"/>
        <v>0.57537688442211055</v>
      </c>
      <c r="M148" s="37">
        <f t="shared" si="29"/>
        <v>0.42462311557788945</v>
      </c>
      <c r="N148" s="38">
        <v>245</v>
      </c>
      <c r="O148" s="38">
        <f t="shared" si="30"/>
        <v>100.02958579881658</v>
      </c>
      <c r="P148" s="38">
        <f t="shared" si="31"/>
        <v>138.01310043668121</v>
      </c>
      <c r="Q148" s="38">
        <f t="shared" si="32"/>
        <v>106.98689956331879</v>
      </c>
      <c r="R148" s="38">
        <f t="shared" si="33"/>
        <v>144.97041420118344</v>
      </c>
      <c r="S148" s="39">
        <f t="shared" si="34"/>
        <v>-6.957313764502203</v>
      </c>
      <c r="T148" s="39">
        <f t="shared" si="35"/>
        <v>-6.9573137645022314</v>
      </c>
      <c r="U148" t="s">
        <v>366</v>
      </c>
      <c r="V148" t="s">
        <v>367</v>
      </c>
      <c r="W148" t="s">
        <v>432</v>
      </c>
      <c r="X148" t="s">
        <v>426</v>
      </c>
      <c r="Y148" s="41"/>
    </row>
    <row r="149" spans="1:25" ht="15" x14ac:dyDescent="0.25">
      <c r="A149">
        <v>1.86</v>
      </c>
      <c r="B149">
        <v>2.04</v>
      </c>
      <c r="C149" s="29">
        <f t="shared" si="27"/>
        <v>2.7830487033523088E-2</v>
      </c>
      <c r="D149" s="30">
        <f>IF(OR($A149="",$B149=""),"",A149*'MPTO_working_2-way'!$G148)</f>
        <v>1.911764705882353</v>
      </c>
      <c r="E149" s="32">
        <f>IF(OR($A149="",$B149=""),"",B149*'MPTO_working_2-way'!$G148)</f>
        <v>2.096774193548387</v>
      </c>
      <c r="F149" s="30">
        <f>IF(OR($A149="",$B149=""),"",'MPTO_working_2-way'!D148)</f>
        <v>1.9094202898550725</v>
      </c>
      <c r="G149" s="32">
        <f>IF(OR($A149="",$B149=""),"",'MPTO_working_2-way'!E148)</f>
        <v>2.0996015936254984</v>
      </c>
      <c r="H149" s="30">
        <f>IF(OR($A149="",$B149=""),"",'OddsRatio_working_2-way'!M148)</f>
        <v>1.9093531090412992</v>
      </c>
      <c r="I149" s="30">
        <f>IF(OR($A149="",$B149=""),"",'OddsRatio_working_2-way'!N148)</f>
        <v>2.0996828295383159</v>
      </c>
      <c r="J149" s="30" t="e">
        <f ca="1">IF('Log_working_2-way'!$D148="","",A149^('Log_working_2-way'!$D148))</f>
        <v>#NAME?</v>
      </c>
      <c r="K149" s="32" t="e">
        <f ca="1">IF('Log_working_2-way'!$D148="","",B149^('Log_working_2-way'!$D148))</f>
        <v>#NAME?</v>
      </c>
      <c r="L149" s="37">
        <f t="shared" si="28"/>
        <v>0.52307692307692311</v>
      </c>
      <c r="M149" s="37">
        <f t="shared" si="29"/>
        <v>0.47692307692307695</v>
      </c>
      <c r="N149" s="38">
        <v>246</v>
      </c>
      <c r="O149" s="38">
        <f t="shared" si="30"/>
        <v>113.74193548387096</v>
      </c>
      <c r="P149" s="38">
        <f t="shared" si="31"/>
        <v>125.41176470588236</v>
      </c>
      <c r="Q149" s="38">
        <f t="shared" si="32"/>
        <v>120.58823529411764</v>
      </c>
      <c r="R149" s="38">
        <f t="shared" si="33"/>
        <v>132.25806451612902</v>
      </c>
      <c r="S149" s="39">
        <f t="shared" si="34"/>
        <v>-6.846299810246677</v>
      </c>
      <c r="T149" s="39">
        <f t="shared" si="35"/>
        <v>-6.8462998102466628</v>
      </c>
      <c r="U149" t="s">
        <v>368</v>
      </c>
      <c r="V149" t="s">
        <v>369</v>
      </c>
      <c r="W149" t="s">
        <v>433</v>
      </c>
      <c r="X149" t="s">
        <v>426</v>
      </c>
      <c r="Y149" s="41"/>
    </row>
    <row r="150" spans="1:25" ht="15" x14ac:dyDescent="0.25">
      <c r="A150">
        <v>1.4</v>
      </c>
      <c r="B150">
        <v>3.06</v>
      </c>
      <c r="C150" s="29">
        <f t="shared" si="27"/>
        <v>4.1083099906629394E-2</v>
      </c>
      <c r="D150" s="30">
        <f>IF(OR($A150="",$B150=""),"",A150*'MPTO_working_2-way'!$G149)</f>
        <v>1.457516339869281</v>
      </c>
      <c r="E150" s="32">
        <f>IF(OR($A150="",$B150=""),"",B150*'MPTO_working_2-way'!$G149)</f>
        <v>3.1857142857142859</v>
      </c>
      <c r="F150" s="30">
        <f>IF(OR($A150="",$B150=""),"",'MPTO_working_2-way'!D149)</f>
        <v>1.4414535666218034</v>
      </c>
      <c r="G150" s="32">
        <f>IF(OR($A150="",$B150=""),"",'MPTO_working_2-way'!E149)</f>
        <v>3.2652439024390247</v>
      </c>
      <c r="H150" s="30">
        <f>IF(OR($A150="",$B150=""),"",'OddsRatio_working_2-way'!M149)</f>
        <v>1.4406526492392315</v>
      </c>
      <c r="I150" s="30">
        <f>IF(OR($A150="",$B150=""),"",'OddsRatio_working_2-way'!N149)</f>
        <v>3.2693611435820427</v>
      </c>
      <c r="J150" s="30" t="e">
        <f ca="1">IF('Log_working_2-way'!$D149="","",A150^('Log_working_2-way'!$D149))</f>
        <v>#NAME?</v>
      </c>
      <c r="K150" s="32" t="e">
        <f ca="1">IF('Log_working_2-way'!$D149="","",B150^('Log_working_2-way'!$D149))</f>
        <v>#NAME?</v>
      </c>
      <c r="L150" s="37">
        <f t="shared" si="28"/>
        <v>0.68609865470852016</v>
      </c>
      <c r="M150" s="37">
        <f t="shared" si="29"/>
        <v>0.31390134529147978</v>
      </c>
      <c r="N150" s="38">
        <v>247</v>
      </c>
      <c r="O150" s="38">
        <f t="shared" si="30"/>
        <v>70.571428571428541</v>
      </c>
      <c r="P150" s="38">
        <f t="shared" si="31"/>
        <v>166.281045751634</v>
      </c>
      <c r="Q150" s="38">
        <f t="shared" si="32"/>
        <v>80.718954248366018</v>
      </c>
      <c r="R150" s="38">
        <f t="shared" si="33"/>
        <v>176.42857142857144</v>
      </c>
      <c r="S150" s="39">
        <f t="shared" si="34"/>
        <v>-10.147525676937477</v>
      </c>
      <c r="T150" s="39">
        <f t="shared" si="35"/>
        <v>-10.147525676937448</v>
      </c>
      <c r="U150" t="s">
        <v>370</v>
      </c>
      <c r="V150" t="s">
        <v>371</v>
      </c>
      <c r="W150" t="s">
        <v>434</v>
      </c>
      <c r="X150" t="s">
        <v>426</v>
      </c>
      <c r="Y150" s="41"/>
    </row>
    <row r="151" spans="1:25" ht="15" x14ac:dyDescent="0.25">
      <c r="A151">
        <v>1.75</v>
      </c>
      <c r="B151">
        <v>2.17</v>
      </c>
      <c r="C151" s="29">
        <f t="shared" si="27"/>
        <v>3.2258064516129004E-2</v>
      </c>
      <c r="D151" s="30">
        <f>IF(OR($A151="",$B151=""),"",A151*'MPTO_working_2-way'!$G150)</f>
        <v>1.8064516129032258</v>
      </c>
      <c r="E151" s="32">
        <f>IF(OR($A151="",$B151=""),"",B151*'MPTO_working_2-way'!$G150)</f>
        <v>2.2399999999999998</v>
      </c>
      <c r="F151" s="30">
        <f>IF(OR($A151="",$B151=""),"",'MPTO_working_2-way'!D150)</f>
        <v>1.8008298755186722</v>
      </c>
      <c r="G151" s="32">
        <f>IF(OR($A151="",$B151=""),"",'MPTO_working_2-way'!E150)</f>
        <v>2.2487046632124348</v>
      </c>
      <c r="H151" s="30">
        <f>IF(OR($A151="",$B151=""),"",'OddsRatio_working_2-way'!M150)</f>
        <v>1.8006407690254356</v>
      </c>
      <c r="I151" s="30">
        <f>IF(OR($A151="",$B151=""),"",'OddsRatio_working_2-way'!N150)</f>
        <v>2.2489995996796797</v>
      </c>
      <c r="J151" s="30" t="e">
        <f ca="1">IF('Log_working_2-way'!$D150="","",A151^('Log_working_2-way'!$D150))</f>
        <v>#NAME?</v>
      </c>
      <c r="K151" s="32" t="e">
        <f ca="1">IF('Log_working_2-way'!$D150="","",B151^('Log_working_2-way'!$D150))</f>
        <v>#NAME?</v>
      </c>
      <c r="L151" s="37">
        <f t="shared" si="28"/>
        <v>0.5535714285714286</v>
      </c>
      <c r="M151" s="37">
        <f t="shared" si="29"/>
        <v>0.44642857142857145</v>
      </c>
      <c r="N151" s="38">
        <v>248</v>
      </c>
      <c r="O151" s="38">
        <f t="shared" si="30"/>
        <v>106.28571428571428</v>
      </c>
      <c r="P151" s="38">
        <f t="shared" si="31"/>
        <v>133.71428571428569</v>
      </c>
      <c r="Q151" s="38">
        <f t="shared" si="32"/>
        <v>114.28571428571429</v>
      </c>
      <c r="R151" s="38">
        <f t="shared" si="33"/>
        <v>141.71428571428569</v>
      </c>
      <c r="S151" s="39">
        <f t="shared" si="34"/>
        <v>-8.0000000000000142</v>
      </c>
      <c r="T151" s="39">
        <f t="shared" si="35"/>
        <v>-8</v>
      </c>
      <c r="U151" t="s">
        <v>372</v>
      </c>
      <c r="V151" t="s">
        <v>373</v>
      </c>
      <c r="W151" t="s">
        <v>434</v>
      </c>
      <c r="X151" t="s">
        <v>426</v>
      </c>
      <c r="Y151" s="41"/>
    </row>
    <row r="152" spans="1:25" ht="15" x14ac:dyDescent="0.25">
      <c r="A152">
        <v>1.66</v>
      </c>
      <c r="B152">
        <v>2.31</v>
      </c>
      <c r="C152" s="29">
        <f t="shared" si="27"/>
        <v>3.5310071454649705E-2</v>
      </c>
      <c r="D152" s="30">
        <f>IF(OR($A152="",$B152=""),"",A152*'MPTO_working_2-way'!$G151)</f>
        <v>1.7186147186147185</v>
      </c>
      <c r="E152" s="32">
        <f>IF(OR($A152="",$B152=""),"",B152*'MPTO_working_2-way'!$G151)</f>
        <v>2.3915662650602409</v>
      </c>
      <c r="F152" s="30">
        <f>IF(OR($A152="",$B152=""),"",'MPTO_working_2-way'!D151)</f>
        <v>1.7101190741649199</v>
      </c>
      <c r="G152" s="32">
        <f>IF(OR($A152="",$B152=""),"",'MPTO_working_2-way'!E151)</f>
        <v>2.4082145324373547</v>
      </c>
      <c r="H152" s="30">
        <f>IF(OR($A152="",$B152=""),"",'OddsRatio_working_2-way'!M151)</f>
        <v>1.7098005310600506</v>
      </c>
      <c r="I152" s="30">
        <f>IF(OR($A152="",$B152=""),"",'OddsRatio_working_2-way'!N151)</f>
        <v>2.4088465086191913</v>
      </c>
      <c r="J152" s="30" t="e">
        <f ca="1">IF('Log_working_2-way'!$D151="","",A152^('Log_working_2-way'!$D151))</f>
        <v>#NAME?</v>
      </c>
      <c r="K152" s="32" t="e">
        <f ca="1">IF('Log_working_2-way'!$D151="","",B152^('Log_working_2-way'!$D151))</f>
        <v>#NAME?</v>
      </c>
      <c r="L152" s="37">
        <f t="shared" si="28"/>
        <v>0.58186397984886651</v>
      </c>
      <c r="M152" s="37">
        <f t="shared" si="29"/>
        <v>0.41813602015113349</v>
      </c>
      <c r="N152" s="38">
        <v>249</v>
      </c>
      <c r="O152" s="38">
        <f t="shared" si="30"/>
        <v>99</v>
      </c>
      <c r="P152" s="38">
        <f t="shared" si="31"/>
        <v>141.20779220779224</v>
      </c>
      <c r="Q152" s="38">
        <f t="shared" si="32"/>
        <v>107.79220779220779</v>
      </c>
      <c r="R152" s="38">
        <f t="shared" si="33"/>
        <v>150</v>
      </c>
      <c r="S152" s="39">
        <f t="shared" si="34"/>
        <v>-8.7922077922077904</v>
      </c>
      <c r="T152" s="39">
        <f t="shared" si="35"/>
        <v>-8.7922077922077619</v>
      </c>
      <c r="U152" t="s">
        <v>374</v>
      </c>
      <c r="V152" t="s">
        <v>375</v>
      </c>
      <c r="W152" t="s">
        <v>434</v>
      </c>
      <c r="X152" t="s">
        <v>426</v>
      </c>
      <c r="Y152" s="41"/>
    </row>
    <row r="153" spans="1:25" ht="15" x14ac:dyDescent="0.25">
      <c r="A153">
        <v>1.55</v>
      </c>
      <c r="B153">
        <v>2.58</v>
      </c>
      <c r="C153" s="29">
        <f t="shared" si="27"/>
        <v>3.275818954738674E-2</v>
      </c>
      <c r="D153" s="30">
        <f>IF(OR($A153="",$B153=""),"",A153*'MPTO_working_2-way'!$G152)</f>
        <v>1.6007751937984496</v>
      </c>
      <c r="E153" s="32">
        <f>IF(OR($A153="",$B153=""),"",B153*'MPTO_working_2-way'!$G152)</f>
        <v>2.6645161290322577</v>
      </c>
      <c r="F153" s="30">
        <f>IF(OR($A153="",$B153=""),"",'MPTO_working_2-way'!D152)</f>
        <v>1.5903758202425928</v>
      </c>
      <c r="G153" s="32">
        <f>IF(OR($A153="",$B153=""),"",'MPTO_working_2-way'!E152)</f>
        <v>2.6938363085213872</v>
      </c>
      <c r="H153" s="30">
        <f>IF(OR($A153="",$B153=""),"",'OddsRatio_working_2-way'!M152)</f>
        <v>1.5900010727301979</v>
      </c>
      <c r="I153" s="30">
        <f>IF(OR($A153="",$B153=""),"",'OddsRatio_working_2-way'!N152)</f>
        <v>2.6949121725703877</v>
      </c>
      <c r="J153" s="30" t="e">
        <f ca="1">IF('Log_working_2-way'!$D152="","",A153^('Log_working_2-way'!$D152))</f>
        <v>#NAME?</v>
      </c>
      <c r="K153" s="32" t="e">
        <f ca="1">IF('Log_working_2-way'!$D152="","",B153^('Log_working_2-way'!$D152))</f>
        <v>#NAME?</v>
      </c>
      <c r="L153" s="37">
        <f t="shared" si="28"/>
        <v>0.62469733656174331</v>
      </c>
      <c r="M153" s="37">
        <f t="shared" si="29"/>
        <v>0.37530266343825669</v>
      </c>
      <c r="N153" s="38">
        <v>250</v>
      </c>
      <c r="O153" s="38">
        <f t="shared" si="30"/>
        <v>88.709677419354833</v>
      </c>
      <c r="P153" s="38">
        <f t="shared" si="31"/>
        <v>153.10077519379843</v>
      </c>
      <c r="Q153" s="38">
        <f t="shared" si="32"/>
        <v>96.899224806201545</v>
      </c>
      <c r="R153" s="38">
        <f t="shared" si="33"/>
        <v>161.29032258064515</v>
      </c>
      <c r="S153" s="39">
        <f t="shared" si="34"/>
        <v>-8.1895473868467121</v>
      </c>
      <c r="T153" s="39">
        <f t="shared" si="35"/>
        <v>-8.1895473868467263</v>
      </c>
      <c r="U153" t="s">
        <v>376</v>
      </c>
      <c r="V153" t="s">
        <v>377</v>
      </c>
      <c r="W153" t="s">
        <v>434</v>
      </c>
      <c r="X153" t="s">
        <v>426</v>
      </c>
      <c r="Y153" s="41"/>
    </row>
    <row r="154" spans="1:25" s="35" customFormat="1" ht="15" x14ac:dyDescent="0.25">
      <c r="A154">
        <v>1.74</v>
      </c>
      <c r="B154">
        <v>2.1800000000000002</v>
      </c>
      <c r="C154" s="29">
        <f t="shared" si="27"/>
        <v>3.3428240008436028E-2</v>
      </c>
      <c r="D154" s="30">
        <f>IF(OR($A154="",$B154=""),"",A154*'MPTO_working_2-way'!$G153)</f>
        <v>1.7981651376146788</v>
      </c>
      <c r="E154" s="32">
        <f>IF(OR($A154="",$B154=""),"",B154*'MPTO_working_2-way'!$G153)</f>
        <v>2.2528735632183907</v>
      </c>
      <c r="F154" s="30">
        <f>IF(OR($A154="",$B154=""),"",'MPTO_working_2-way'!D153)</f>
        <v>1.7921194368326561</v>
      </c>
      <c r="G154" s="32">
        <f>IF(OR($A154="",$B154=""),"",'MPTO_working_2-way'!E153)</f>
        <v>2.2624358821424311</v>
      </c>
      <c r="H154" s="30">
        <f>IF(OR($A154="",$B154=""),"",'OddsRatio_working_2-way'!M153)</f>
        <v>1.7919082295744857</v>
      </c>
      <c r="I154" s="30">
        <f>IF(OR($A154="",$B154=""),"",'OddsRatio_working_2-way'!N153)</f>
        <v>2.26277258229445</v>
      </c>
      <c r="J154" s="30" t="e">
        <f ca="1">IF('Log_working_2-way'!$D153="","",A154^('Log_working_2-way'!$D153))</f>
        <v>#NAME?</v>
      </c>
      <c r="K154" s="32" t="e">
        <f ca="1">IF('Log_working_2-way'!$D153="","",B154^('Log_working_2-way'!$D153))</f>
        <v>#NAME?</v>
      </c>
      <c r="L154" s="37">
        <f t="shared" si="28"/>
        <v>0.55612244897959184</v>
      </c>
      <c r="M154" s="37">
        <f t="shared" si="29"/>
        <v>0.44387755102040816</v>
      </c>
      <c r="N154" s="38">
        <v>251</v>
      </c>
      <c r="O154" s="38">
        <f t="shared" si="30"/>
        <v>106.74712643678161</v>
      </c>
      <c r="P154" s="38">
        <f t="shared" si="31"/>
        <v>135.86238532110093</v>
      </c>
      <c r="Q154" s="38">
        <f t="shared" si="32"/>
        <v>115.13761467889907</v>
      </c>
      <c r="R154" s="38">
        <f t="shared" si="33"/>
        <v>144.25287356321837</v>
      </c>
      <c r="S154" s="39">
        <f t="shared" si="34"/>
        <v>-8.3904882421174563</v>
      </c>
      <c r="T154" s="39">
        <f t="shared" si="35"/>
        <v>-8.390488242117442</v>
      </c>
      <c r="U154" t="s">
        <v>378</v>
      </c>
      <c r="V154" t="s">
        <v>379</v>
      </c>
      <c r="W154" t="s">
        <v>434</v>
      </c>
      <c r="X154" t="s">
        <v>426</v>
      </c>
      <c r="Y154" s="41"/>
    </row>
    <row r="155" spans="1:25" ht="15" x14ac:dyDescent="0.25">
      <c r="A155">
        <v>2.2999999999999998</v>
      </c>
      <c r="B155">
        <v>1.67</v>
      </c>
      <c r="C155" s="29">
        <f t="shared" si="27"/>
        <v>3.3585003905233002E-2</v>
      </c>
      <c r="D155" s="30">
        <f>IF(OR($A155="",$B155=""),"",A155*'MPTO_working_2-way'!$G154)</f>
        <v>2.3772455089820359</v>
      </c>
      <c r="E155" s="32">
        <f>IF(OR($A155="",$B155=""),"",B155*'MPTO_working_2-way'!$G154)</f>
        <v>1.7260869565217389</v>
      </c>
      <c r="F155" s="30">
        <f>IF(OR($A155="",$B155=""),"",'MPTO_working_2-way'!D154)</f>
        <v>2.3924011211460603</v>
      </c>
      <c r="G155" s="32">
        <f>IF(OR($A155="",$B155=""),"",'MPTO_working_2-way'!E154)</f>
        <v>1.7181838514873629</v>
      </c>
      <c r="H155" s="30">
        <f>IF(OR($A155="",$B155=""),"",'OddsRatio_working_2-way'!M154)</f>
        <v>2.3929459815307572</v>
      </c>
      <c r="I155" s="30">
        <f>IF(OR($A155="",$B155=""),"",'OddsRatio_working_2-way'!N154)</f>
        <v>1.7179029289427752</v>
      </c>
      <c r="J155" s="30" t="e">
        <f ca="1">IF('Log_working_2-way'!$D154="","",A155^('Log_working_2-way'!$D154))</f>
        <v>#NAME?</v>
      </c>
      <c r="K155" s="32" t="e">
        <f ca="1">IF('Log_working_2-way'!$D154="","",B155^('Log_working_2-way'!$D154))</f>
        <v>#NAME?</v>
      </c>
      <c r="L155" s="37">
        <f t="shared" si="28"/>
        <v>0.42065491183879095</v>
      </c>
      <c r="M155" s="37">
        <f t="shared" si="29"/>
        <v>0.57934508816120911</v>
      </c>
      <c r="N155" s="38">
        <v>252</v>
      </c>
      <c r="O155" s="38">
        <f t="shared" si="30"/>
        <v>142.43478260869563</v>
      </c>
      <c r="P155" s="38">
        <f t="shared" si="31"/>
        <v>101.10179640718562</v>
      </c>
      <c r="Q155" s="38">
        <f t="shared" si="32"/>
        <v>150.89820359281438</v>
      </c>
      <c r="R155" s="38">
        <f t="shared" si="33"/>
        <v>109.56521739130436</v>
      </c>
      <c r="S155" s="39">
        <f t="shared" si="34"/>
        <v>-8.4634209841187555</v>
      </c>
      <c r="T155" s="39">
        <f t="shared" si="35"/>
        <v>-8.4634209841187413</v>
      </c>
      <c r="U155" t="s">
        <v>380</v>
      </c>
      <c r="V155" t="s">
        <v>381</v>
      </c>
      <c r="W155" t="s">
        <v>435</v>
      </c>
      <c r="X155" t="s">
        <v>426</v>
      </c>
      <c r="Y155" s="41"/>
    </row>
    <row r="156" spans="1:25" ht="15" x14ac:dyDescent="0.25">
      <c r="A156">
        <v>1.67</v>
      </c>
      <c r="B156">
        <v>2.2799999999999998</v>
      </c>
      <c r="C156" s="29">
        <f t="shared" si="27"/>
        <v>3.7398886437651102E-2</v>
      </c>
      <c r="D156" s="30">
        <f>IF(OR($A156="",$B156=""),"",A156*'MPTO_working_2-way'!$G155)</f>
        <v>1.7324561403508774</v>
      </c>
      <c r="E156" s="32">
        <f>IF(OR($A156="",$B156=""),"",B156*'MPTO_working_2-way'!$G155)</f>
        <v>2.3652694610778444</v>
      </c>
      <c r="F156" s="30">
        <f>IF(OR($A156="",$B156=""),"",'MPTO_working_2-way'!D155)</f>
        <v>1.723831944947483</v>
      </c>
      <c r="G156" s="32">
        <f>IF(OR($A156="",$B156=""),"",'MPTO_working_2-way'!E155)</f>
        <v>2.3815361521140859</v>
      </c>
      <c r="H156" s="30">
        <f>IF(OR($A156="",$B156=""),"",'OddsRatio_working_2-way'!M155)</f>
        <v>1.7234898064243891</v>
      </c>
      <c r="I156" s="30">
        <f>IF(OR($A156="",$B156=""),"",'OddsRatio_working_2-way'!N155)</f>
        <v>2.382189480930176</v>
      </c>
      <c r="J156" s="30" t="e">
        <f ca="1">IF('Log_working_2-way'!$D155="","",A156^('Log_working_2-way'!$D155))</f>
        <v>#NAME?</v>
      </c>
      <c r="K156" s="32" t="e">
        <f ca="1">IF('Log_working_2-way'!$D155="","",B156^('Log_working_2-way'!$D155))</f>
        <v>#NAME?</v>
      </c>
      <c r="L156" s="37">
        <f t="shared" si="28"/>
        <v>0.57721518987341769</v>
      </c>
      <c r="M156" s="37">
        <f t="shared" si="29"/>
        <v>0.42278481012658226</v>
      </c>
      <c r="N156" s="38">
        <v>253</v>
      </c>
      <c r="O156" s="38">
        <f t="shared" si="30"/>
        <v>101.50299401197606</v>
      </c>
      <c r="P156" s="38">
        <f t="shared" si="31"/>
        <v>142.03508771929822</v>
      </c>
      <c r="Q156" s="38">
        <f t="shared" si="32"/>
        <v>110.96491228070177</v>
      </c>
      <c r="R156" s="38">
        <f t="shared" si="33"/>
        <v>151.49700598802397</v>
      </c>
      <c r="S156" s="39">
        <f t="shared" si="34"/>
        <v>-9.4619182687257108</v>
      </c>
      <c r="T156" s="39">
        <f t="shared" si="35"/>
        <v>-9.4619182687257535</v>
      </c>
      <c r="U156" t="s">
        <v>382</v>
      </c>
      <c r="V156" t="s">
        <v>383</v>
      </c>
      <c r="W156" t="s">
        <v>435</v>
      </c>
      <c r="X156" t="s">
        <v>426</v>
      </c>
      <c r="Y156" s="41"/>
    </row>
    <row r="157" spans="1:25" ht="15" x14ac:dyDescent="0.25">
      <c r="A157">
        <v>1.67</v>
      </c>
      <c r="B157">
        <v>2.2999999999999998</v>
      </c>
      <c r="C157" s="29">
        <f t="shared" si="27"/>
        <v>3.3585003905233002E-2</v>
      </c>
      <c r="D157" s="30">
        <f>IF(OR($A157="",$B157=""),"",A157*'MPTO_working_2-way'!$G156)</f>
        <v>1.7260869565217389</v>
      </c>
      <c r="E157" s="32">
        <f>IF(OR($A157="",$B157=""),"",B157*'MPTO_working_2-way'!$G156)</f>
        <v>2.3772455089820359</v>
      </c>
      <c r="F157" s="30">
        <f>IF(OR($A157="",$B157=""),"",'MPTO_working_2-way'!D156)</f>
        <v>1.7181838514873629</v>
      </c>
      <c r="G157" s="32">
        <f>IF(OR($A157="",$B157=""),"",'MPTO_working_2-way'!E156)</f>
        <v>2.3924011211460603</v>
      </c>
      <c r="H157" s="30">
        <f>IF(OR($A157="",$B157=""),"",'OddsRatio_working_2-way'!M156)</f>
        <v>1.7179029289427752</v>
      </c>
      <c r="I157" s="30">
        <f>IF(OR($A157="",$B157=""),"",'OddsRatio_working_2-way'!N156)</f>
        <v>2.3929459815307572</v>
      </c>
      <c r="J157" s="30" t="e">
        <f ca="1">IF('Log_working_2-way'!$D156="","",A157^('Log_working_2-way'!$D156))</f>
        <v>#NAME?</v>
      </c>
      <c r="K157" s="32" t="e">
        <f ca="1">IF('Log_working_2-way'!$D156="","",B157^('Log_working_2-way'!$D156))</f>
        <v>#NAME?</v>
      </c>
      <c r="L157" s="37">
        <f t="shared" si="28"/>
        <v>0.57934508816120911</v>
      </c>
      <c r="M157" s="37">
        <f t="shared" si="29"/>
        <v>0.42065491183879095</v>
      </c>
      <c r="N157" s="38">
        <v>254</v>
      </c>
      <c r="O157" s="38">
        <f t="shared" si="30"/>
        <v>101.90419161676648</v>
      </c>
      <c r="P157" s="38">
        <f t="shared" si="31"/>
        <v>143.56521739130434</v>
      </c>
      <c r="Q157" s="38">
        <f t="shared" si="32"/>
        <v>110.43478260869567</v>
      </c>
      <c r="R157" s="38">
        <f t="shared" si="33"/>
        <v>152.09580838323356</v>
      </c>
      <c r="S157" s="39">
        <f t="shared" si="34"/>
        <v>-8.5305909919291878</v>
      </c>
      <c r="T157" s="39">
        <f t="shared" si="35"/>
        <v>-8.5305909919292162</v>
      </c>
      <c r="U157" t="s">
        <v>384</v>
      </c>
      <c r="V157" t="s">
        <v>385</v>
      </c>
      <c r="W157" t="s">
        <v>435</v>
      </c>
      <c r="X157" t="s">
        <v>426</v>
      </c>
      <c r="Y157" s="41"/>
    </row>
    <row r="158" spans="1:25" ht="15" x14ac:dyDescent="0.25">
      <c r="A158">
        <v>1.81</v>
      </c>
      <c r="B158">
        <v>2.0699999999999998</v>
      </c>
      <c r="C158" s="29">
        <f t="shared" si="27"/>
        <v>3.5577975284917462E-2</v>
      </c>
      <c r="D158" s="30">
        <f>IF(OR($A158="",$B158=""),"",A158*'MPTO_working_2-way'!$G157)</f>
        <v>1.8743961352657006</v>
      </c>
      <c r="E158" s="32">
        <f>IF(OR($A158="",$B158=""),"",B158*'MPTO_working_2-way'!$G157)</f>
        <v>2.1436464088397789</v>
      </c>
      <c r="F158" s="30">
        <f>IF(OR($A158="",$B158=""),"",'MPTO_working_2-way'!D157)</f>
        <v>1.8702173858786533</v>
      </c>
      <c r="G158" s="32">
        <f>IF(OR($A158="",$B158=""),"",'MPTO_working_2-way'!E157)</f>
        <v>2.1491381535549374</v>
      </c>
      <c r="H158" s="30">
        <f>IF(OR($A158="",$B158=""),"",'OddsRatio_working_2-way'!M157)</f>
        <v>1.8700628401410975</v>
      </c>
      <c r="I158" s="30">
        <f>IF(OR($A158="",$B158=""),"",'OddsRatio_working_2-way'!N157)</f>
        <v>2.1493422703098441</v>
      </c>
      <c r="J158" s="30" t="e">
        <f ca="1">IF('Log_working_2-way'!$D157="","",A158^('Log_working_2-way'!$D157))</f>
        <v>#NAME?</v>
      </c>
      <c r="K158" s="32" t="e">
        <f ca="1">IF('Log_working_2-way'!$D157="","",B158^('Log_working_2-way'!$D157))</f>
        <v>#NAME?</v>
      </c>
      <c r="L158" s="37">
        <f t="shared" si="28"/>
        <v>0.53350515463917525</v>
      </c>
      <c r="M158" s="37">
        <f t="shared" si="29"/>
        <v>0.46649484536082475</v>
      </c>
      <c r="N158" s="38">
        <v>255</v>
      </c>
      <c r="O158" s="38">
        <f t="shared" si="30"/>
        <v>114.11602209944753</v>
      </c>
      <c r="P158" s="38">
        <f t="shared" si="31"/>
        <v>131.8115942028985</v>
      </c>
      <c r="Q158" s="38">
        <f t="shared" si="32"/>
        <v>123.18840579710145</v>
      </c>
      <c r="R158" s="38">
        <f t="shared" si="33"/>
        <v>140.88397790055248</v>
      </c>
      <c r="S158" s="39">
        <f t="shared" si="34"/>
        <v>-9.0723836976539189</v>
      </c>
      <c r="T158" s="39">
        <f t="shared" si="35"/>
        <v>-9.0723836976539758</v>
      </c>
      <c r="U158" t="s">
        <v>386</v>
      </c>
      <c r="V158" t="s">
        <v>387</v>
      </c>
      <c r="W158" t="s">
        <v>165</v>
      </c>
      <c r="X158" t="s">
        <v>426</v>
      </c>
      <c r="Y158" s="41"/>
    </row>
    <row r="159" spans="1:25" ht="15" x14ac:dyDescent="0.25">
      <c r="A159">
        <v>1.7</v>
      </c>
      <c r="B159">
        <v>2.2400000000000002</v>
      </c>
      <c r="C159" s="29">
        <f t="shared" si="27"/>
        <v>3.4663865546218364E-2</v>
      </c>
      <c r="D159" s="30">
        <f>IF(OR($A159="",$B159=""),"",A159*'MPTO_working_2-way'!$G158)</f>
        <v>1.7589285714285712</v>
      </c>
      <c r="E159" s="32">
        <f>IF(OR($A159="",$B159=""),"",B159*'MPTO_working_2-way'!$G158)</f>
        <v>2.3176470588235292</v>
      </c>
      <c r="F159" s="30">
        <f>IF(OR($A159="",$B159=""),"",'MPTO_working_2-way'!D158)</f>
        <v>1.7516099356025756</v>
      </c>
      <c r="G159" s="32">
        <f>IF(OR($A159="",$B159=""),"",'MPTO_working_2-way'!E158)</f>
        <v>2.3304773561811505</v>
      </c>
      <c r="H159" s="30">
        <f>IF(OR($A159="",$B159=""),"",'OddsRatio_working_2-way'!M158)</f>
        <v>1.7513428837969105</v>
      </c>
      <c r="I159" s="30">
        <f>IF(OR($A159="",$B159=""),"",'OddsRatio_working_2-way'!N158)</f>
        <v>2.3309502512973848</v>
      </c>
      <c r="J159" s="30" t="e">
        <f ca="1">IF('Log_working_2-way'!$D158="","",A159^('Log_working_2-way'!$D158))</f>
        <v>#NAME?</v>
      </c>
      <c r="K159" s="32" t="e">
        <f ca="1">IF('Log_working_2-way'!$D158="","",B159^('Log_working_2-way'!$D158))</f>
        <v>#NAME?</v>
      </c>
      <c r="L159" s="37">
        <f t="shared" si="28"/>
        <v>0.56852791878172593</v>
      </c>
      <c r="M159" s="37">
        <f t="shared" si="29"/>
        <v>0.43147208121827418</v>
      </c>
      <c r="N159" s="38">
        <v>256</v>
      </c>
      <c r="O159" s="38">
        <f t="shared" si="30"/>
        <v>105.41176470588235</v>
      </c>
      <c r="P159" s="38">
        <f t="shared" si="31"/>
        <v>141.71428571428572</v>
      </c>
      <c r="Q159" s="38">
        <f t="shared" si="32"/>
        <v>114.28571428571428</v>
      </c>
      <c r="R159" s="38">
        <f t="shared" si="33"/>
        <v>150.58823529411765</v>
      </c>
      <c r="S159" s="39">
        <f t="shared" si="34"/>
        <v>-8.8739495798319297</v>
      </c>
      <c r="T159" s="39">
        <f t="shared" si="35"/>
        <v>-8.8739495798319297</v>
      </c>
      <c r="U159" t="s">
        <v>388</v>
      </c>
      <c r="V159" t="s">
        <v>389</v>
      </c>
      <c r="W159" t="s">
        <v>165</v>
      </c>
      <c r="X159" t="s">
        <v>426</v>
      </c>
      <c r="Y159" s="41"/>
    </row>
    <row r="160" spans="1:25" ht="15" x14ac:dyDescent="0.25">
      <c r="A160">
        <v>1.76</v>
      </c>
      <c r="B160">
        <v>2.17</v>
      </c>
      <c r="C160" s="29">
        <f t="shared" si="27"/>
        <v>2.9011311269375728E-2</v>
      </c>
      <c r="D160" s="30">
        <f>IF(OR($A160="",$B160=""),"",A160*'MPTO_working_2-way'!$G159)</f>
        <v>1.8110599078341012</v>
      </c>
      <c r="E160" s="32">
        <f>IF(OR($A160="",$B160=""),"",B160*'MPTO_working_2-way'!$G159)</f>
        <v>2.2329545454545454</v>
      </c>
      <c r="F160" s="30">
        <f>IF(OR($A160="",$B160=""),"",'MPTO_working_2-way'!D159)</f>
        <v>1.8061099025820484</v>
      </c>
      <c r="G160" s="32">
        <f>IF(OR($A160="",$B160=""),"",'MPTO_working_2-way'!E159)</f>
        <v>2.2405256365129644</v>
      </c>
      <c r="H160" s="30">
        <f>IF(OR($A160="",$B160=""),"",'OddsRatio_working_2-way'!M159)</f>
        <v>1.8059606997693183</v>
      </c>
      <c r="I160" s="30">
        <f>IF(OR($A160="",$B160=""),"",'OddsRatio_working_2-way'!N159)</f>
        <v>2.2407552878027661</v>
      </c>
      <c r="J160" s="30" t="e">
        <f ca="1">IF('Log_working_2-way'!$D159="","",A160^('Log_working_2-way'!$D159))</f>
        <v>#NAME?</v>
      </c>
      <c r="K160" s="32" t="e">
        <f ca="1">IF('Log_working_2-way'!$D159="","",B160^('Log_working_2-way'!$D159))</f>
        <v>#NAME?</v>
      </c>
      <c r="L160" s="37">
        <f t="shared" si="28"/>
        <v>0.55216284987277364</v>
      </c>
      <c r="M160" s="37">
        <f t="shared" si="29"/>
        <v>0.44783715012722647</v>
      </c>
      <c r="N160" s="38">
        <v>257</v>
      </c>
      <c r="O160" s="38">
        <f t="shared" si="30"/>
        <v>110.97727272727273</v>
      </c>
      <c r="P160" s="38">
        <f t="shared" si="31"/>
        <v>138.56682027649768</v>
      </c>
      <c r="Q160" s="38">
        <f t="shared" si="32"/>
        <v>118.43317972350231</v>
      </c>
      <c r="R160" s="38">
        <f t="shared" si="33"/>
        <v>146.02272727272728</v>
      </c>
      <c r="S160" s="39">
        <f t="shared" si="34"/>
        <v>-7.4559069962295723</v>
      </c>
      <c r="T160" s="39">
        <f t="shared" si="35"/>
        <v>-7.4559069962296007</v>
      </c>
      <c r="U160" t="s">
        <v>390</v>
      </c>
      <c r="V160" t="s">
        <v>391</v>
      </c>
      <c r="W160" t="s">
        <v>436</v>
      </c>
      <c r="X160" t="s">
        <v>426</v>
      </c>
      <c r="Y160" s="41"/>
    </row>
    <row r="161" spans="1:25" ht="15" x14ac:dyDescent="0.25">
      <c r="A161">
        <v>2.2000000000000002</v>
      </c>
      <c r="B161">
        <v>1.75</v>
      </c>
      <c r="C161" s="29">
        <f t="shared" si="27"/>
        <v>2.5974025974025983E-2</v>
      </c>
      <c r="D161" s="30">
        <f>IF(OR($A161="",$B161=""),"",A161*'MPTO_working_2-way'!$G160)</f>
        <v>2.2571428571428576</v>
      </c>
      <c r="E161" s="32">
        <f>IF(OR($A161="",$B161=""),"",B161*'MPTO_working_2-way'!$G160)</f>
        <v>1.7954545454545454</v>
      </c>
      <c r="F161" s="30">
        <f>IF(OR($A161="",$B161=""),"",'MPTO_working_2-way'!D160)</f>
        <v>2.2647058823529416</v>
      </c>
      <c r="G161" s="32">
        <f>IF(OR($A161="",$B161=""),"",'MPTO_working_2-way'!E160)</f>
        <v>1.7906976744186047</v>
      </c>
      <c r="H161" s="30">
        <f>IF(OR($A161="",$B161=""),"",'OddsRatio_working_2-way'!M160)</f>
        <v>2.2649110640673515</v>
      </c>
      <c r="I161" s="30">
        <f>IF(OR($A161="",$B161=""),"",'OddsRatio_working_2-way'!N160)</f>
        <v>1.790569415042095</v>
      </c>
      <c r="J161" s="30" t="e">
        <f ca="1">IF('Log_working_2-way'!$D160="","",A161^('Log_working_2-way'!$D160))</f>
        <v>#NAME?</v>
      </c>
      <c r="K161" s="32" t="e">
        <f ca="1">IF('Log_working_2-way'!$D160="","",B161^('Log_working_2-way'!$D160))</f>
        <v>#NAME?</v>
      </c>
      <c r="L161" s="37">
        <f t="shared" si="28"/>
        <v>0.44303797468354422</v>
      </c>
      <c r="M161" s="37">
        <f t="shared" si="29"/>
        <v>0.55696202531645567</v>
      </c>
      <c r="N161" s="38">
        <v>258</v>
      </c>
      <c r="O161" s="38">
        <f t="shared" si="30"/>
        <v>140.72727272727272</v>
      </c>
      <c r="P161" s="38">
        <f t="shared" si="31"/>
        <v>110.57142857142857</v>
      </c>
      <c r="Q161" s="38">
        <f t="shared" si="32"/>
        <v>147.42857142857142</v>
      </c>
      <c r="R161" s="38">
        <f t="shared" si="33"/>
        <v>117.27272727272727</v>
      </c>
      <c r="S161" s="39">
        <f t="shared" si="34"/>
        <v>-6.7012987012986969</v>
      </c>
      <c r="T161" s="39">
        <f t="shared" si="35"/>
        <v>-6.7012987012986969</v>
      </c>
      <c r="U161" t="s">
        <v>392</v>
      </c>
      <c r="V161" t="s">
        <v>393</v>
      </c>
      <c r="W161" t="s">
        <v>436</v>
      </c>
      <c r="X161" t="s">
        <v>426</v>
      </c>
      <c r="Y161" s="41"/>
    </row>
    <row r="162" spans="1:25" ht="15" x14ac:dyDescent="0.25">
      <c r="A162">
        <v>2.23</v>
      </c>
      <c r="B162">
        <v>1.72</v>
      </c>
      <c r="C162" s="29">
        <f t="shared" si="27"/>
        <v>2.982584211075201E-2</v>
      </c>
      <c r="D162" s="30">
        <f>IF(OR($A162="",$B162=""),"",A162*'MPTO_working_2-way'!$G161)</f>
        <v>2.2965116279069768</v>
      </c>
      <c r="E162" s="32">
        <f>IF(OR($A162="",$B162=""),"",B162*'MPTO_working_2-way'!$G161)</f>
        <v>1.7713004484304935</v>
      </c>
      <c r="F162" s="30">
        <f>IF(OR($A162="",$B162=""),"",'MPTO_working_2-way'!D161)</f>
        <v>2.3067115708443593</v>
      </c>
      <c r="G162" s="32">
        <f>IF(OR($A162="",$B162=""),"",'MPTO_working_2-way'!E161)</f>
        <v>1.7652798232695142</v>
      </c>
      <c r="H162" s="30">
        <f>IF(OR($A162="",$B162=""),"",'OddsRatio_working_2-way'!M161)</f>
        <v>2.3070322617798436</v>
      </c>
      <c r="I162" s="30">
        <f>IF(OR($A162="",$B162=""),"",'OddsRatio_working_2-way'!N161)</f>
        <v>1.7650920556760061</v>
      </c>
      <c r="J162" s="30" t="e">
        <f ca="1">IF('Log_working_2-way'!$D161="","",A162^('Log_working_2-way'!$D161))</f>
        <v>#NAME?</v>
      </c>
      <c r="K162" s="32" t="e">
        <f ca="1">IF('Log_working_2-way'!$D161="","",B162^('Log_working_2-way'!$D161))</f>
        <v>#NAME?</v>
      </c>
      <c r="L162" s="37">
        <f t="shared" si="28"/>
        <v>0.43544303797468353</v>
      </c>
      <c r="M162" s="37">
        <f t="shared" si="29"/>
        <v>0.56455696202531636</v>
      </c>
      <c r="N162" s="38">
        <v>259</v>
      </c>
      <c r="O162" s="38">
        <f t="shared" si="30"/>
        <v>142.85650224215249</v>
      </c>
      <c r="P162" s="38">
        <f t="shared" si="31"/>
        <v>108.41860465116281</v>
      </c>
      <c r="Q162" s="38">
        <f t="shared" si="32"/>
        <v>150.58139534883722</v>
      </c>
      <c r="R162" s="38">
        <f t="shared" si="33"/>
        <v>116.14349775784754</v>
      </c>
      <c r="S162" s="39">
        <f t="shared" si="34"/>
        <v>-7.7248931066847319</v>
      </c>
      <c r="T162" s="39">
        <f t="shared" si="35"/>
        <v>-7.7248931066847319</v>
      </c>
      <c r="U162" t="s">
        <v>394</v>
      </c>
      <c r="V162" t="s">
        <v>395</v>
      </c>
      <c r="W162" t="s">
        <v>436</v>
      </c>
      <c r="X162" t="s">
        <v>426</v>
      </c>
      <c r="Y162" s="41"/>
    </row>
    <row r="163" spans="1:25" ht="15" x14ac:dyDescent="0.25">
      <c r="A163">
        <v>1.9</v>
      </c>
      <c r="B163">
        <v>2.0099999999999998</v>
      </c>
      <c r="C163" s="29">
        <f t="shared" si="27"/>
        <v>2.3828227284629522E-2</v>
      </c>
      <c r="D163" s="30">
        <f>IF(OR($A163="",$B163=""),"",A163*'MPTO_working_2-way'!$G162)</f>
        <v>1.9452736318407959</v>
      </c>
      <c r="E163" s="32">
        <f>IF(OR($A163="",$B163=""),"",B163*'MPTO_working_2-way'!$G162)</f>
        <v>2.0578947368421052</v>
      </c>
      <c r="F163" s="30">
        <f>IF(OR($A163="",$B163=""),"",'MPTO_working_2-way'!D162)</f>
        <v>1.9440061084245355</v>
      </c>
      <c r="G163" s="32">
        <f>IF(OR($A163="",$B163=""),"",'MPTO_working_2-way'!E162)</f>
        <v>2.05931517929361</v>
      </c>
      <c r="H163" s="30">
        <f>IF(OR($A163="",$B163=""),"",'OddsRatio_working_2-way'!M162)</f>
        <v>1.9439751632913294</v>
      </c>
      <c r="I163" s="30">
        <f>IF(OR($A163="",$B163=""),"",'OddsRatio_working_2-way'!N162)</f>
        <v>2.0593499054713802</v>
      </c>
      <c r="J163" s="30" t="e">
        <f ca="1">IF('Log_working_2-way'!$D162="","",A163^('Log_working_2-way'!$D162))</f>
        <v>#NAME?</v>
      </c>
      <c r="K163" s="32" t="e">
        <f ca="1">IF('Log_working_2-way'!$D162="","",B163^('Log_working_2-way'!$D162))</f>
        <v>#NAME?</v>
      </c>
      <c r="L163" s="37">
        <f t="shared" si="28"/>
        <v>0.51406649616368294</v>
      </c>
      <c r="M163" s="37">
        <f t="shared" si="29"/>
        <v>0.48593350383631717</v>
      </c>
      <c r="N163" s="38">
        <v>260</v>
      </c>
      <c r="O163" s="38">
        <f t="shared" si="30"/>
        <v>123.1578947368421</v>
      </c>
      <c r="P163" s="38">
        <f t="shared" si="31"/>
        <v>130.6467661691542</v>
      </c>
      <c r="Q163" s="38">
        <f t="shared" si="32"/>
        <v>129.3532338308458</v>
      </c>
      <c r="R163" s="38">
        <f t="shared" si="33"/>
        <v>136.84210526315789</v>
      </c>
      <c r="S163" s="39">
        <f t="shared" si="34"/>
        <v>-6.1953390940036996</v>
      </c>
      <c r="T163" s="39">
        <f t="shared" si="35"/>
        <v>-6.1953390940036854</v>
      </c>
      <c r="U163" t="s">
        <v>396</v>
      </c>
      <c r="V163" t="s">
        <v>397</v>
      </c>
      <c r="W163" t="s">
        <v>436</v>
      </c>
      <c r="X163" t="s">
        <v>426</v>
      </c>
      <c r="Y163" s="41"/>
    </row>
    <row r="164" spans="1:25" ht="15" x14ac:dyDescent="0.25">
      <c r="A164">
        <v>2.56</v>
      </c>
      <c r="B164">
        <v>1.53</v>
      </c>
      <c r="C164" s="29">
        <f t="shared" si="27"/>
        <v>4.4219771241829964E-2</v>
      </c>
      <c r="D164" s="30">
        <f>IF(OR($A164="",$B164=""),"",A164*'MPTO_working_2-way'!$G163)</f>
        <v>2.6732026143790848</v>
      </c>
      <c r="E164" s="32">
        <f>IF(OR($A164="",$B164=""),"",B164*'MPTO_working_2-way'!$G163)</f>
        <v>1.5976562499999998</v>
      </c>
      <c r="F164" s="30">
        <f>IF(OR($A164="",$B164=""),"",'MPTO_working_2-way'!D163)</f>
        <v>2.7135929056394623</v>
      </c>
      <c r="G164" s="32">
        <f>IF(OR($A164="",$B164=""),"",'MPTO_working_2-way'!E163)</f>
        <v>1.5835691760329909</v>
      </c>
      <c r="H164" s="30">
        <f>IF(OR($A164="",$B164=""),"",'OddsRatio_working_2-way'!M163)</f>
        <v>2.7156328938368763</v>
      </c>
      <c r="I164" s="30">
        <f>IF(OR($A164="",$B164=""),"",'OddsRatio_working_2-way'!N163)</f>
        <v>1.5828752780343234</v>
      </c>
      <c r="J164" s="30" t="e">
        <f ca="1">IF('Log_working_2-way'!$D163="","",A164^('Log_working_2-way'!$D163))</f>
        <v>#NAME?</v>
      </c>
      <c r="K164" s="32" t="e">
        <f ca="1">IF('Log_working_2-way'!$D163="","",B164^('Log_working_2-way'!$D163))</f>
        <v>#NAME?</v>
      </c>
      <c r="L164" s="37">
        <f t="shared" si="28"/>
        <v>0.37408312958435208</v>
      </c>
      <c r="M164" s="37">
        <f t="shared" si="29"/>
        <v>0.62591687041564803</v>
      </c>
      <c r="N164" s="38">
        <v>261</v>
      </c>
      <c r="O164" s="38">
        <f t="shared" si="30"/>
        <v>159.046875</v>
      </c>
      <c r="P164" s="38">
        <f t="shared" si="31"/>
        <v>90.411764705882348</v>
      </c>
      <c r="Q164" s="38">
        <f t="shared" si="32"/>
        <v>170.58823529411765</v>
      </c>
      <c r="R164" s="38">
        <f t="shared" si="33"/>
        <v>101.953125</v>
      </c>
      <c r="S164" s="39">
        <f t="shared" si="34"/>
        <v>-11.541360294117652</v>
      </c>
      <c r="T164" s="39">
        <f t="shared" si="35"/>
        <v>-11.541360294117652</v>
      </c>
      <c r="U164" t="s">
        <v>398</v>
      </c>
      <c r="V164" t="s">
        <v>399</v>
      </c>
      <c r="W164" t="s">
        <v>437</v>
      </c>
      <c r="X164" t="s">
        <v>426</v>
      </c>
      <c r="Y164" s="41"/>
    </row>
    <row r="165" spans="1:25" ht="15" x14ac:dyDescent="0.25">
      <c r="A165">
        <v>2.5299999999999998</v>
      </c>
      <c r="B165">
        <v>1.54</v>
      </c>
      <c r="C165" s="29">
        <f t="shared" si="27"/>
        <v>4.4607566346696714E-2</v>
      </c>
      <c r="D165" s="30">
        <f>IF(OR($A165="",$B165=""),"",A165*'MPTO_working_2-way'!$G164)</f>
        <v>2.6428571428571423</v>
      </c>
      <c r="E165" s="32">
        <f>IF(OR($A165="",$B165=""),"",B165*'MPTO_working_2-way'!$G164)</f>
        <v>1.6086956521739131</v>
      </c>
      <c r="F165" s="30">
        <f>IF(OR($A165="",$B165=""),"",'MPTO_working_2-way'!D164)</f>
        <v>2.6813020439061312</v>
      </c>
      <c r="G165" s="32">
        <f>IF(OR($A165="",$B165=""),"",'MPTO_working_2-way'!E164)</f>
        <v>1.594777127420081</v>
      </c>
      <c r="H165" s="30">
        <f>IF(OR($A165="",$B165=""),"",'OddsRatio_working_2-way'!M164)</f>
        <v>2.6832508230603458</v>
      </c>
      <c r="I165" s="30">
        <f>IF(OR($A165="",$B165=""),"",'OddsRatio_working_2-way'!N164)</f>
        <v>1.5940885257860045</v>
      </c>
      <c r="J165" s="30" t="e">
        <f ca="1">IF('Log_working_2-way'!$D164="","",A165^('Log_working_2-way'!$D164))</f>
        <v>#NAME?</v>
      </c>
      <c r="K165" s="32" t="e">
        <f ca="1">IF('Log_working_2-way'!$D164="","",B165^('Log_working_2-way'!$D164))</f>
        <v>#NAME?</v>
      </c>
      <c r="L165" s="37">
        <f t="shared" si="28"/>
        <v>0.37837837837837845</v>
      </c>
      <c r="M165" s="37">
        <f t="shared" si="29"/>
        <v>0.6216216216216216</v>
      </c>
      <c r="N165" s="38">
        <v>262</v>
      </c>
      <c r="O165" s="38">
        <f t="shared" si="30"/>
        <v>158.44268774703556</v>
      </c>
      <c r="P165" s="38">
        <f t="shared" si="31"/>
        <v>91.870129870129887</v>
      </c>
      <c r="Q165" s="38">
        <f t="shared" si="32"/>
        <v>170.12987012987014</v>
      </c>
      <c r="R165" s="38">
        <f t="shared" si="33"/>
        <v>103.55731225296444</v>
      </c>
      <c r="S165" s="39">
        <f t="shared" si="34"/>
        <v>-11.687182382834578</v>
      </c>
      <c r="T165" s="39">
        <f t="shared" si="35"/>
        <v>-11.68718238283455</v>
      </c>
      <c r="U165" t="s">
        <v>400</v>
      </c>
      <c r="V165" t="s">
        <v>401</v>
      </c>
      <c r="W165" t="s">
        <v>437</v>
      </c>
      <c r="X165" t="s">
        <v>426</v>
      </c>
      <c r="Y165" s="41"/>
    </row>
    <row r="166" spans="1:25" ht="15" x14ac:dyDescent="0.25">
      <c r="A166">
        <v>2.73</v>
      </c>
      <c r="B166">
        <v>1.48</v>
      </c>
      <c r="C166" s="29">
        <f t="shared" si="27"/>
        <v>4.1976041976041989E-2</v>
      </c>
      <c r="D166" s="30">
        <f>IF(OR($A166="",$B166=""),"",A166*'MPTO_working_2-way'!$G165)</f>
        <v>2.8445945945945947</v>
      </c>
      <c r="E166" s="32">
        <f>IF(OR($A166="",$B166=""),"",B166*'MPTO_working_2-way'!$G165)</f>
        <v>1.5421245421245422</v>
      </c>
      <c r="F166" s="30">
        <f>IF(OR($A166="",$B166=""),"",'MPTO_working_2-way'!D165)</f>
        <v>2.8959288990825689</v>
      </c>
      <c r="G166" s="32">
        <f>IF(OR($A166="",$B166=""),"",'MPTO_working_2-way'!E165)</f>
        <v>1.5274459398155149</v>
      </c>
      <c r="H166" s="30">
        <f>IF(OR($A166="",$B166=""),"",'OddsRatio_working_2-way'!M165)</f>
        <v>2.8984642916490868</v>
      </c>
      <c r="I166" s="30">
        <f>IF(OR($A166="",$B166=""),"",'OddsRatio_working_2-way'!N165)</f>
        <v>1.5267415375673767</v>
      </c>
      <c r="J166" s="30" t="e">
        <f ca="1">IF('Log_working_2-way'!$D165="","",A166^('Log_working_2-way'!$D165))</f>
        <v>#NAME?</v>
      </c>
      <c r="K166" s="32" t="e">
        <f ca="1">IF('Log_working_2-way'!$D165="","",B166^('Log_working_2-way'!$D165))</f>
        <v>#NAME?</v>
      </c>
      <c r="L166" s="37">
        <f t="shared" si="28"/>
        <v>0.35154394299287411</v>
      </c>
      <c r="M166" s="37">
        <f t="shared" si="29"/>
        <v>0.64845605700712583</v>
      </c>
      <c r="N166" s="38">
        <v>263</v>
      </c>
      <c r="O166" s="38">
        <f t="shared" si="30"/>
        <v>166.66300366300365</v>
      </c>
      <c r="P166" s="38">
        <f t="shared" si="31"/>
        <v>85.297297297297305</v>
      </c>
      <c r="Q166" s="38">
        <f t="shared" si="32"/>
        <v>177.70270270270271</v>
      </c>
      <c r="R166" s="38">
        <f t="shared" si="33"/>
        <v>96.336996336996336</v>
      </c>
      <c r="S166" s="39">
        <f t="shared" si="34"/>
        <v>-11.039699039699059</v>
      </c>
      <c r="T166" s="39">
        <f t="shared" si="35"/>
        <v>-11.03969903969903</v>
      </c>
      <c r="U166" t="s">
        <v>402</v>
      </c>
      <c r="V166" t="s">
        <v>403</v>
      </c>
      <c r="W166" t="s">
        <v>437</v>
      </c>
      <c r="X166" t="s">
        <v>426</v>
      </c>
      <c r="Y166" s="41"/>
    </row>
    <row r="167" spans="1:25" s="35" customFormat="1" ht="15" x14ac:dyDescent="0.25">
      <c r="A167">
        <v>2.37</v>
      </c>
      <c r="B167">
        <v>1.61</v>
      </c>
      <c r="C167" s="29">
        <f t="shared" si="27"/>
        <v>4.3058940692402459E-2</v>
      </c>
      <c r="D167" s="30">
        <f>IF(OR($A167="",$B167=""),"",A167*'MPTO_working_2-way'!$G166)</f>
        <v>2.4720496894409938</v>
      </c>
      <c r="E167" s="32">
        <f>IF(OR($A167="",$B167=""),"",B167*'MPTO_working_2-way'!$G166)</f>
        <v>1.6793248945147681</v>
      </c>
      <c r="F167" s="30">
        <f>IF(OR($A167="",$B167=""),"",'MPTO_working_2-way'!D166)</f>
        <v>2.4974310305331024</v>
      </c>
      <c r="G167" s="32">
        <f>IF(OR($A167="",$B167=""),"",'MPTO_working_2-way'!E166)</f>
        <v>1.667810389667155</v>
      </c>
      <c r="H167" s="30">
        <f>IF(OR($A167="",$B167=""),"",'OddsRatio_working_2-way'!M166)</f>
        <v>2.4986332571193874</v>
      </c>
      <c r="I167" s="30">
        <f>IF(OR($A167="",$B167=""),"",'OddsRatio_working_2-way'!N166)</f>
        <v>1.6672746619290704</v>
      </c>
      <c r="J167" s="30" t="e">
        <f ca="1">IF('Log_working_2-way'!$D166="","",A167^('Log_working_2-way'!$D166))</f>
        <v>#NAME?</v>
      </c>
      <c r="K167" s="32" t="e">
        <f ca="1">IF('Log_working_2-way'!$D166="","",B167^('Log_working_2-way'!$D166))</f>
        <v>#NAME?</v>
      </c>
      <c r="L167" s="37">
        <f t="shared" si="28"/>
        <v>0.40452261306532661</v>
      </c>
      <c r="M167" s="37">
        <f t="shared" si="29"/>
        <v>0.59547738693467334</v>
      </c>
      <c r="N167" s="38">
        <v>264</v>
      </c>
      <c r="O167" s="38">
        <f t="shared" si="30"/>
        <v>152.60759493670886</v>
      </c>
      <c r="P167" s="38">
        <f t="shared" si="31"/>
        <v>100.0248447204969</v>
      </c>
      <c r="Q167" s="38">
        <f t="shared" si="32"/>
        <v>163.9751552795031</v>
      </c>
      <c r="R167" s="38">
        <f t="shared" si="33"/>
        <v>111.39240506329112</v>
      </c>
      <c r="S167" s="39">
        <f t="shared" si="34"/>
        <v>-11.367560342794235</v>
      </c>
      <c r="T167" s="39">
        <f t="shared" si="35"/>
        <v>-11.367560342794221</v>
      </c>
      <c r="U167" t="s">
        <v>404</v>
      </c>
      <c r="V167" t="s">
        <v>405</v>
      </c>
      <c r="W167" t="s">
        <v>437</v>
      </c>
      <c r="X167" t="s">
        <v>426</v>
      </c>
      <c r="Y167" s="41"/>
    </row>
    <row r="168" spans="1:25" ht="15" x14ac:dyDescent="0.25">
      <c r="A168">
        <v>2.04</v>
      </c>
      <c r="B168">
        <v>1.85</v>
      </c>
      <c r="C168" s="29">
        <f t="shared" si="27"/>
        <v>3.0736618971912932E-2</v>
      </c>
      <c r="D168" s="30">
        <f>IF(OR($A168="",$B168=""),"",A168*'MPTO_working_2-way'!$G167)</f>
        <v>2.1027027027027025</v>
      </c>
      <c r="E168" s="32">
        <f>IF(OR($A168="",$B168=""),"",B168*'MPTO_working_2-way'!$G167)</f>
        <v>1.9068627450980391</v>
      </c>
      <c r="F168" s="30">
        <f>IF(OR($A168="",$B168=""),"",'MPTO_working_2-way'!D167)</f>
        <v>2.1060267857142851</v>
      </c>
      <c r="G168" s="32">
        <f>IF(OR($A168="",$B168=""),"",'MPTO_working_2-way'!E167)</f>
        <v>1.9041372351160444</v>
      </c>
      <c r="H168" s="30">
        <f>IF(OR($A168="",$B168=""),"",'OddsRatio_working_2-way'!M167)</f>
        <v>2.1061326375099441</v>
      </c>
      <c r="I168" s="30">
        <f>IF(OR($A168="",$B168=""),"",'OddsRatio_working_2-way'!N167)</f>
        <v>1.904050713349474</v>
      </c>
      <c r="J168" s="30" t="e">
        <f ca="1">IF('Log_working_2-way'!$D167="","",A168^('Log_working_2-way'!$D167))</f>
        <v>#NAME?</v>
      </c>
      <c r="K168" s="32" t="e">
        <f ca="1">IF('Log_working_2-way'!$D167="","",B168^('Log_working_2-way'!$D167))</f>
        <v>#NAME?</v>
      </c>
      <c r="L168" s="37">
        <f t="shared" si="28"/>
        <v>0.47557840616966585</v>
      </c>
      <c r="M168" s="37">
        <f t="shared" si="29"/>
        <v>0.52442159383033427</v>
      </c>
      <c r="N168" s="38">
        <v>265</v>
      </c>
      <c r="O168" s="38">
        <f t="shared" si="30"/>
        <v>135.09803921568627</v>
      </c>
      <c r="P168" s="38">
        <f t="shared" si="31"/>
        <v>121.75675675675674</v>
      </c>
      <c r="Q168" s="38">
        <f t="shared" si="32"/>
        <v>143.24324324324323</v>
      </c>
      <c r="R168" s="38">
        <f t="shared" si="33"/>
        <v>129.90196078431373</v>
      </c>
      <c r="S168" s="39">
        <f t="shared" si="34"/>
        <v>-8.1452040275569573</v>
      </c>
      <c r="T168" s="39">
        <f t="shared" si="35"/>
        <v>-8.1452040275569857</v>
      </c>
      <c r="U168" t="s">
        <v>406</v>
      </c>
      <c r="V168" t="s">
        <v>407</v>
      </c>
      <c r="W168" t="s">
        <v>438</v>
      </c>
      <c r="X168" t="s">
        <v>426</v>
      </c>
      <c r="Y168" s="41"/>
    </row>
    <row r="169" spans="1:25" ht="15" x14ac:dyDescent="0.25">
      <c r="A169">
        <v>1.73</v>
      </c>
      <c r="B169">
        <v>2.2000000000000002</v>
      </c>
      <c r="C169" s="29">
        <f t="shared" si="27"/>
        <v>3.2580136626379375E-2</v>
      </c>
      <c r="D169" s="30">
        <f>IF(OR($A169="",$B169=""),"",A169*'MPTO_working_2-way'!$G168)</f>
        <v>1.7863636363636364</v>
      </c>
      <c r="E169" s="32">
        <f>IF(OR($A169="",$B169=""),"",B169*'MPTO_working_2-way'!$G168)</f>
        <v>2.2716763005780347</v>
      </c>
      <c r="F169" s="30">
        <f>IF(OR($A169="",$B169=""),"",'MPTO_working_2-way'!D168)</f>
        <v>1.7801683816651075</v>
      </c>
      <c r="G169" s="32">
        <f>IF(OR($A169="",$B169=""),"",'MPTO_working_2-way'!E168)</f>
        <v>2.2817745803357314</v>
      </c>
      <c r="H169" s="30">
        <f>IF(OR($A169="",$B169=""),"",'OddsRatio_working_2-way'!M168)</f>
        <v>1.7799572637865058</v>
      </c>
      <c r="I169" s="30">
        <f>IF(OR($A169="",$B169=""),"",'OddsRatio_working_2-way'!N168)</f>
        <v>2.2821215295120645</v>
      </c>
      <c r="J169" s="30" t="e">
        <f ca="1">IF('Log_working_2-way'!$D168="","",A169^('Log_working_2-way'!$D168))</f>
        <v>#NAME?</v>
      </c>
      <c r="K169" s="32" t="e">
        <f ca="1">IF('Log_working_2-way'!$D168="","",B169^('Log_working_2-way'!$D168))</f>
        <v>#NAME?</v>
      </c>
      <c r="L169" s="37">
        <f t="shared" si="28"/>
        <v>0.55979643765903309</v>
      </c>
      <c r="M169" s="37">
        <f t="shared" si="29"/>
        <v>0.44020356234096691</v>
      </c>
      <c r="N169" s="38">
        <v>266</v>
      </c>
      <c r="O169" s="38">
        <f t="shared" si="30"/>
        <v>112.242774566474</v>
      </c>
      <c r="P169" s="38">
        <f t="shared" si="31"/>
        <v>145.09090909090909</v>
      </c>
      <c r="Q169" s="38">
        <f t="shared" si="32"/>
        <v>120.90909090909091</v>
      </c>
      <c r="R169" s="38">
        <f t="shared" si="33"/>
        <v>153.75722543352603</v>
      </c>
      <c r="S169" s="39">
        <f t="shared" si="34"/>
        <v>-8.6663163426169092</v>
      </c>
      <c r="T169" s="39">
        <f t="shared" si="35"/>
        <v>-8.6663163426169376</v>
      </c>
      <c r="U169" t="s">
        <v>408</v>
      </c>
      <c r="V169" t="s">
        <v>409</v>
      </c>
      <c r="W169" t="s">
        <v>438</v>
      </c>
      <c r="X169" t="s">
        <v>426</v>
      </c>
      <c r="Y169" s="41"/>
    </row>
    <row r="170" spans="1:25" ht="15" x14ac:dyDescent="0.25">
      <c r="A170">
        <v>2.1</v>
      </c>
      <c r="B170">
        <v>1.8</v>
      </c>
      <c r="C170" s="29">
        <f t="shared" si="27"/>
        <v>3.1746031746031633E-2</v>
      </c>
      <c r="D170" s="30">
        <f>IF(OR($A170="",$B170=""),"",A170*'MPTO_working_2-way'!$G169)</f>
        <v>2.1666666666666665</v>
      </c>
      <c r="E170" s="32">
        <f>IF(OR($A170="",$B170=""),"",B170*'MPTO_working_2-way'!$G169)</f>
        <v>1.857142857142857</v>
      </c>
      <c r="F170" s="30">
        <f>IF(OR($A170="",$B170=""),"",'MPTO_working_2-way'!D169)</f>
        <v>2.172413793103448</v>
      </c>
      <c r="G170" s="32">
        <f>IF(OR($A170="",$B170=""),"",'MPTO_working_2-way'!E169)</f>
        <v>1.8529411764705881</v>
      </c>
      <c r="H170" s="30">
        <f>IF(OR($A170="",$B170=""),"",'OddsRatio_working_2-way'!M169)</f>
        <v>2.1726039399558572</v>
      </c>
      <c r="I170" s="30">
        <f>IF(OR($A170="",$B170=""),"",'OddsRatio_working_2-way'!N169)</f>
        <v>1.8528028654224413</v>
      </c>
      <c r="J170" s="30" t="e">
        <f ca="1">IF('Log_working_2-way'!$D169="","",A170^('Log_working_2-way'!$D169))</f>
        <v>#NAME?</v>
      </c>
      <c r="K170" s="32" t="e">
        <f ca="1">IF('Log_working_2-way'!$D169="","",B170^('Log_working_2-way'!$D169))</f>
        <v>#NAME?</v>
      </c>
      <c r="L170" s="37">
        <f t="shared" si="28"/>
        <v>0.46153846153846156</v>
      </c>
      <c r="M170" s="37">
        <f t="shared" si="29"/>
        <v>0.53846153846153855</v>
      </c>
      <c r="N170" s="38">
        <v>267</v>
      </c>
      <c r="O170" s="38">
        <f t="shared" si="30"/>
        <v>139.85714285714286</v>
      </c>
      <c r="P170" s="38">
        <f t="shared" si="31"/>
        <v>118.66666666666669</v>
      </c>
      <c r="Q170" s="38">
        <f t="shared" si="32"/>
        <v>148.33333333333334</v>
      </c>
      <c r="R170" s="38">
        <f t="shared" si="33"/>
        <v>127.14285714285714</v>
      </c>
      <c r="S170" s="39">
        <f t="shared" si="34"/>
        <v>-8.4761904761904816</v>
      </c>
      <c r="T170" s="39">
        <f t="shared" si="35"/>
        <v>-8.4761904761904532</v>
      </c>
      <c r="U170" t="s">
        <v>410</v>
      </c>
      <c r="V170" t="s">
        <v>411</v>
      </c>
      <c r="W170" t="s">
        <v>438</v>
      </c>
      <c r="X170" t="s">
        <v>426</v>
      </c>
      <c r="Y170" s="41"/>
    </row>
    <row r="171" spans="1:25" ht="15" x14ac:dyDescent="0.25">
      <c r="A171">
        <v>1.75</v>
      </c>
      <c r="B171">
        <v>2.15</v>
      </c>
      <c r="C171" s="29">
        <f t="shared" si="27"/>
        <v>3.6544850498338777E-2</v>
      </c>
      <c r="D171" s="30">
        <f>IF(OR($A171="",$B171=""),"",A171*'MPTO_working_2-way'!$G170)</f>
        <v>1.8139534883720929</v>
      </c>
      <c r="E171" s="32">
        <f>IF(OR($A171="",$B171=""),"",B171*'MPTO_working_2-way'!$G170)</f>
        <v>2.2285714285714282</v>
      </c>
      <c r="F171" s="30">
        <f>IF(OR($A171="",$B171=""),"",'MPTO_working_2-way'!D170)</f>
        <v>1.8078078078078077</v>
      </c>
      <c r="G171" s="32">
        <f>IF(OR($A171="",$B171=""),"",'MPTO_working_2-way'!E170)</f>
        <v>2.2379182156133823</v>
      </c>
      <c r="H171" s="30">
        <f>IF(OR($A171="",$B171=""),"",'OddsRatio_working_2-way'!M170)</f>
        <v>1.8075728530872484</v>
      </c>
      <c r="I171" s="30">
        <f>IF(OR($A171="",$B171=""),"",'OddsRatio_working_2-way'!N170)</f>
        <v>2.2382783747337802</v>
      </c>
      <c r="J171" s="30" t="e">
        <f ca="1">IF('Log_working_2-way'!$D170="","",A171^('Log_working_2-way'!$D170))</f>
        <v>#NAME?</v>
      </c>
      <c r="K171" s="32" t="e">
        <f ca="1">IF('Log_working_2-way'!$D170="","",B171^('Log_working_2-way'!$D170))</f>
        <v>#NAME?</v>
      </c>
      <c r="L171" s="37">
        <f t="shared" si="28"/>
        <v>0.55128205128205132</v>
      </c>
      <c r="M171" s="37">
        <f t="shared" si="29"/>
        <v>0.44871794871794879</v>
      </c>
      <c r="N171" s="38">
        <v>268</v>
      </c>
      <c r="O171" s="38">
        <f t="shared" si="30"/>
        <v>114.85714285714285</v>
      </c>
      <c r="P171" s="38">
        <f t="shared" si="31"/>
        <v>143.3488372093023</v>
      </c>
      <c r="Q171" s="38">
        <f t="shared" si="32"/>
        <v>124.65116279069767</v>
      </c>
      <c r="R171" s="38">
        <f t="shared" si="33"/>
        <v>153.14285714285714</v>
      </c>
      <c r="S171" s="39">
        <f t="shared" si="34"/>
        <v>-9.7940199335548215</v>
      </c>
      <c r="T171" s="39">
        <f t="shared" si="35"/>
        <v>-9.7940199335548357</v>
      </c>
      <c r="U171" t="s">
        <v>412</v>
      </c>
      <c r="V171" t="s">
        <v>413</v>
      </c>
      <c r="W171" t="s">
        <v>438</v>
      </c>
      <c r="X171" t="s">
        <v>426</v>
      </c>
      <c r="Y171" s="41"/>
    </row>
    <row r="172" spans="1:25" ht="15" x14ac:dyDescent="0.25">
      <c r="A172">
        <v>2.08</v>
      </c>
      <c r="B172">
        <v>1.79</v>
      </c>
      <c r="C172" s="29">
        <f t="shared" si="27"/>
        <v>3.9428448646325664E-2</v>
      </c>
      <c r="D172" s="30">
        <f>IF(OR($A172="",$B172=""),"",A172*'MPTO_working_2-way'!$G171)</f>
        <v>2.1620111731843576</v>
      </c>
      <c r="E172" s="32">
        <f>IF(OR($A172="",$B172=""),"",B172*'MPTO_working_2-way'!$G171)</f>
        <v>1.8605769230769229</v>
      </c>
      <c r="F172" s="30">
        <f>IF(OR($A172="",$B172=""),"",'MPTO_working_2-way'!D171)</f>
        <v>2.1689385995572641</v>
      </c>
      <c r="G172" s="32">
        <f>IF(OR($A172="",$B172=""),"",'MPTO_working_2-way'!E171)</f>
        <v>1.8554769261437256</v>
      </c>
      <c r="H172" s="30">
        <f>IF(OR($A172="",$B172=""),"",'OddsRatio_working_2-way'!M171)</f>
        <v>2.1692256444309357</v>
      </c>
      <c r="I172" s="30">
        <f>IF(OR($A172="",$B172=""),"",'OddsRatio_working_2-way'!N171)</f>
        <v>1.8552669065744805</v>
      </c>
      <c r="J172" s="30" t="e">
        <f ca="1">IF('Log_working_2-way'!$D171="","",A172^('Log_working_2-way'!$D171))</f>
        <v>#NAME?</v>
      </c>
      <c r="K172" s="32" t="e">
        <f ca="1">IF('Log_working_2-way'!$D171="","",B172^('Log_working_2-way'!$D171))</f>
        <v>#NAME?</v>
      </c>
      <c r="L172" s="37">
        <f t="shared" si="28"/>
        <v>0.46253229974160204</v>
      </c>
      <c r="M172" s="37">
        <f t="shared" si="29"/>
        <v>0.53746770025839796</v>
      </c>
      <c r="N172" s="38">
        <v>269</v>
      </c>
      <c r="O172" s="38">
        <f t="shared" si="30"/>
        <v>139.67307692307691</v>
      </c>
      <c r="P172" s="38">
        <f t="shared" si="31"/>
        <v>118.72067039106145</v>
      </c>
      <c r="Q172" s="38">
        <f t="shared" si="32"/>
        <v>150.27932960893853</v>
      </c>
      <c r="R172" s="38">
        <f t="shared" si="33"/>
        <v>129.32692307692307</v>
      </c>
      <c r="S172" s="39">
        <f t="shared" si="34"/>
        <v>-10.60625268586162</v>
      </c>
      <c r="T172" s="39">
        <f t="shared" si="35"/>
        <v>-10.60625268586162</v>
      </c>
      <c r="U172" t="s">
        <v>161</v>
      </c>
      <c r="V172" t="s">
        <v>123</v>
      </c>
      <c r="W172" t="s">
        <v>164</v>
      </c>
      <c r="X172" t="s">
        <v>427</v>
      </c>
      <c r="Y172" s="41"/>
    </row>
    <row r="173" spans="1:25" ht="15" x14ac:dyDescent="0.25">
      <c r="A173">
        <v>1.71</v>
      </c>
      <c r="B173">
        <v>2.21</v>
      </c>
      <c r="C173" s="29">
        <f t="shared" si="27"/>
        <v>3.7284009420232245E-2</v>
      </c>
      <c r="D173" s="30">
        <f>IF(OR($A173="",$B173=""),"",A173*'MPTO_working_2-way'!$G172)</f>
        <v>1.7737556561085972</v>
      </c>
      <c r="E173" s="32">
        <f>IF(OR($A173="",$B173=""),"",B173*'MPTO_working_2-way'!$G172)</f>
        <v>2.2923976608187133</v>
      </c>
      <c r="F173" s="30">
        <f>IF(OR($A173="",$B173=""),"",'MPTO_working_2-way'!D172)</f>
        <v>1.7663059989250076</v>
      </c>
      <c r="G173" s="32">
        <f>IF(OR($A173="",$B173=""),"",'MPTO_working_2-way'!E172)</f>
        <v>2.3049617273032235</v>
      </c>
      <c r="H173" s="30">
        <f>IF(OR($A173="",$B173=""),"",'OddsRatio_working_2-way'!M172)</f>
        <v>1.7660136157433048</v>
      </c>
      <c r="I173" s="30">
        <f>IF(OR($A173="",$B173=""),"",'OddsRatio_working_2-way'!N172)</f>
        <v>2.305459824013238</v>
      </c>
      <c r="J173" s="30" t="e">
        <f ca="1">IF('Log_working_2-way'!$D172="","",A173^('Log_working_2-way'!$D172))</f>
        <v>#NAME?</v>
      </c>
      <c r="K173" s="32" t="e">
        <f ca="1">IF('Log_working_2-way'!$D172="","",B173^('Log_working_2-way'!$D172))</f>
        <v>#NAME?</v>
      </c>
      <c r="L173" s="37">
        <f t="shared" si="28"/>
        <v>0.56377551020408168</v>
      </c>
      <c r="M173" s="37">
        <f t="shared" si="29"/>
        <v>0.43622448979591838</v>
      </c>
      <c r="N173" s="38">
        <v>270</v>
      </c>
      <c r="O173" s="38">
        <f t="shared" si="30"/>
        <v>112.10526315789473</v>
      </c>
      <c r="P173" s="38">
        <f t="shared" si="31"/>
        <v>147.82805429864254</v>
      </c>
      <c r="Q173" s="38">
        <f t="shared" si="32"/>
        <v>122.17194570135747</v>
      </c>
      <c r="R173" s="38">
        <f t="shared" si="33"/>
        <v>157.89473684210526</v>
      </c>
      <c r="S173" s="39">
        <f t="shared" si="34"/>
        <v>-10.066682543462747</v>
      </c>
      <c r="T173" s="39">
        <f t="shared" si="35"/>
        <v>-10.066682543462719</v>
      </c>
      <c r="U173" t="s">
        <v>184</v>
      </c>
      <c r="V173" t="s">
        <v>181</v>
      </c>
      <c r="W173" t="s">
        <v>433</v>
      </c>
      <c r="X173" t="s">
        <v>427</v>
      </c>
      <c r="Y173" s="41"/>
    </row>
    <row r="174" spans="1:25" ht="15" x14ac:dyDescent="0.25">
      <c r="A174">
        <v>2.35</v>
      </c>
      <c r="B174">
        <v>1.63</v>
      </c>
      <c r="C174" s="29">
        <f t="shared" si="27"/>
        <v>3.9028847408954404E-2</v>
      </c>
      <c r="D174" s="30">
        <f>IF(OR($A174="",$B174=""),"",A174*'MPTO_working_2-way'!$G173)</f>
        <v>2.4417177914110431</v>
      </c>
      <c r="E174" s="32">
        <f>IF(OR($A174="",$B174=""),"",B174*'MPTO_working_2-way'!$G173)</f>
        <v>1.6936170212765955</v>
      </c>
      <c r="F174" s="30">
        <f>IF(OR($A174="",$B174=""),"",'MPTO_working_2-way'!D173)</f>
        <v>2.4629480790869636</v>
      </c>
      <c r="G174" s="32">
        <f>IF(OR($A174="",$B174=""),"",'MPTO_working_2-way'!E173)</f>
        <v>1.6835512581035048</v>
      </c>
      <c r="H174" s="30">
        <f>IF(OR($A174="",$B174=""),"",'OddsRatio_working_2-way'!M173)</f>
        <v>2.4638501094227996</v>
      </c>
      <c r="I174" s="30">
        <f>IF(OR($A174="",$B174=""),"",'OddsRatio_working_2-way'!N173)</f>
        <v>1.6831300510639733</v>
      </c>
      <c r="J174" s="30" t="e">
        <f ca="1">IF('Log_working_2-way'!$D173="","",A174^('Log_working_2-way'!$D173))</f>
        <v>#NAME?</v>
      </c>
      <c r="K174" s="32" t="e">
        <f ca="1">IF('Log_working_2-way'!$D173="","",B174^('Log_working_2-way'!$D173))</f>
        <v>#NAME?</v>
      </c>
      <c r="L174" s="37">
        <f t="shared" si="28"/>
        <v>0.40954773869346733</v>
      </c>
      <c r="M174" s="37">
        <f t="shared" si="29"/>
        <v>0.59045226130653272</v>
      </c>
      <c r="N174" s="38">
        <v>271</v>
      </c>
      <c r="O174" s="38">
        <f t="shared" si="30"/>
        <v>155.68085106382981</v>
      </c>
      <c r="P174" s="38">
        <f t="shared" si="31"/>
        <v>104.74233128834354</v>
      </c>
      <c r="Q174" s="38">
        <f t="shared" si="32"/>
        <v>166.25766871165644</v>
      </c>
      <c r="R174" s="38">
        <f t="shared" si="33"/>
        <v>115.31914893617021</v>
      </c>
      <c r="S174" s="39">
        <f t="shared" si="34"/>
        <v>-10.57681764782663</v>
      </c>
      <c r="T174" s="39">
        <f t="shared" si="35"/>
        <v>-10.576817647826672</v>
      </c>
      <c r="U174" t="s">
        <v>414</v>
      </c>
      <c r="V174" t="s">
        <v>415</v>
      </c>
      <c r="W174" t="s">
        <v>435</v>
      </c>
      <c r="X174" t="s">
        <v>427</v>
      </c>
      <c r="Y174" s="41"/>
    </row>
    <row r="175" spans="1:25" ht="15" x14ac:dyDescent="0.25">
      <c r="A175">
        <v>2.46</v>
      </c>
      <c r="B175">
        <v>1.61</v>
      </c>
      <c r="C175" s="29">
        <f t="shared" si="27"/>
        <v>2.7622077463010708E-2</v>
      </c>
      <c r="D175" s="30">
        <f>IF(OR($A175="",$B175=""),"",A175*'MPTO_working_2-way'!$G174)</f>
        <v>2.5279503105590062</v>
      </c>
      <c r="E175" s="32">
        <f>IF(OR($A175="",$B175=""),"",B175*'MPTO_working_2-way'!$G174)</f>
        <v>1.6544715447154474</v>
      </c>
      <c r="F175" s="30">
        <f>IF(OR($A175="",$B175=""),"",'MPTO_working_2-way'!D174)</f>
        <v>2.5465183565871534</v>
      </c>
      <c r="G175" s="32">
        <f>IF(OR($A175="",$B175=""),"",'MPTO_working_2-way'!E174)</f>
        <v>1.6466137280172954</v>
      </c>
      <c r="H175" s="30">
        <f>IF(OR($A175="",$B175=""),"",'OddsRatio_working_2-way'!M174)</f>
        <v>2.5470755065447905</v>
      </c>
      <c r="I175" s="30">
        <f>IF(OR($A175="",$B175=""),"",'OddsRatio_working_2-way'!N174)</f>
        <v>1.646380862323509</v>
      </c>
      <c r="J175" s="30" t="e">
        <f ca="1">IF('Log_working_2-way'!$D174="","",A175^('Log_working_2-way'!$D174))</f>
        <v>#NAME?</v>
      </c>
      <c r="K175" s="32" t="e">
        <f ca="1">IF('Log_working_2-way'!$D174="","",B175^('Log_working_2-way'!$D174))</f>
        <v>#NAME?</v>
      </c>
      <c r="L175" s="37">
        <f t="shared" si="28"/>
        <v>0.39557739557739557</v>
      </c>
      <c r="M175" s="37">
        <f t="shared" si="29"/>
        <v>0.60442260442260431</v>
      </c>
      <c r="N175" s="38">
        <v>272</v>
      </c>
      <c r="O175" s="38">
        <f t="shared" si="30"/>
        <v>161.4308943089431</v>
      </c>
      <c r="P175" s="38">
        <f t="shared" si="31"/>
        <v>103.05590062111801</v>
      </c>
      <c r="Q175" s="38">
        <f t="shared" si="32"/>
        <v>168.94409937888199</v>
      </c>
      <c r="R175" s="38">
        <f t="shared" si="33"/>
        <v>110.5691056910569</v>
      </c>
      <c r="S175" s="39">
        <f t="shared" si="34"/>
        <v>-7.5132050699388913</v>
      </c>
      <c r="T175" s="39">
        <f t="shared" si="35"/>
        <v>-7.5132050699388913</v>
      </c>
      <c r="U175" t="s">
        <v>416</v>
      </c>
      <c r="V175" t="s">
        <v>417</v>
      </c>
      <c r="W175" t="s">
        <v>436</v>
      </c>
      <c r="X175" t="s">
        <v>427</v>
      </c>
      <c r="Y175" s="41"/>
    </row>
    <row r="176" spans="1:25" ht="15" x14ac:dyDescent="0.25">
      <c r="A176">
        <v>2.39</v>
      </c>
      <c r="B176">
        <v>1.6</v>
      </c>
      <c r="C176" s="29">
        <f t="shared" si="27"/>
        <v>4.3410041841004166E-2</v>
      </c>
      <c r="D176" s="30">
        <f>IF(OR($A176="",$B176=""),"",A176*'MPTO_working_2-way'!$G175)</f>
        <v>2.4937499999999999</v>
      </c>
      <c r="E176" s="32">
        <f>IF(OR($A176="",$B176=""),"",B176*'MPTO_working_2-way'!$G175)</f>
        <v>1.6694560669456067</v>
      </c>
      <c r="F176" s="30">
        <f>IF(OR($A176="",$B176=""),"",'MPTO_working_2-way'!D175)</f>
        <v>2.5207646671061306</v>
      </c>
      <c r="G176" s="32">
        <f>IF(OR($A176="",$B176=""),"",'MPTO_working_2-way'!E175)</f>
        <v>1.6575639358474208</v>
      </c>
      <c r="H176" s="30">
        <f>IF(OR($A176="",$B176=""),"",'OddsRatio_working_2-way'!M175)</f>
        <v>2.52206000757745</v>
      </c>
      <c r="I176" s="30">
        <f>IF(OR($A176="",$B176=""),"",'OddsRatio_working_2-way'!N175)</f>
        <v>1.6570043198176039</v>
      </c>
      <c r="J176" s="30" t="e">
        <f ca="1">IF('Log_working_2-way'!$D175="","",A176^('Log_working_2-way'!$D175))</f>
        <v>#NAME?</v>
      </c>
      <c r="K176" s="32" t="e">
        <f ca="1">IF('Log_working_2-way'!$D175="","",B176^('Log_working_2-way'!$D175))</f>
        <v>#NAME?</v>
      </c>
      <c r="L176" s="37">
        <f t="shared" si="28"/>
        <v>0.40100250626566419</v>
      </c>
      <c r="M176" s="37">
        <f t="shared" si="29"/>
        <v>0.59899749373433586</v>
      </c>
      <c r="N176" s="38">
        <v>273</v>
      </c>
      <c r="O176" s="38">
        <f t="shared" si="30"/>
        <v>158.77405857740587</v>
      </c>
      <c r="P176" s="38">
        <f t="shared" si="31"/>
        <v>102.375</v>
      </c>
      <c r="Q176" s="38">
        <f t="shared" si="32"/>
        <v>170.625</v>
      </c>
      <c r="R176" s="38">
        <f t="shared" si="33"/>
        <v>114.22594142259413</v>
      </c>
      <c r="S176" s="39">
        <f t="shared" si="34"/>
        <v>-11.850941422594133</v>
      </c>
      <c r="T176" s="39">
        <f t="shared" si="35"/>
        <v>-11.850941422594133</v>
      </c>
      <c r="U176" t="s">
        <v>418</v>
      </c>
      <c r="V176" t="s">
        <v>419</v>
      </c>
      <c r="W176" t="s">
        <v>437</v>
      </c>
      <c r="X176" t="s">
        <v>427</v>
      </c>
      <c r="Y176" s="41"/>
    </row>
    <row r="177" spans="1:25" ht="15" x14ac:dyDescent="0.25">
      <c r="A177">
        <v>1.89</v>
      </c>
      <c r="B177">
        <v>1.98</v>
      </c>
      <c r="C177" s="29">
        <f t="shared" si="27"/>
        <v>3.4151034151034265E-2</v>
      </c>
      <c r="D177" s="30">
        <f>IF(OR($A177="",$B177=""),"",A177*'MPTO_working_2-way'!$G176)</f>
        <v>1.9545454545454546</v>
      </c>
      <c r="E177" s="32">
        <f>IF(OR($A177="",$B177=""),"",B177*'MPTO_working_2-way'!$G176)</f>
        <v>2.0476190476190479</v>
      </c>
      <c r="F177" s="30">
        <f>IF(OR($A177="",$B177=""),"",'MPTO_working_2-way'!D176)</f>
        <v>1.9530295913574449</v>
      </c>
      <c r="G177" s="32">
        <f>IF(OR($A177="",$B177=""),"",'MPTO_working_2-way'!E176)</f>
        <v>2.0492853622474128</v>
      </c>
      <c r="H177" s="30">
        <f>IF(OR($A177="",$B177=""),"",'OddsRatio_working_2-way'!M176)</f>
        <v>1.9529760045804527</v>
      </c>
      <c r="I177" s="30">
        <f>IF(OR($A177="",$B177=""),"",'OddsRatio_working_2-way'!N176)</f>
        <v>2.0493443645942064</v>
      </c>
      <c r="J177" s="30" t="e">
        <f ca="1">IF('Log_working_2-way'!$D176="","",A177^('Log_working_2-way'!$D176))</f>
        <v>#NAME?</v>
      </c>
      <c r="K177" s="32" t="e">
        <f ca="1">IF('Log_working_2-way'!$D176="","",B177^('Log_working_2-way'!$D176))</f>
        <v>#NAME?</v>
      </c>
      <c r="L177" s="37">
        <f t="shared" si="28"/>
        <v>0.51162790697674421</v>
      </c>
      <c r="M177" s="37">
        <f t="shared" si="29"/>
        <v>0.48837209302325574</v>
      </c>
      <c r="N177" s="38">
        <v>274</v>
      </c>
      <c r="O177" s="38">
        <f t="shared" si="30"/>
        <v>129.02645502645504</v>
      </c>
      <c r="P177" s="38">
        <f t="shared" si="31"/>
        <v>135.61616161616161</v>
      </c>
      <c r="Q177" s="38">
        <f t="shared" si="32"/>
        <v>138.38383838383839</v>
      </c>
      <c r="R177" s="38">
        <f t="shared" si="33"/>
        <v>144.97354497354499</v>
      </c>
      <c r="S177" s="39">
        <f t="shared" si="34"/>
        <v>-9.3573833573833554</v>
      </c>
      <c r="T177" s="39">
        <f t="shared" si="35"/>
        <v>-9.3573833573833838</v>
      </c>
      <c r="U177" t="s">
        <v>420</v>
      </c>
      <c r="V177" t="s">
        <v>421</v>
      </c>
      <c r="W177" t="s">
        <v>438</v>
      </c>
      <c r="X177" t="s">
        <v>427</v>
      </c>
      <c r="Y177" s="41"/>
    </row>
    <row r="178" spans="1:25" s="50" customFormat="1" ht="15" x14ac:dyDescent="0.25">
      <c r="A178" s="53">
        <v>1.71</v>
      </c>
      <c r="B178" s="53">
        <v>2.19</v>
      </c>
      <c r="C178" s="54">
        <f t="shared" si="27"/>
        <v>4.1416326203636888E-2</v>
      </c>
      <c r="D178" s="55">
        <f>IF(OR($A178="",$B178=""),"",A178*'MPTO_working_2-way'!$G177)</f>
        <v>1.780821917808219</v>
      </c>
      <c r="E178" s="57">
        <f>IF(OR($A178="",$B178=""),"",B178*'MPTO_working_2-way'!$G177)</f>
        <v>2.2807017543859649</v>
      </c>
      <c r="F178" s="55">
        <f>IF(OR($A178="",$B178=""),"",'MPTO_working_2-way'!D177)</f>
        <v>1.7727756869985087</v>
      </c>
      <c r="G178" s="57">
        <f>IF(OR($A178="",$B178=""),"",'MPTO_working_2-way'!E177)</f>
        <v>2.2940365707984927</v>
      </c>
      <c r="H178" s="55">
        <f>IF(OR($A178="",$B178=""),"",'OddsRatio_working_2-way'!M177)</f>
        <v>1.7724238832805375</v>
      </c>
      <c r="I178" s="55">
        <f>IF(OR($A178="",$B178=""),"",'OddsRatio_working_2-way'!N177)</f>
        <v>2.2946259452166746</v>
      </c>
      <c r="J178" s="55" t="e">
        <f ca="1">IF('Log_working_2-way'!$D177="","",A178^('Log_working_2-way'!$D177))</f>
        <v>#NAME?</v>
      </c>
      <c r="K178" s="57" t="e">
        <f ca="1">IF('Log_working_2-way'!$D177="","",B178^('Log_working_2-way'!$D177))</f>
        <v>#NAME?</v>
      </c>
      <c r="L178" s="60">
        <f t="shared" si="28"/>
        <v>0.56153846153846165</v>
      </c>
      <c r="M178" s="60">
        <f t="shared" si="29"/>
        <v>0.43846153846153846</v>
      </c>
      <c r="N178" s="61">
        <v>275</v>
      </c>
      <c r="O178" s="61">
        <f t="shared" si="30"/>
        <v>114.18128654970759</v>
      </c>
      <c r="P178" s="61">
        <f t="shared" si="31"/>
        <v>149.42922374429224</v>
      </c>
      <c r="Q178" s="61">
        <f t="shared" si="32"/>
        <v>125.57077625570777</v>
      </c>
      <c r="R178" s="61">
        <f t="shared" si="33"/>
        <v>160.81871345029239</v>
      </c>
      <c r="S178" s="62">
        <f t="shared" si="34"/>
        <v>-11.389489706000177</v>
      </c>
      <c r="T178" s="62">
        <f t="shared" si="35"/>
        <v>-11.389489706000148</v>
      </c>
      <c r="U178" s="53" t="s">
        <v>422</v>
      </c>
      <c r="V178" s="53" t="s">
        <v>423</v>
      </c>
      <c r="W178" s="53" t="s">
        <v>435</v>
      </c>
      <c r="X178" s="53" t="s">
        <v>428</v>
      </c>
      <c r="Y178" s="51"/>
    </row>
    <row r="179" spans="1:25" ht="15" x14ac:dyDescent="0.25">
      <c r="A179">
        <v>1.83</v>
      </c>
      <c r="B179">
        <v>2.0699999999999998</v>
      </c>
      <c r="C179" s="29">
        <f t="shared" si="27"/>
        <v>2.9539874871307603E-2</v>
      </c>
      <c r="D179" s="30">
        <f>IF(OR($A179="",$B179=""),"",A179*'MPTO_working_2-way'!$G178)</f>
        <v>1.8840579710144929</v>
      </c>
      <c r="E179" s="32">
        <f>IF(OR($A179="",$B179=""),"",B179*'MPTO_working_2-way'!$G178)</f>
        <v>2.1311475409836067</v>
      </c>
      <c r="F179" s="30">
        <f>IF(OR($A179="",$B179=""),"",'MPTO_working_2-way'!D178)</f>
        <v>1.8808371192373576</v>
      </c>
      <c r="G179" s="32">
        <f>IF(OR($A179="",$B179=""),"",'MPTO_working_2-way'!E178)</f>
        <v>2.1352836729517204</v>
      </c>
      <c r="H179" s="30">
        <f>IF(OR($A179="",$B179=""),"",'OddsRatio_working_2-way'!M178)</f>
        <v>1.8807388571985679</v>
      </c>
      <c r="I179" s="30">
        <f>IF(OR($A179="",$B179=""),"",'OddsRatio_working_2-way'!N178)</f>
        <v>2.1354103339788768</v>
      </c>
      <c r="J179" s="30" t="e">
        <f ca="1">IF('Log_working_2-way'!$D178="","",A179^('Log_working_2-way'!$D178))</f>
        <v>#NAME?</v>
      </c>
      <c r="K179" s="32" t="e">
        <f ca="1">IF('Log_working_2-way'!$D178="","",B179^('Log_working_2-way'!$D178))</f>
        <v>#NAME?</v>
      </c>
      <c r="L179" s="37">
        <f t="shared" ref="L179:L229" si="36">(1/D179)</f>
        <v>0.53076923076923077</v>
      </c>
      <c r="M179" s="37">
        <f t="shared" ref="M179:M229" si="37">(1/E179)</f>
        <v>0.46923076923076917</v>
      </c>
      <c r="N179" s="38">
        <v>276</v>
      </c>
      <c r="O179" s="38">
        <f t="shared" ref="O179:O229" si="38">(1/A179)*((N179*A179)-N179)</f>
        <v>125.18032786885247</v>
      </c>
      <c r="P179" s="38">
        <f t="shared" ref="P179:P229" si="39">(1/B179)*((N179*B179)-N179)</f>
        <v>142.66666666666666</v>
      </c>
      <c r="Q179" s="38">
        <f t="shared" ref="Q179:Q229" si="40">(1/B179)*N179</f>
        <v>133.33333333333334</v>
      </c>
      <c r="R179" s="38">
        <f t="shared" ref="R179:R229" si="41">(1/A179)*N179</f>
        <v>150.81967213114751</v>
      </c>
      <c r="S179" s="39">
        <f t="shared" ref="S179:S229" si="42">O179-Q179</f>
        <v>-8.15300546448087</v>
      </c>
      <c r="T179" s="39">
        <f t="shared" ref="T179:T229" si="43">P179-R179</f>
        <v>-8.1530054644808558</v>
      </c>
      <c r="U179" t="s">
        <v>231</v>
      </c>
      <c r="V179" t="s">
        <v>330</v>
      </c>
      <c r="W179" t="s">
        <v>439</v>
      </c>
      <c r="X179" s="48" t="s">
        <v>441</v>
      </c>
      <c r="Y179" s="41"/>
    </row>
    <row r="180" spans="1:25" ht="15" x14ac:dyDescent="0.25">
      <c r="A180">
        <v>1.73</v>
      </c>
      <c r="B180">
        <v>2.2200000000000002</v>
      </c>
      <c r="C180" s="29">
        <f t="shared" si="27"/>
        <v>2.8485132531375301E-2</v>
      </c>
      <c r="D180" s="30">
        <f>IF(OR($A180="",$B180=""),"",A180*'MPTO_working_2-way'!$G179)</f>
        <v>1.7792792792792793</v>
      </c>
      <c r="E180" s="32">
        <f>IF(OR($A180="",$B180=""),"",B180*'MPTO_working_2-way'!$G179)</f>
        <v>2.2832369942196533</v>
      </c>
      <c r="F180" s="30">
        <f>IF(OR($A180="",$B180=""),"",'MPTO_working_2-way'!D179)</f>
        <v>1.7737034129219971</v>
      </c>
      <c r="G180" s="32">
        <f>IF(OR($A180="",$B180=""),"",'MPTO_working_2-way'!E179)</f>
        <v>2.2924849280725841</v>
      </c>
      <c r="H180" s="30">
        <f>IF(OR($A180="",$B180=""),"",'OddsRatio_working_2-way'!M179)</f>
        <v>1.7735377532723946</v>
      </c>
      <c r="I180" s="30">
        <f>IF(OR($A180="",$B180=""),"",'OddsRatio_working_2-way'!N179)</f>
        <v>2.2927617246470167</v>
      </c>
      <c r="J180" s="30" t="e">
        <f ca="1">IF('Log_working_2-way'!$D179="","",A180^('Log_working_2-way'!$D179))</f>
        <v>#NAME?</v>
      </c>
      <c r="K180" s="32" t="e">
        <f ca="1">IF('Log_working_2-way'!$D179="","",B180^('Log_working_2-way'!$D179))</f>
        <v>#NAME?</v>
      </c>
      <c r="L180" s="37">
        <f t="shared" si="36"/>
        <v>0.5620253164556962</v>
      </c>
      <c r="M180" s="37">
        <f t="shared" si="37"/>
        <v>0.43797468354430374</v>
      </c>
      <c r="N180" s="38">
        <v>277</v>
      </c>
      <c r="O180" s="38">
        <f t="shared" si="38"/>
        <v>116.88439306358381</v>
      </c>
      <c r="P180" s="38">
        <f t="shared" si="39"/>
        <v>152.22522522522524</v>
      </c>
      <c r="Q180" s="38">
        <f t="shared" si="40"/>
        <v>124.77477477477476</v>
      </c>
      <c r="R180" s="38">
        <f t="shared" si="41"/>
        <v>160.11560693641619</v>
      </c>
      <c r="S180" s="39">
        <f t="shared" si="42"/>
        <v>-7.8903817111909405</v>
      </c>
      <c r="T180" s="39">
        <f t="shared" si="43"/>
        <v>-7.8903817111909405</v>
      </c>
      <c r="U180" t="s">
        <v>331</v>
      </c>
      <c r="V180" t="s">
        <v>334</v>
      </c>
      <c r="W180" t="s">
        <v>439</v>
      </c>
      <c r="X180" s="48" t="s">
        <v>441</v>
      </c>
      <c r="Y180" s="41"/>
    </row>
    <row r="181" spans="1:25" s="35" customFormat="1" ht="15" x14ac:dyDescent="0.25">
      <c r="A181">
        <v>2.08</v>
      </c>
      <c r="B181">
        <v>1.84</v>
      </c>
      <c r="C181" s="29">
        <f t="shared" si="27"/>
        <v>2.4247491638795804E-2</v>
      </c>
      <c r="D181" s="30">
        <f>IF(OR($A181="",$B181=""),"",A181*'MPTO_working_2-way'!$G180)</f>
        <v>2.1304347826086953</v>
      </c>
      <c r="E181" s="32">
        <f>IF(OR($A181="",$B181=""),"",B181*'MPTO_working_2-way'!$G180)</f>
        <v>1.8846153846153844</v>
      </c>
      <c r="F181" s="30">
        <f>IF(OR($A181="",$B181=""),"",'MPTO_working_2-way'!D180)</f>
        <v>2.1338090990187331</v>
      </c>
      <c r="G181" s="32">
        <f>IF(OR($A181="",$B181=""),"",'MPTO_working_2-way'!E180)</f>
        <v>1.8819826907946497</v>
      </c>
      <c r="H181" s="30">
        <f>IF(OR($A181="",$B181=""),"",'OddsRatio_working_2-way'!M180)</f>
        <v>2.1338934190276815</v>
      </c>
      <c r="I181" s="30">
        <f>IF(OR($A181="",$B181=""),"",'OddsRatio_working_2-way'!N180)</f>
        <v>1.8819171036881968</v>
      </c>
      <c r="J181" s="30" t="e">
        <f ca="1">IF('Log_working_2-way'!$D180="","",A181^('Log_working_2-way'!$D180))</f>
        <v>#NAME?</v>
      </c>
      <c r="K181" s="32" t="e">
        <f ca="1">IF('Log_working_2-way'!$D180="","",B181^('Log_working_2-way'!$D180))</f>
        <v>#NAME?</v>
      </c>
      <c r="L181" s="37">
        <f t="shared" si="36"/>
        <v>0.46938775510204089</v>
      </c>
      <c r="M181" s="37">
        <f t="shared" si="37"/>
        <v>0.53061224489795922</v>
      </c>
      <c r="N181" s="38">
        <v>278</v>
      </c>
      <c r="O181" s="38">
        <f t="shared" si="38"/>
        <v>144.34615384615384</v>
      </c>
      <c r="P181" s="38">
        <f t="shared" si="39"/>
        <v>126.91304347826089</v>
      </c>
      <c r="Q181" s="38">
        <f t="shared" si="40"/>
        <v>151.08695652173913</v>
      </c>
      <c r="R181" s="38">
        <f t="shared" si="41"/>
        <v>133.65384615384613</v>
      </c>
      <c r="S181" s="39">
        <f t="shared" si="42"/>
        <v>-6.7408026755852859</v>
      </c>
      <c r="T181" s="39">
        <f t="shared" si="43"/>
        <v>-6.7408026755852433</v>
      </c>
      <c r="U181" t="s">
        <v>333</v>
      </c>
      <c r="V181" t="s">
        <v>234</v>
      </c>
      <c r="W181" t="s">
        <v>439</v>
      </c>
      <c r="X181" s="48" t="s">
        <v>441</v>
      </c>
      <c r="Y181" s="41"/>
    </row>
    <row r="182" spans="1:25" ht="15" x14ac:dyDescent="0.25">
      <c r="A182">
        <v>2.29</v>
      </c>
      <c r="B182">
        <v>1.69</v>
      </c>
      <c r="C182" s="29">
        <f t="shared" si="27"/>
        <v>2.8397199038784571E-2</v>
      </c>
      <c r="D182" s="30">
        <f>IF(OR($A182="",$B182=""),"",A182*'MPTO_working_2-way'!$G181)</f>
        <v>2.3550295857988166</v>
      </c>
      <c r="E182" s="32">
        <f>IF(OR($A182="",$B182=""),"",B182*'MPTO_working_2-way'!$G181)</f>
        <v>1.7379912663755459</v>
      </c>
      <c r="F182" s="30">
        <f>IF(OR($A182="",$B182=""),"",'MPTO_working_2-way'!D181)</f>
        <v>2.3669612550074923</v>
      </c>
      <c r="G182" s="32">
        <f>IF(OR($A182="",$B182=""),"",'MPTO_working_2-way'!E181)</f>
        <v>1.7315496297621977</v>
      </c>
      <c r="H182" s="30">
        <f>IF(OR($A182="",$B182=""),"",'OddsRatio_working_2-way'!M181)</f>
        <v>2.3673204516101207</v>
      </c>
      <c r="I182" s="30">
        <f>IF(OR($A182="",$B182=""),"",'OddsRatio_working_2-way'!N181)</f>
        <v>1.7313574508612271</v>
      </c>
      <c r="J182" s="30" t="e">
        <f ca="1">IF('Log_working_2-way'!$D181="","",A182^('Log_working_2-way'!$D181))</f>
        <v>#NAME?</v>
      </c>
      <c r="K182" s="32" t="e">
        <f ca="1">IF('Log_working_2-way'!$D181="","",B182^('Log_working_2-way'!$D181))</f>
        <v>#NAME?</v>
      </c>
      <c r="L182" s="37">
        <f t="shared" si="36"/>
        <v>0.42462311557788945</v>
      </c>
      <c r="M182" s="37">
        <f t="shared" si="37"/>
        <v>0.57537688442211055</v>
      </c>
      <c r="N182" s="38">
        <v>279</v>
      </c>
      <c r="O182" s="38">
        <f t="shared" si="38"/>
        <v>157.16593886462883</v>
      </c>
      <c r="P182" s="38">
        <f t="shared" si="39"/>
        <v>113.91124260355029</v>
      </c>
      <c r="Q182" s="38">
        <f t="shared" si="40"/>
        <v>165.08875739644972</v>
      </c>
      <c r="R182" s="38">
        <f t="shared" si="41"/>
        <v>121.83406113537119</v>
      </c>
      <c r="S182" s="39">
        <f t="shared" si="42"/>
        <v>-7.9228185318208943</v>
      </c>
      <c r="T182" s="39">
        <f t="shared" si="43"/>
        <v>-7.9228185318208943</v>
      </c>
      <c r="U182" t="s">
        <v>233</v>
      </c>
      <c r="V182" t="s">
        <v>328</v>
      </c>
      <c r="W182" t="s">
        <v>439</v>
      </c>
      <c r="X182" s="48" t="s">
        <v>441</v>
      </c>
      <c r="Y182" s="41"/>
    </row>
    <row r="183" spans="1:25" ht="15" x14ac:dyDescent="0.25">
      <c r="A183">
        <v>1.68</v>
      </c>
      <c r="B183">
        <v>2.3199999999999998</v>
      </c>
      <c r="C183" s="29">
        <f t="shared" si="27"/>
        <v>2.6272577996715896E-2</v>
      </c>
      <c r="D183" s="30">
        <f>IF(OR($A183="",$B183=""),"",A183*'MPTO_working_2-way'!$G182)</f>
        <v>1.7241379310344827</v>
      </c>
      <c r="E183" s="32">
        <f>IF(OR($A183="",$B183=""),"",B183*'MPTO_working_2-way'!$G182)</f>
        <v>2.3809523809523809</v>
      </c>
      <c r="F183" s="30">
        <f>IF(OR($A183="",$B183=""),"",'MPTO_working_2-way'!D182)</f>
        <v>1.7179125528913963</v>
      </c>
      <c r="G183" s="32">
        <f>IF(OR($A183="",$B183=""),"",'MPTO_working_2-way'!E182)</f>
        <v>2.3929273084479368</v>
      </c>
      <c r="H183" s="30">
        <f>IF(OR($A183="",$B183=""),"",'OddsRatio_working_2-way'!M182)</f>
        <v>1.7177405625652735</v>
      </c>
      <c r="I183" s="30">
        <f>IF(OR($A183="",$B183=""),"",'OddsRatio_working_2-way'!N182)</f>
        <v>2.3932610920384718</v>
      </c>
      <c r="J183" s="30" t="e">
        <f ca="1">IF('Log_working_2-way'!$D182="","",A183^('Log_working_2-way'!$D182))</f>
        <v>#NAME?</v>
      </c>
      <c r="K183" s="32" t="e">
        <f ca="1">IF('Log_working_2-way'!$D182="","",B183^('Log_working_2-way'!$D182))</f>
        <v>#NAME?</v>
      </c>
      <c r="L183" s="37">
        <f t="shared" si="36"/>
        <v>0.58000000000000007</v>
      </c>
      <c r="M183" s="37">
        <f t="shared" si="37"/>
        <v>0.42</v>
      </c>
      <c r="N183" s="38">
        <v>280</v>
      </c>
      <c r="O183" s="38">
        <f t="shared" si="38"/>
        <v>113.33333333333331</v>
      </c>
      <c r="P183" s="38">
        <f t="shared" si="39"/>
        <v>159.31034482758619</v>
      </c>
      <c r="Q183" s="38">
        <f t="shared" si="40"/>
        <v>120.68965517241381</v>
      </c>
      <c r="R183" s="38">
        <f t="shared" si="41"/>
        <v>166.66666666666666</v>
      </c>
      <c r="S183" s="39">
        <f t="shared" si="42"/>
        <v>-7.3563218390804934</v>
      </c>
      <c r="T183" s="39">
        <f t="shared" si="43"/>
        <v>-7.356321839080465</v>
      </c>
      <c r="U183" t="s">
        <v>229</v>
      </c>
      <c r="V183" t="s">
        <v>332</v>
      </c>
      <c r="W183" t="s">
        <v>439</v>
      </c>
      <c r="X183" s="48" t="s">
        <v>441</v>
      </c>
      <c r="Y183" s="41"/>
    </row>
    <row r="184" spans="1:25" ht="15" x14ac:dyDescent="0.25">
      <c r="A184">
        <v>1.63</v>
      </c>
      <c r="B184">
        <v>2.41</v>
      </c>
      <c r="C184" s="29">
        <f t="shared" si="27"/>
        <v>2.8434691851436877E-2</v>
      </c>
      <c r="D184" s="30">
        <f>IF(OR($A184="",$B184=""),"",A184*'MPTO_working_2-way'!$G183)</f>
        <v>1.6763485477178419</v>
      </c>
      <c r="E184" s="32">
        <f>IF(OR($A184="",$B184=""),"",B184*'MPTO_working_2-way'!$G183)</f>
        <v>2.4785276073619631</v>
      </c>
      <c r="F184" s="30">
        <f>IF(OR($A184="",$B184=""),"",'MPTO_working_2-way'!D183)</f>
        <v>1.6686702206741284</v>
      </c>
      <c r="G184" s="32">
        <f>IF(OR($A184="",$B184=""),"",'MPTO_working_2-way'!E183)</f>
        <v>2.4955055109106499</v>
      </c>
      <c r="H184" s="30">
        <f>IF(OR($A184="",$B184=""),"",'OddsRatio_working_2-way'!M183)</f>
        <v>1.6684373647831916</v>
      </c>
      <c r="I184" s="30">
        <f>IF(OR($A184="",$B184=""),"",'OddsRatio_working_2-way'!N183)</f>
        <v>2.4960264830861911</v>
      </c>
      <c r="J184" s="30" t="e">
        <f ca="1">IF('Log_working_2-way'!$D183="","",A184^('Log_working_2-way'!$D183))</f>
        <v>#NAME?</v>
      </c>
      <c r="K184" s="32" t="e">
        <f ca="1">IF('Log_working_2-way'!$D183="","",B184^('Log_working_2-way'!$D183))</f>
        <v>#NAME?</v>
      </c>
      <c r="L184" s="37">
        <f t="shared" si="36"/>
        <v>0.59653465346534673</v>
      </c>
      <c r="M184" s="37">
        <f t="shared" si="37"/>
        <v>0.40346534653465349</v>
      </c>
      <c r="N184" s="38">
        <v>281</v>
      </c>
      <c r="O184" s="38">
        <f t="shared" si="38"/>
        <v>108.60736196319017</v>
      </c>
      <c r="P184" s="38">
        <f t="shared" si="39"/>
        <v>164.40248962655602</v>
      </c>
      <c r="Q184" s="38">
        <f t="shared" si="40"/>
        <v>116.59751037344398</v>
      </c>
      <c r="R184" s="38">
        <f t="shared" si="41"/>
        <v>172.39263803680981</v>
      </c>
      <c r="S184" s="39">
        <f t="shared" si="42"/>
        <v>-7.9901484102538092</v>
      </c>
      <c r="T184" s="39">
        <f t="shared" si="43"/>
        <v>-7.990148410253795</v>
      </c>
      <c r="U184" t="s">
        <v>327</v>
      </c>
      <c r="V184" t="s">
        <v>230</v>
      </c>
      <c r="W184" t="s">
        <v>439</v>
      </c>
      <c r="X184" s="48" t="s">
        <v>441</v>
      </c>
      <c r="Y184" s="41"/>
    </row>
    <row r="185" spans="1:25" ht="15" x14ac:dyDescent="0.25">
      <c r="A185">
        <v>2.16</v>
      </c>
      <c r="B185">
        <v>1.76</v>
      </c>
      <c r="C185" s="29">
        <f t="shared" si="27"/>
        <v>3.1144781144781142E-2</v>
      </c>
      <c r="D185" s="30">
        <f>IF(OR($A185="",$B185=""),"",A185*'MPTO_working_2-way'!$G184)</f>
        <v>2.2272727272727275</v>
      </c>
      <c r="E185" s="32">
        <f>IF(OR($A185="",$B185=""),"",B185*'MPTO_working_2-way'!$G184)</f>
        <v>1.8148148148148149</v>
      </c>
      <c r="F185" s="30">
        <f>IF(OR($A185="",$B185=""),"",'MPTO_working_2-way'!D184)</f>
        <v>2.235183443085607</v>
      </c>
      <c r="G185" s="32">
        <f>IF(OR($A185="",$B185=""),"",'MPTO_working_2-way'!E184)</f>
        <v>1.8095963442498098</v>
      </c>
      <c r="H185" s="30">
        <f>IF(OR($A185="",$B185=""),"",'OddsRatio_working_2-way'!M184)</f>
        <v>2.2354415362426847</v>
      </c>
      <c r="I185" s="30">
        <f>IF(OR($A185="",$B185=""),"",'OddsRatio_working_2-way'!N184)</f>
        <v>1.8094272134003797</v>
      </c>
      <c r="J185" s="30" t="e">
        <f ca="1">IF('Log_working_2-way'!$D184="","",A185^('Log_working_2-way'!$D184))</f>
        <v>#NAME?</v>
      </c>
      <c r="K185" s="32" t="e">
        <f ca="1">IF('Log_working_2-way'!$D184="","",B185^('Log_working_2-way'!$D184))</f>
        <v>#NAME?</v>
      </c>
      <c r="L185" s="37">
        <f t="shared" si="36"/>
        <v>0.44897959183673464</v>
      </c>
      <c r="M185" s="37">
        <f t="shared" si="37"/>
        <v>0.55102040816326525</v>
      </c>
      <c r="N185" s="38">
        <v>282</v>
      </c>
      <c r="O185" s="38">
        <f t="shared" si="38"/>
        <v>151.44444444444443</v>
      </c>
      <c r="P185" s="38">
        <f t="shared" si="39"/>
        <v>121.77272727272728</v>
      </c>
      <c r="Q185" s="38">
        <f t="shared" si="40"/>
        <v>160.22727272727275</v>
      </c>
      <c r="R185" s="38">
        <f t="shared" si="41"/>
        <v>130.55555555555554</v>
      </c>
      <c r="S185" s="39">
        <f t="shared" si="42"/>
        <v>-8.7828282828283193</v>
      </c>
      <c r="T185" s="39">
        <f t="shared" si="43"/>
        <v>-8.7828282828282624</v>
      </c>
      <c r="U185" t="s">
        <v>178</v>
      </c>
      <c r="V185" t="s">
        <v>342</v>
      </c>
      <c r="W185" t="s">
        <v>431</v>
      </c>
      <c r="X185" s="48" t="s">
        <v>441</v>
      </c>
      <c r="Y185" s="41"/>
    </row>
    <row r="186" spans="1:25" s="35" customFormat="1" ht="15" x14ac:dyDescent="0.25">
      <c r="A186">
        <v>1.8</v>
      </c>
      <c r="B186">
        <v>2.11</v>
      </c>
      <c r="C186" s="29">
        <f t="shared" si="27"/>
        <v>2.9489204844655115E-2</v>
      </c>
      <c r="D186" s="30">
        <f>IF(OR($A186="",$B186=""),"",A186*'MPTO_working_2-way'!$G185)</f>
        <v>1.8530805687203793</v>
      </c>
      <c r="E186" s="32">
        <f>IF(OR($A186="",$B186=""),"",B186*'MPTO_working_2-way'!$G185)</f>
        <v>2.1722222222222221</v>
      </c>
      <c r="F186" s="30">
        <f>IF(OR($A186="",$B186=""),"",'MPTO_working_2-way'!D185)</f>
        <v>1.8490749756572542</v>
      </c>
      <c r="G186" s="32">
        <f>IF(OR($A186="",$B186=""),"",'MPTO_working_2-way'!E185)</f>
        <v>2.1777522935779814</v>
      </c>
      <c r="H186" s="30">
        <f>IF(OR($A186="",$B186=""),"",'OddsRatio_working_2-way'!M185)</f>
        <v>1.8489527199560174</v>
      </c>
      <c r="I186" s="30">
        <f>IF(OR($A186="",$B186=""),"",'OddsRatio_working_2-way'!N185)</f>
        <v>2.1779218989389744</v>
      </c>
      <c r="J186" s="30" t="e">
        <f ca="1">IF('Log_working_2-way'!$D185="","",A186^('Log_working_2-way'!$D185))</f>
        <v>#NAME?</v>
      </c>
      <c r="K186" s="32" t="e">
        <f ca="1">IF('Log_working_2-way'!$D185="","",B186^('Log_working_2-way'!$D185))</f>
        <v>#NAME?</v>
      </c>
      <c r="L186" s="37">
        <f t="shared" si="36"/>
        <v>0.53964194373401531</v>
      </c>
      <c r="M186" s="37">
        <f t="shared" si="37"/>
        <v>0.46035805626598469</v>
      </c>
      <c r="N186" s="38">
        <v>283</v>
      </c>
      <c r="O186" s="38">
        <f t="shared" si="38"/>
        <v>125.7777777777778</v>
      </c>
      <c r="P186" s="38">
        <f t="shared" si="39"/>
        <v>148.87677725118485</v>
      </c>
      <c r="Q186" s="38">
        <f t="shared" si="40"/>
        <v>134.12322274881518</v>
      </c>
      <c r="R186" s="38">
        <f t="shared" si="41"/>
        <v>157.22222222222223</v>
      </c>
      <c r="S186" s="39">
        <f t="shared" si="42"/>
        <v>-8.3454449710373808</v>
      </c>
      <c r="T186" s="39">
        <f t="shared" si="43"/>
        <v>-8.3454449710373808</v>
      </c>
      <c r="U186" t="s">
        <v>339</v>
      </c>
      <c r="V186" t="s">
        <v>336</v>
      </c>
      <c r="W186" t="s">
        <v>431</v>
      </c>
      <c r="X186" s="48" t="s">
        <v>441</v>
      </c>
      <c r="Y186" s="41"/>
    </row>
    <row r="187" spans="1:25" ht="15" x14ac:dyDescent="0.25">
      <c r="A187">
        <v>1.96</v>
      </c>
      <c r="B187">
        <v>1.94</v>
      </c>
      <c r="C187" s="29">
        <f t="shared" si="27"/>
        <v>2.5667999158426325E-2</v>
      </c>
      <c r="D187" s="30">
        <f>IF(OR($A187="",$B187=""),"",A187*'MPTO_working_2-way'!$G186)</f>
        <v>2.0103092783505154</v>
      </c>
      <c r="E187" s="32">
        <f>IF(OR($A187="",$B187=""),"",B187*'MPTO_working_2-way'!$G186)</f>
        <v>1.989795918367347</v>
      </c>
      <c r="F187" s="30">
        <f>IF(OR($A187="",$B187=""),"",'MPTO_working_2-way'!D186)</f>
        <v>2.0105752961082914</v>
      </c>
      <c r="G187" s="32">
        <f>IF(OR($A187="",$B187=""),"",'MPTO_working_2-way'!E186)</f>
        <v>1.9895353704478862</v>
      </c>
      <c r="H187" s="30">
        <f>IF(OR($A187="",$B187=""),"",'OddsRatio_working_2-way'!M186)</f>
        <v>2.0105823052798226</v>
      </c>
      <c r="I187" s="30">
        <f>IF(OR($A187="",$B187=""),"",'OddsRatio_working_2-way'!N186)</f>
        <v>1.9895285072531594</v>
      </c>
      <c r="J187" s="30" t="e">
        <f ca="1">IF('Log_working_2-way'!$D186="","",A187^('Log_working_2-way'!$D186))</f>
        <v>#NAME?</v>
      </c>
      <c r="K187" s="32" t="e">
        <f ca="1">IF('Log_working_2-way'!$D186="","",B187^('Log_working_2-way'!$D186))</f>
        <v>#NAME?</v>
      </c>
      <c r="L187" s="37">
        <f t="shared" si="36"/>
        <v>0.49743589743589745</v>
      </c>
      <c r="M187" s="37">
        <f t="shared" si="37"/>
        <v>0.50256410256410255</v>
      </c>
      <c r="N187" s="38">
        <v>284</v>
      </c>
      <c r="O187" s="38">
        <f t="shared" si="38"/>
        <v>139.10204081632654</v>
      </c>
      <c r="P187" s="38">
        <f t="shared" si="39"/>
        <v>137.60824742268045</v>
      </c>
      <c r="Q187" s="38">
        <f t="shared" si="40"/>
        <v>146.39175257731961</v>
      </c>
      <c r="R187" s="38">
        <f t="shared" si="41"/>
        <v>144.89795918367346</v>
      </c>
      <c r="S187" s="39">
        <f t="shared" si="42"/>
        <v>-7.2897117609930717</v>
      </c>
      <c r="T187" s="39">
        <f t="shared" si="43"/>
        <v>-7.2897117609930149</v>
      </c>
      <c r="U187" t="s">
        <v>240</v>
      </c>
      <c r="V187" t="s">
        <v>346</v>
      </c>
      <c r="W187" t="s">
        <v>431</v>
      </c>
      <c r="X187" s="48" t="s">
        <v>441</v>
      </c>
      <c r="Y187" s="41"/>
    </row>
    <row r="188" spans="1:25" s="35" customFormat="1" ht="15" x14ac:dyDescent="0.25">
      <c r="A188">
        <v>1.82</v>
      </c>
      <c r="B188">
        <v>2.08</v>
      </c>
      <c r="C188" s="29">
        <f t="shared" si="27"/>
        <v>3.0219780219780112E-2</v>
      </c>
      <c r="D188" s="30">
        <f>IF(OR($A188="",$B188=""),"",A188*'MPTO_working_2-way'!$G187)</f>
        <v>1.8749999999999998</v>
      </c>
      <c r="E188" s="32">
        <f>IF(OR($A188="",$B188=""),"",B188*'MPTO_working_2-way'!$G187)</f>
        <v>2.1428571428571428</v>
      </c>
      <c r="F188" s="30">
        <f>IF(OR($A188="",$B188=""),"",'MPTO_working_2-way'!D187)</f>
        <v>1.8714652956298199</v>
      </c>
      <c r="G188" s="32">
        <f>IF(OR($A188="",$B188=""),"",'MPTO_working_2-way'!E187)</f>
        <v>2.1474926253687316</v>
      </c>
      <c r="H188" s="30">
        <f>IF(OR($A188="",$B188=""),"",'OddsRatio_working_2-way'!M187)</f>
        <v>1.8713548411865626</v>
      </c>
      <c r="I188" s="30">
        <f>IF(OR($A188="",$B188=""),"",'OddsRatio_working_2-way'!N187)</f>
        <v>2.1476380835140083</v>
      </c>
      <c r="J188" s="30" t="e">
        <f ca="1">IF('Log_working_2-way'!$D187="","",A188^('Log_working_2-way'!$D187))</f>
        <v>#NAME?</v>
      </c>
      <c r="K188" s="32" t="e">
        <f ca="1">IF('Log_working_2-way'!$D187="","",B188^('Log_working_2-way'!$D187))</f>
        <v>#NAME?</v>
      </c>
      <c r="L188" s="37">
        <f t="shared" si="36"/>
        <v>0.53333333333333344</v>
      </c>
      <c r="M188" s="37">
        <f t="shared" si="37"/>
        <v>0.46666666666666667</v>
      </c>
      <c r="N188" s="38">
        <v>285</v>
      </c>
      <c r="O188" s="38">
        <f t="shared" si="38"/>
        <v>128.40659340659343</v>
      </c>
      <c r="P188" s="38">
        <f t="shared" si="39"/>
        <v>147.98076923076925</v>
      </c>
      <c r="Q188" s="38">
        <f t="shared" si="40"/>
        <v>137.01923076923075</v>
      </c>
      <c r="R188" s="38">
        <f t="shared" si="41"/>
        <v>156.59340659340657</v>
      </c>
      <c r="S188" s="39">
        <f t="shared" si="42"/>
        <v>-8.6126373626373152</v>
      </c>
      <c r="T188" s="39">
        <f t="shared" si="43"/>
        <v>-8.6126373626373152</v>
      </c>
      <c r="U188" t="s">
        <v>343</v>
      </c>
      <c r="V188" t="s">
        <v>338</v>
      </c>
      <c r="W188" t="s">
        <v>431</v>
      </c>
      <c r="X188" s="48" t="s">
        <v>441</v>
      </c>
      <c r="Y188" s="41"/>
    </row>
    <row r="189" spans="1:25" s="35" customFormat="1" ht="15" x14ac:dyDescent="0.25">
      <c r="A189">
        <v>2.1800000000000002</v>
      </c>
      <c r="B189">
        <v>1.75</v>
      </c>
      <c r="C189" s="29">
        <f t="shared" si="27"/>
        <v>3.0144167758846541E-2</v>
      </c>
      <c r="D189" s="30">
        <f>IF(OR($A189="",$B189=""),"",A189*'MPTO_working_2-way'!$G188)</f>
        <v>2.2457142857142856</v>
      </c>
      <c r="E189" s="32">
        <f>IF(OR($A189="",$B189=""),"",B189*'MPTO_working_2-way'!$G188)</f>
        <v>1.8027522935779814</v>
      </c>
      <c r="F189" s="30">
        <f>IF(OR($A189="",$B189=""),"",'MPTO_working_2-way'!D188)</f>
        <v>2.2540620384047267</v>
      </c>
      <c r="G189" s="32">
        <f>IF(OR($A189="",$B189=""),"",'MPTO_working_2-way'!E188)</f>
        <v>1.797408716136631</v>
      </c>
      <c r="H189" s="30">
        <f>IF(OR($A189="",$B189=""),"",'OddsRatio_working_2-way'!M188)</f>
        <v>2.2543258481484516</v>
      </c>
      <c r="I189" s="30">
        <f>IF(OR($A189="",$B189=""),"",'OddsRatio_working_2-way'!N188)</f>
        <v>1.797241005179101</v>
      </c>
      <c r="J189" s="30" t="e">
        <f ca="1">IF('Log_working_2-way'!$D188="","",A189^('Log_working_2-way'!$D188))</f>
        <v>#NAME?</v>
      </c>
      <c r="K189" s="32" t="e">
        <f ca="1">IF('Log_working_2-way'!$D188="","",B189^('Log_working_2-way'!$D188))</f>
        <v>#NAME?</v>
      </c>
      <c r="L189" s="37">
        <f t="shared" si="36"/>
        <v>0.44529262086513999</v>
      </c>
      <c r="M189" s="37">
        <f t="shared" si="37"/>
        <v>0.55470737913486012</v>
      </c>
      <c r="N189" s="38">
        <v>286</v>
      </c>
      <c r="O189" s="38">
        <f t="shared" si="38"/>
        <v>154.80733944954127</v>
      </c>
      <c r="P189" s="38">
        <f t="shared" si="39"/>
        <v>122.57142857142857</v>
      </c>
      <c r="Q189" s="38">
        <f t="shared" si="40"/>
        <v>163.42857142857142</v>
      </c>
      <c r="R189" s="38">
        <f t="shared" si="41"/>
        <v>131.1926605504587</v>
      </c>
      <c r="S189" s="39">
        <f t="shared" si="42"/>
        <v>-8.6212319790301422</v>
      </c>
      <c r="T189" s="39">
        <f t="shared" si="43"/>
        <v>-8.6212319790301279</v>
      </c>
      <c r="U189" t="s">
        <v>349</v>
      </c>
      <c r="V189" t="s">
        <v>340</v>
      </c>
      <c r="W189" t="s">
        <v>431</v>
      </c>
      <c r="X189" s="48" t="s">
        <v>441</v>
      </c>
      <c r="Y189" s="41"/>
    </row>
    <row r="190" spans="1:25" s="35" customFormat="1" ht="15" x14ac:dyDescent="0.25">
      <c r="A190">
        <v>1.8</v>
      </c>
      <c r="B190">
        <v>2.11</v>
      </c>
      <c r="C190" s="29">
        <f t="shared" si="27"/>
        <v>2.9489204844655115E-2</v>
      </c>
      <c r="D190" s="30">
        <f>IF(OR($A190="",$B190=""),"",A190*'MPTO_working_2-way'!$G189)</f>
        <v>1.8530805687203793</v>
      </c>
      <c r="E190" s="32">
        <f>IF(OR($A190="",$B190=""),"",B190*'MPTO_working_2-way'!$G189)</f>
        <v>2.1722222222222221</v>
      </c>
      <c r="F190" s="30">
        <f>IF(OR($A190="",$B190=""),"",'MPTO_working_2-way'!D189)</f>
        <v>1.8490749756572542</v>
      </c>
      <c r="G190" s="32">
        <f>IF(OR($A190="",$B190=""),"",'MPTO_working_2-way'!E189)</f>
        <v>2.1777522935779814</v>
      </c>
      <c r="H190" s="30">
        <f>IF(OR($A190="",$B190=""),"",'OddsRatio_working_2-way'!M189)</f>
        <v>1.8489527199560174</v>
      </c>
      <c r="I190" s="30">
        <f>IF(OR($A190="",$B190=""),"",'OddsRatio_working_2-way'!N189)</f>
        <v>2.1779218989389744</v>
      </c>
      <c r="J190" s="30" t="e">
        <f ca="1">IF('Log_working_2-way'!$D189="","",A190^('Log_working_2-way'!$D189))</f>
        <v>#NAME?</v>
      </c>
      <c r="K190" s="32" t="e">
        <f ca="1">IF('Log_working_2-way'!$D189="","",B190^('Log_working_2-way'!$D189))</f>
        <v>#NAME?</v>
      </c>
      <c r="L190" s="37">
        <f t="shared" si="36"/>
        <v>0.53964194373401531</v>
      </c>
      <c r="M190" s="37">
        <f t="shared" si="37"/>
        <v>0.46035805626598469</v>
      </c>
      <c r="N190" s="38">
        <v>287</v>
      </c>
      <c r="O190" s="38">
        <f t="shared" si="38"/>
        <v>127.55555555555557</v>
      </c>
      <c r="P190" s="38">
        <f t="shared" si="39"/>
        <v>150.98104265402841</v>
      </c>
      <c r="Q190" s="38">
        <f t="shared" si="40"/>
        <v>136.01895734597156</v>
      </c>
      <c r="R190" s="38">
        <f t="shared" si="41"/>
        <v>159.44444444444446</v>
      </c>
      <c r="S190" s="39">
        <f t="shared" si="42"/>
        <v>-8.4634017904159862</v>
      </c>
      <c r="T190" s="39">
        <f t="shared" si="43"/>
        <v>-8.463401790416043</v>
      </c>
      <c r="U190" t="s">
        <v>345</v>
      </c>
      <c r="V190" t="s">
        <v>177</v>
      </c>
      <c r="W190" t="s">
        <v>431</v>
      </c>
      <c r="X190" s="48" t="s">
        <v>441</v>
      </c>
      <c r="Y190" s="41"/>
    </row>
    <row r="191" spans="1:25" ht="15" x14ac:dyDescent="0.25">
      <c r="A191">
        <v>1.68</v>
      </c>
      <c r="B191">
        <v>2.2999999999999998</v>
      </c>
      <c r="C191" s="29">
        <f t="shared" si="27"/>
        <v>3.002070393374745E-2</v>
      </c>
      <c r="D191" s="30">
        <f>IF(OR($A191="",$B191=""),"",A191*'MPTO_working_2-way'!$G190)</f>
        <v>1.7304347826086957</v>
      </c>
      <c r="E191" s="32">
        <f>IF(OR($A191="",$B191=""),"",B191*'MPTO_working_2-way'!$G190)</f>
        <v>2.3690476190476191</v>
      </c>
      <c r="F191" s="30">
        <f>IF(OR($A191="",$B191=""),"",'MPTO_working_2-way'!D190)</f>
        <v>1.7234611953612846</v>
      </c>
      <c r="G191" s="32">
        <f>IF(OR($A191="",$B191=""),"",'MPTO_working_2-way'!E190)</f>
        <v>2.3822441430332923</v>
      </c>
      <c r="H191" s="30">
        <f>IF(OR($A191="",$B191=""),"",'OddsRatio_working_2-way'!M190)</f>
        <v>1.7232405706795793</v>
      </c>
      <c r="I191" s="30">
        <f>IF(OR($A191="",$B191=""),"",'OddsRatio_working_2-way'!N190)</f>
        <v>2.3826657968874305</v>
      </c>
      <c r="J191" s="30" t="e">
        <f ca="1">IF('Log_working_2-way'!$D190="","",A191^('Log_working_2-way'!$D190))</f>
        <v>#NAME?</v>
      </c>
      <c r="K191" s="32" t="e">
        <f ca="1">IF('Log_working_2-way'!$D190="","",B191^('Log_working_2-way'!$D190))</f>
        <v>#NAME?</v>
      </c>
      <c r="L191" s="37">
        <f t="shared" si="36"/>
        <v>0.57788944723618085</v>
      </c>
      <c r="M191" s="37">
        <f t="shared" si="37"/>
        <v>0.42211055276381909</v>
      </c>
      <c r="N191" s="38">
        <v>288</v>
      </c>
      <c r="O191" s="38">
        <f t="shared" si="38"/>
        <v>116.57142857142856</v>
      </c>
      <c r="P191" s="38">
        <f t="shared" si="39"/>
        <v>162.78260869565219</v>
      </c>
      <c r="Q191" s="38">
        <f t="shared" si="40"/>
        <v>125.21739130434784</v>
      </c>
      <c r="R191" s="38">
        <f t="shared" si="41"/>
        <v>171.42857142857142</v>
      </c>
      <c r="S191" s="39">
        <f t="shared" si="42"/>
        <v>-8.645962732919287</v>
      </c>
      <c r="T191" s="39">
        <f t="shared" si="43"/>
        <v>-8.6459627329192301</v>
      </c>
      <c r="U191" t="s">
        <v>347</v>
      </c>
      <c r="V191" t="s">
        <v>344</v>
      </c>
      <c r="W191" t="s">
        <v>431</v>
      </c>
      <c r="X191" s="48" t="s">
        <v>441</v>
      </c>
      <c r="Y191" s="41"/>
    </row>
    <row r="192" spans="1:25" s="35" customFormat="1" ht="15" x14ac:dyDescent="0.25">
      <c r="A192">
        <v>1.99</v>
      </c>
      <c r="B192">
        <v>1.92</v>
      </c>
      <c r="C192" s="29">
        <f t="shared" si="27"/>
        <v>2.3345896147403788E-2</v>
      </c>
      <c r="D192" s="30">
        <f>IF(OR($A192="",$B192=""),"",A192*'MPTO_working_2-way'!$G191)</f>
        <v>2.0364583333333335</v>
      </c>
      <c r="E192" s="32">
        <f>IF(OR($A192="",$B192=""),"",B192*'MPTO_working_2-way'!$G191)</f>
        <v>1.9648241206030153</v>
      </c>
      <c r="F192" s="30">
        <f>IF(OR($A192="",$B192=""),"",'MPTO_working_2-way'!D191)</f>
        <v>2.0373253705876082</v>
      </c>
      <c r="G192" s="32">
        <f>IF(OR($A192="",$B192=""),"",'MPTO_working_2-way'!E191)</f>
        <v>1.9640176827387685</v>
      </c>
      <c r="H192" s="30">
        <f>IF(OR($A192="",$B192=""),"",'OddsRatio_working_2-way'!M191)</f>
        <v>2.0373461122121879</v>
      </c>
      <c r="I192" s="30">
        <f>IF(OR($A192="",$B192=""),"",'OddsRatio_working_2-way'!N191)</f>
        <v>1.9639984073082948</v>
      </c>
      <c r="J192" s="30" t="e">
        <f ca="1">IF('Log_working_2-way'!$D191="","",A192^('Log_working_2-way'!$D191))</f>
        <v>#NAME?</v>
      </c>
      <c r="K192" s="32" t="e">
        <f ca="1">IF('Log_working_2-way'!$D191="","",B192^('Log_working_2-way'!$D191))</f>
        <v>#NAME?</v>
      </c>
      <c r="L192" s="37">
        <f t="shared" si="36"/>
        <v>0.49104859335038359</v>
      </c>
      <c r="M192" s="37">
        <f t="shared" si="37"/>
        <v>0.50895140664961636</v>
      </c>
      <c r="N192" s="38">
        <v>289</v>
      </c>
      <c r="O192" s="38">
        <f t="shared" si="38"/>
        <v>143.77386934673368</v>
      </c>
      <c r="P192" s="38">
        <f t="shared" si="39"/>
        <v>138.47916666666669</v>
      </c>
      <c r="Q192" s="38">
        <f t="shared" si="40"/>
        <v>150.52083333333334</v>
      </c>
      <c r="R192" s="38">
        <f t="shared" si="41"/>
        <v>145.22613065326632</v>
      </c>
      <c r="S192" s="39">
        <f t="shared" si="42"/>
        <v>-6.7469639865996669</v>
      </c>
      <c r="T192" s="39">
        <f t="shared" si="43"/>
        <v>-6.7469639865996385</v>
      </c>
      <c r="U192" t="s">
        <v>238</v>
      </c>
      <c r="V192" t="s">
        <v>348</v>
      </c>
      <c r="W192" t="s">
        <v>431</v>
      </c>
      <c r="X192" s="48" t="s">
        <v>441</v>
      </c>
      <c r="Y192" s="41"/>
    </row>
    <row r="193" spans="1:25" s="35" customFormat="1" ht="15" x14ac:dyDescent="0.25">
      <c r="A193">
        <v>1.54</v>
      </c>
      <c r="B193">
        <v>2.63</v>
      </c>
      <c r="C193" s="29">
        <f t="shared" si="27"/>
        <v>2.9578786232778764E-2</v>
      </c>
      <c r="D193" s="30">
        <f>IF(OR($A193="",$B193=""),"",A193*'MPTO_working_2-way'!$G192)</f>
        <v>1.5855513307984794</v>
      </c>
      <c r="E193" s="32">
        <f>IF(OR($A193="",$B193=""),"",B193*'MPTO_working_2-way'!$G192)</f>
        <v>2.7077922077922079</v>
      </c>
      <c r="F193" s="30">
        <f>IF(OR($A193="",$B193=""),"",'MPTO_working_2-way'!D192)</f>
        <v>1.5758919886385747</v>
      </c>
      <c r="G193" s="32">
        <f>IF(OR($A193="",$B193=""),"",'MPTO_working_2-way'!E192)</f>
        <v>2.7364367272481593</v>
      </c>
      <c r="H193" s="30">
        <f>IF(OR($A193="",$B193=""),"",'OddsRatio_working_2-way'!M192)</f>
        <v>1.5755765314519714</v>
      </c>
      <c r="I193" s="30">
        <f>IF(OR($A193="",$B193=""),"",'OddsRatio_working_2-way'!N192)</f>
        <v>2.7373884190124329</v>
      </c>
      <c r="J193" s="30" t="e">
        <f ca="1">IF('Log_working_2-way'!$D192="","",A193^('Log_working_2-way'!$D192))</f>
        <v>#NAME?</v>
      </c>
      <c r="K193" s="32" t="e">
        <f ca="1">IF('Log_working_2-way'!$D192="","",B193^('Log_working_2-way'!$D192))</f>
        <v>#NAME?</v>
      </c>
      <c r="L193" s="37">
        <f t="shared" si="36"/>
        <v>0.63069544364508379</v>
      </c>
      <c r="M193" s="37">
        <f t="shared" si="37"/>
        <v>0.36930455635491605</v>
      </c>
      <c r="N193" s="38">
        <v>290</v>
      </c>
      <c r="O193" s="38">
        <f t="shared" si="38"/>
        <v>101.6883116883117</v>
      </c>
      <c r="P193" s="38">
        <f t="shared" si="39"/>
        <v>179.73384030418251</v>
      </c>
      <c r="Q193" s="38">
        <f t="shared" si="40"/>
        <v>110.26615969581749</v>
      </c>
      <c r="R193" s="38">
        <f t="shared" si="41"/>
        <v>188.3116883116883</v>
      </c>
      <c r="S193" s="39">
        <f t="shared" si="42"/>
        <v>-8.5778480075057928</v>
      </c>
      <c r="T193" s="39">
        <f t="shared" si="43"/>
        <v>-8.5778480075057928</v>
      </c>
      <c r="U193" t="s">
        <v>337</v>
      </c>
      <c r="V193" t="s">
        <v>239</v>
      </c>
      <c r="W193" t="s">
        <v>431</v>
      </c>
      <c r="X193" s="48" t="s">
        <v>441</v>
      </c>
      <c r="Y193" s="41"/>
    </row>
    <row r="194" spans="1:25" ht="15" x14ac:dyDescent="0.25">
      <c r="A194">
        <v>1.95</v>
      </c>
      <c r="B194">
        <v>1.95</v>
      </c>
      <c r="C194" s="29">
        <f t="shared" si="27"/>
        <v>2.5641025641025772E-2</v>
      </c>
      <c r="D194" s="30">
        <f>IF(OR($A194="",$B194=""),"",A194*'MPTO_working_2-way'!$G193)</f>
        <v>2</v>
      </c>
      <c r="E194" s="32">
        <f>IF(OR($A194="",$B194=""),"",B194*'MPTO_working_2-way'!$G193)</f>
        <v>2</v>
      </c>
      <c r="F194" s="30">
        <f>IF(OR($A194="",$B194=""),"",'MPTO_working_2-way'!D193)</f>
        <v>2.0000000000000004</v>
      </c>
      <c r="G194" s="32">
        <f>IF(OR($A194="",$B194=""),"",'MPTO_working_2-way'!E193)</f>
        <v>2.0000000000000004</v>
      </c>
      <c r="H194" s="30">
        <f>IF(OR($A194="",$B194=""),"",'OddsRatio_working_2-way'!M193)</f>
        <v>2.0000000000000004</v>
      </c>
      <c r="I194" s="30">
        <f>IF(OR($A194="",$B194=""),"",'OddsRatio_working_2-way'!N193)</f>
        <v>2.0000000000000004</v>
      </c>
      <c r="J194" s="30" t="e">
        <f ca="1">IF('Log_working_2-way'!$D193="","",A194^('Log_working_2-way'!$D193))</f>
        <v>#NAME?</v>
      </c>
      <c r="K194" s="32" t="e">
        <f ca="1">IF('Log_working_2-way'!$D193="","",B194^('Log_working_2-way'!$D193))</f>
        <v>#NAME?</v>
      </c>
      <c r="L194" s="37">
        <f t="shared" si="36"/>
        <v>0.5</v>
      </c>
      <c r="M194" s="37">
        <f t="shared" si="37"/>
        <v>0.5</v>
      </c>
      <c r="N194" s="38">
        <v>291</v>
      </c>
      <c r="O194" s="38">
        <f t="shared" si="38"/>
        <v>141.76923076923075</v>
      </c>
      <c r="P194" s="38">
        <f t="shared" si="39"/>
        <v>141.76923076923075</v>
      </c>
      <c r="Q194" s="38">
        <f t="shared" si="40"/>
        <v>149.23076923076925</v>
      </c>
      <c r="R194" s="38">
        <f t="shared" si="41"/>
        <v>149.23076923076925</v>
      </c>
      <c r="S194" s="39">
        <f t="shared" si="42"/>
        <v>-7.4615384615385096</v>
      </c>
      <c r="T194" s="39">
        <f t="shared" si="43"/>
        <v>-7.4615384615385096</v>
      </c>
      <c r="U194" t="s">
        <v>341</v>
      </c>
      <c r="V194" t="s">
        <v>237</v>
      </c>
      <c r="W194" t="s">
        <v>431</v>
      </c>
      <c r="X194" s="48" t="s">
        <v>441</v>
      </c>
      <c r="Y194" s="41"/>
    </row>
    <row r="195" spans="1:25" ht="15" x14ac:dyDescent="0.25">
      <c r="A195">
        <v>1.78</v>
      </c>
      <c r="B195">
        <v>2.15</v>
      </c>
      <c r="C195" s="29">
        <f t="shared" si="27"/>
        <v>2.6914031878756184E-2</v>
      </c>
      <c r="D195" s="30">
        <f>IF(OR($A195="",$B195=""),"",A195*'MPTO_working_2-way'!$G194)</f>
        <v>1.827906976744186</v>
      </c>
      <c r="E195" s="32">
        <f>IF(OR($A195="",$B195=""),"",B195*'MPTO_working_2-way'!$G194)</f>
        <v>2.2078651685393256</v>
      </c>
      <c r="F195" s="30">
        <f>IF(OR($A195="",$B195=""),"",'MPTO_working_2-way'!D194)</f>
        <v>1.8236835835120324</v>
      </c>
      <c r="G195" s="32">
        <f>IF(OR($A195="",$B195=""),"",'MPTO_working_2-way'!E194)</f>
        <v>2.2140584321666186</v>
      </c>
      <c r="H195" s="30">
        <f>IF(OR($A195="",$B195=""),"",'OddsRatio_working_2-way'!M194)</f>
        <v>1.8235659473079355</v>
      </c>
      <c r="I195" s="30">
        <f>IF(OR($A195="",$B195=""),"",'OddsRatio_working_2-way'!N194)</f>
        <v>2.214231845389905</v>
      </c>
      <c r="J195" s="30" t="e">
        <f ca="1">IF('Log_working_2-way'!$D194="","",A195^('Log_working_2-way'!$D194))</f>
        <v>#NAME?</v>
      </c>
      <c r="K195" s="32" t="e">
        <f ca="1">IF('Log_working_2-way'!$D194="","",B195^('Log_working_2-way'!$D194))</f>
        <v>#NAME?</v>
      </c>
      <c r="L195" s="37">
        <f t="shared" si="36"/>
        <v>0.54707379134860057</v>
      </c>
      <c r="M195" s="37">
        <f t="shared" si="37"/>
        <v>0.45292620865139954</v>
      </c>
      <c r="N195" s="38">
        <v>292</v>
      </c>
      <c r="O195" s="38">
        <f t="shared" si="38"/>
        <v>127.95505617977528</v>
      </c>
      <c r="P195" s="38">
        <f t="shared" si="39"/>
        <v>156.18604651162789</v>
      </c>
      <c r="Q195" s="38">
        <f t="shared" si="40"/>
        <v>135.81395348837208</v>
      </c>
      <c r="R195" s="38">
        <f t="shared" si="41"/>
        <v>164.04494382022472</v>
      </c>
      <c r="S195" s="39">
        <f t="shared" si="42"/>
        <v>-7.858897308596795</v>
      </c>
      <c r="T195" s="39">
        <f t="shared" si="43"/>
        <v>-7.8588973085968234</v>
      </c>
      <c r="U195" t="s">
        <v>363</v>
      </c>
      <c r="V195" t="s">
        <v>364</v>
      </c>
      <c r="W195" t="s">
        <v>432</v>
      </c>
      <c r="X195" s="48" t="s">
        <v>441</v>
      </c>
      <c r="Y195" s="41"/>
    </row>
    <row r="196" spans="1:25" ht="15" x14ac:dyDescent="0.25">
      <c r="A196">
        <v>1.38</v>
      </c>
      <c r="B196">
        <v>3.18</v>
      </c>
      <c r="C196" s="29">
        <f t="shared" si="27"/>
        <v>3.9103089964451776E-2</v>
      </c>
      <c r="D196" s="30">
        <f>IF(OR($A196="",$B196=""),"",A196*'MPTO_working_2-way'!$G195)</f>
        <v>1.4339622641509433</v>
      </c>
      <c r="E196" s="32">
        <f>IF(OR($A196="",$B196=""),"",B196*'MPTO_working_2-way'!$G195)</f>
        <v>3.304347826086957</v>
      </c>
      <c r="F196" s="30">
        <f>IF(OR($A196="",$B196=""),"",'MPTO_working_2-way'!D195)</f>
        <v>1.4182664339732403</v>
      </c>
      <c r="G196" s="32">
        <f>IF(OR($A196="",$B196=""),"",'MPTO_working_2-way'!E195)</f>
        <v>3.3908205841446457</v>
      </c>
      <c r="H196" s="30">
        <f>IF(OR($A196="",$B196=""),"",'OddsRatio_working_2-way'!M195)</f>
        <v>1.4175067982745961</v>
      </c>
      <c r="I196" s="30">
        <f>IF(OR($A196="",$B196=""),"",'OddsRatio_working_2-way'!N195)</f>
        <v>3.3951705795753164</v>
      </c>
      <c r="J196" s="30" t="e">
        <f ca="1">IF('Log_working_2-way'!$D195="","",A196^('Log_working_2-way'!$D195))</f>
        <v>#NAME?</v>
      </c>
      <c r="K196" s="32" t="e">
        <f ca="1">IF('Log_working_2-way'!$D195="","",B196^('Log_working_2-way'!$D195))</f>
        <v>#NAME?</v>
      </c>
      <c r="L196" s="37">
        <f t="shared" si="36"/>
        <v>0.69736842105263164</v>
      </c>
      <c r="M196" s="37">
        <f t="shared" si="37"/>
        <v>0.30263157894736836</v>
      </c>
      <c r="N196" s="38">
        <v>293</v>
      </c>
      <c r="O196" s="38">
        <f t="shared" si="38"/>
        <v>80.681159420289845</v>
      </c>
      <c r="P196" s="38">
        <f t="shared" si="39"/>
        <v>200.86163522012578</v>
      </c>
      <c r="Q196" s="38">
        <f t="shared" si="40"/>
        <v>92.138364779874209</v>
      </c>
      <c r="R196" s="38">
        <f t="shared" si="41"/>
        <v>212.31884057971018</v>
      </c>
      <c r="S196" s="39">
        <f t="shared" si="42"/>
        <v>-11.457205359584364</v>
      </c>
      <c r="T196" s="39">
        <f t="shared" si="43"/>
        <v>-11.457205359584407</v>
      </c>
      <c r="U196" t="s">
        <v>254</v>
      </c>
      <c r="V196" t="s">
        <v>362</v>
      </c>
      <c r="W196" t="s">
        <v>432</v>
      </c>
      <c r="X196" s="48" t="s">
        <v>441</v>
      </c>
      <c r="Y196" s="41"/>
    </row>
    <row r="197" spans="1:25" ht="15" x14ac:dyDescent="0.25">
      <c r="A197">
        <v>1.79</v>
      </c>
      <c r="B197">
        <v>2.13</v>
      </c>
      <c r="C197" s="29">
        <f t="shared" ref="C197:C229" si="44">IF(OR($A197="",$B197=""),"",(1/A197)+(1/B197)-1)</f>
        <v>2.8142785952212312E-2</v>
      </c>
      <c r="D197" s="30">
        <f>IF(OR($A197="",$B197=""),"",A197*'MPTO_working_2-way'!$G196)</f>
        <v>1.84037558685446</v>
      </c>
      <c r="E197" s="32">
        <f>IF(OR($A197="",$B197=""),"",B197*'MPTO_working_2-way'!$G196)</f>
        <v>2.1899441340782122</v>
      </c>
      <c r="F197" s="30">
        <f>IF(OR($A197="",$B197=""),"",'MPTO_working_2-way'!D196)</f>
        <v>1.8362511137332338</v>
      </c>
      <c r="G197" s="32">
        <f>IF(OR($A197="",$B197=""),"",'MPTO_working_2-way'!E196)</f>
        <v>2.1958130561234772</v>
      </c>
      <c r="H197" s="30">
        <f>IF(OR($A197="",$B197=""),"",'OddsRatio_working_2-way'!M196)</f>
        <v>1.8361309970619364</v>
      </c>
      <c r="I197" s="30">
        <f>IF(OR($A197="",$B197=""),"",'OddsRatio_working_2-way'!N196)</f>
        <v>2.1959848438987186</v>
      </c>
      <c r="J197" s="30" t="e">
        <f ca="1">IF('Log_working_2-way'!$D196="","",A197^('Log_working_2-way'!$D196))</f>
        <v>#NAME?</v>
      </c>
      <c r="K197" s="32" t="e">
        <f ca="1">IF('Log_working_2-way'!$D196="","",B197^('Log_working_2-way'!$D196))</f>
        <v>#NAME?</v>
      </c>
      <c r="L197" s="37">
        <f t="shared" si="36"/>
        <v>0.54336734693877553</v>
      </c>
      <c r="M197" s="37">
        <f t="shared" si="37"/>
        <v>0.45663265306122452</v>
      </c>
      <c r="N197" s="38">
        <v>294</v>
      </c>
      <c r="O197" s="38">
        <f t="shared" si="38"/>
        <v>129.75418994413405</v>
      </c>
      <c r="P197" s="38">
        <f t="shared" si="39"/>
        <v>155.97183098591546</v>
      </c>
      <c r="Q197" s="38">
        <f t="shared" si="40"/>
        <v>138.02816901408451</v>
      </c>
      <c r="R197" s="38">
        <f t="shared" si="41"/>
        <v>164.24581005586592</v>
      </c>
      <c r="S197" s="39">
        <f t="shared" si="42"/>
        <v>-8.2739790699504567</v>
      </c>
      <c r="T197" s="39">
        <f t="shared" si="43"/>
        <v>-8.2739790699504567</v>
      </c>
      <c r="U197" t="s">
        <v>359</v>
      </c>
      <c r="V197" t="s">
        <v>360</v>
      </c>
      <c r="W197" t="s">
        <v>432</v>
      </c>
      <c r="X197" s="48" t="s">
        <v>441</v>
      </c>
      <c r="Y197" s="41"/>
    </row>
    <row r="198" spans="1:25" s="35" customFormat="1" ht="15" x14ac:dyDescent="0.25">
      <c r="A198">
        <v>1.61</v>
      </c>
      <c r="B198">
        <v>2.46</v>
      </c>
      <c r="C198" s="29">
        <f t="shared" si="44"/>
        <v>2.7622077463010708E-2</v>
      </c>
      <c r="D198" s="30">
        <f>IF(OR($A198="",$B198=""),"",A198*'MPTO_working_2-way'!$G197)</f>
        <v>1.6544715447154474</v>
      </c>
      <c r="E198" s="32">
        <f>IF(OR($A198="",$B198=""),"",B198*'MPTO_working_2-way'!$G197)</f>
        <v>2.5279503105590062</v>
      </c>
      <c r="F198" s="30">
        <f>IF(OR($A198="",$B198=""),"",'MPTO_working_2-way'!D197)</f>
        <v>1.6466137280172954</v>
      </c>
      <c r="G198" s="32">
        <f>IF(OR($A198="",$B198=""),"",'MPTO_working_2-way'!E197)</f>
        <v>2.5465183565871534</v>
      </c>
      <c r="H198" s="30">
        <f>IF(OR($A198="",$B198=""),"",'OddsRatio_working_2-way'!M197)</f>
        <v>1.646380862323509</v>
      </c>
      <c r="I198" s="30">
        <f>IF(OR($A198="",$B198=""),"",'OddsRatio_working_2-way'!N197)</f>
        <v>2.5470755065447905</v>
      </c>
      <c r="J198" s="30" t="e">
        <f ca="1">IF('Log_working_2-way'!$D197="","",A198^('Log_working_2-way'!$D197))</f>
        <v>#NAME?</v>
      </c>
      <c r="K198" s="32" t="e">
        <f ca="1">IF('Log_working_2-way'!$D197="","",B198^('Log_working_2-way'!$D197))</f>
        <v>#NAME?</v>
      </c>
      <c r="L198" s="37">
        <f t="shared" si="36"/>
        <v>0.60442260442260431</v>
      </c>
      <c r="M198" s="37">
        <f t="shared" si="37"/>
        <v>0.39557739557739557</v>
      </c>
      <c r="N198" s="38">
        <v>295</v>
      </c>
      <c r="O198" s="38">
        <f t="shared" si="38"/>
        <v>111.77018633540375</v>
      </c>
      <c r="P198" s="38">
        <f t="shared" si="39"/>
        <v>175.08130081300814</v>
      </c>
      <c r="Q198" s="38">
        <f t="shared" si="40"/>
        <v>119.91869918699187</v>
      </c>
      <c r="R198" s="38">
        <f t="shared" si="41"/>
        <v>183.22981366459626</v>
      </c>
      <c r="S198" s="39">
        <f t="shared" si="42"/>
        <v>-8.1485128515881229</v>
      </c>
      <c r="T198" s="39">
        <f t="shared" si="43"/>
        <v>-8.1485128515881229</v>
      </c>
      <c r="U198" t="s">
        <v>361</v>
      </c>
      <c r="V198" t="s">
        <v>366</v>
      </c>
      <c r="W198" t="s">
        <v>432</v>
      </c>
      <c r="X198" s="48" t="s">
        <v>441</v>
      </c>
      <c r="Y198" s="41"/>
    </row>
    <row r="199" spans="1:25" ht="15" x14ac:dyDescent="0.25">
      <c r="A199">
        <v>2.09</v>
      </c>
      <c r="B199">
        <v>1.82</v>
      </c>
      <c r="C199" s="29">
        <f t="shared" si="44"/>
        <v>2.7919448972080652E-2</v>
      </c>
      <c r="D199" s="30">
        <f>IF(OR($A199="",$B199=""),"",A199*'MPTO_working_2-way'!$G198)</f>
        <v>2.1483516483516483</v>
      </c>
      <c r="E199" s="32">
        <f>IF(OR($A199="",$B199=""),"",B199*'MPTO_working_2-way'!$G198)</f>
        <v>1.8708133971291869</v>
      </c>
      <c r="F199" s="30">
        <f>IF(OR($A199="",$B199=""),"",'MPTO_working_2-way'!D198)</f>
        <v>2.152810006225593</v>
      </c>
      <c r="G199" s="32">
        <f>IF(OR($A199="",$B199=""),"",'MPTO_working_2-way'!E198)</f>
        <v>1.8674456281604401</v>
      </c>
      <c r="H199" s="30">
        <f>IF(OR($A199="",$B199=""),"",'OddsRatio_working_2-way'!M198)</f>
        <v>2.1529389804681456</v>
      </c>
      <c r="I199" s="30">
        <f>IF(OR($A199="",$B199=""),"",'OddsRatio_working_2-way'!N198)</f>
        <v>1.8673485908108987</v>
      </c>
      <c r="J199" s="30" t="e">
        <f ca="1">IF('Log_working_2-way'!$D198="","",A199^('Log_working_2-way'!$D198))</f>
        <v>#NAME?</v>
      </c>
      <c r="K199" s="32" t="e">
        <f ca="1">IF('Log_working_2-way'!$D198="","",B199^('Log_working_2-way'!$D198))</f>
        <v>#NAME?</v>
      </c>
      <c r="L199" s="37">
        <f t="shared" si="36"/>
        <v>0.46547314578005117</v>
      </c>
      <c r="M199" s="37">
        <f t="shared" si="37"/>
        <v>0.53452685421994872</v>
      </c>
      <c r="N199" s="38">
        <v>296</v>
      </c>
      <c r="O199" s="38">
        <f t="shared" si="38"/>
        <v>154.3732057416268</v>
      </c>
      <c r="P199" s="38">
        <f t="shared" si="39"/>
        <v>133.36263736263737</v>
      </c>
      <c r="Q199" s="38">
        <f t="shared" si="40"/>
        <v>162.63736263736263</v>
      </c>
      <c r="R199" s="38">
        <f t="shared" si="41"/>
        <v>141.62679425837322</v>
      </c>
      <c r="S199" s="39">
        <f t="shared" si="42"/>
        <v>-8.2641568957358231</v>
      </c>
      <c r="T199" s="39">
        <f t="shared" si="43"/>
        <v>-8.2641568957358515</v>
      </c>
      <c r="U199" t="s">
        <v>369</v>
      </c>
      <c r="V199" t="s">
        <v>265</v>
      </c>
      <c r="W199" t="s">
        <v>433</v>
      </c>
      <c r="X199" s="48" t="s">
        <v>441</v>
      </c>
      <c r="Y199" s="41"/>
    </row>
    <row r="200" spans="1:25" s="35" customFormat="1" ht="15" x14ac:dyDescent="0.25">
      <c r="A200">
        <v>2.0099999999999998</v>
      </c>
      <c r="B200">
        <v>1.88</v>
      </c>
      <c r="C200" s="29">
        <f t="shared" si="44"/>
        <v>2.9427331427966497E-2</v>
      </c>
      <c r="D200" s="30">
        <f>IF(OR($A200="",$B200=""),"",A200*'MPTO_working_2-way'!$G199)</f>
        <v>2.0691489361702122</v>
      </c>
      <c r="E200" s="32">
        <f>IF(OR($A200="",$B200=""),"",B200*'MPTO_working_2-way'!$G199)</f>
        <v>1.9353233830845769</v>
      </c>
      <c r="F200" s="30">
        <f>IF(OR($A200="",$B200=""),"",'MPTO_working_2-way'!D199)</f>
        <v>2.0712563034422273</v>
      </c>
      <c r="G200" s="32">
        <f>IF(OR($A200="",$B200=""),"",'MPTO_working_2-way'!E199)</f>
        <v>1.9334834220221038</v>
      </c>
      <c r="H200" s="30">
        <f>IF(OR($A200="",$B200=""),"",'OddsRatio_working_2-way'!M199)</f>
        <v>2.0713203408538785</v>
      </c>
      <c r="I200" s="30">
        <f>IF(OR($A200="",$B200=""),"",'OddsRatio_working_2-way'!N199)</f>
        <v>1.9334276237142709</v>
      </c>
      <c r="J200" s="30" t="e">
        <f ca="1">IF('Log_working_2-way'!$D199="","",A200^('Log_working_2-way'!$D199))</f>
        <v>#NAME?</v>
      </c>
      <c r="K200" s="32" t="e">
        <f ca="1">IF('Log_working_2-way'!$D199="","",B200^('Log_working_2-way'!$D199))</f>
        <v>#NAME?</v>
      </c>
      <c r="L200" s="37">
        <f t="shared" si="36"/>
        <v>0.48329048843187672</v>
      </c>
      <c r="M200" s="37">
        <f t="shared" si="37"/>
        <v>0.5167095115681235</v>
      </c>
      <c r="N200" s="38">
        <v>297</v>
      </c>
      <c r="O200" s="38">
        <f t="shared" si="38"/>
        <v>149.23880597014923</v>
      </c>
      <c r="P200" s="38">
        <f t="shared" si="39"/>
        <v>139.02127659574469</v>
      </c>
      <c r="Q200" s="38">
        <f t="shared" si="40"/>
        <v>157.97872340425531</v>
      </c>
      <c r="R200" s="38">
        <f t="shared" si="41"/>
        <v>147.76119402985077</v>
      </c>
      <c r="S200" s="39">
        <f t="shared" si="42"/>
        <v>-8.7399174341060757</v>
      </c>
      <c r="T200" s="39">
        <f t="shared" si="43"/>
        <v>-8.7399174341060757</v>
      </c>
      <c r="U200" t="s">
        <v>268</v>
      </c>
      <c r="V200" t="s">
        <v>368</v>
      </c>
      <c r="W200" t="s">
        <v>433</v>
      </c>
      <c r="X200" s="48" t="s">
        <v>441</v>
      </c>
      <c r="Y200" s="41"/>
    </row>
    <row r="201" spans="1:25" s="35" customFormat="1" ht="15" x14ac:dyDescent="0.25">
      <c r="A201">
        <v>1.58</v>
      </c>
      <c r="B201">
        <v>2.4900000000000002</v>
      </c>
      <c r="C201" s="29">
        <f t="shared" si="44"/>
        <v>3.4517818107874465E-2</v>
      </c>
      <c r="D201" s="30">
        <f>IF(OR($A201="",$B201=""),"",A201*'MPTO_working_2-way'!$G200)</f>
        <v>1.6345381526104417</v>
      </c>
      <c r="E201" s="32">
        <f>IF(OR($A201="",$B201=""),"",B201*'MPTO_working_2-way'!$G200)</f>
        <v>2.5759493670886076</v>
      </c>
      <c r="F201" s="30">
        <f>IF(OR($A201="",$B201=""),"",'MPTO_working_2-way'!D200)</f>
        <v>1.6242929689112753</v>
      </c>
      <c r="G201" s="32">
        <f>IF(OR($A201="",$B201=""),"",'MPTO_working_2-way'!E200)</f>
        <v>2.6018120494676276</v>
      </c>
      <c r="H201" s="30">
        <f>IF(OR($A201="",$B201=""),"",'OddsRatio_working_2-way'!M200)</f>
        <v>1.6239084427754149</v>
      </c>
      <c r="I201" s="30">
        <f>IF(OR($A201="",$B201=""),"",'OddsRatio_working_2-way'!N200)</f>
        <v>2.6027992754058067</v>
      </c>
      <c r="J201" s="30" t="e">
        <f ca="1">IF('Log_working_2-way'!$D200="","",A201^('Log_working_2-way'!$D200))</f>
        <v>#NAME?</v>
      </c>
      <c r="K201" s="32" t="e">
        <f ca="1">IF('Log_working_2-way'!$D200="","",B201^('Log_working_2-way'!$D200))</f>
        <v>#NAME?</v>
      </c>
      <c r="L201" s="37">
        <f t="shared" si="36"/>
        <v>0.6117936117936118</v>
      </c>
      <c r="M201" s="37">
        <f t="shared" si="37"/>
        <v>0.3882063882063882</v>
      </c>
      <c r="N201" s="38">
        <v>298</v>
      </c>
      <c r="O201" s="38">
        <f t="shared" si="38"/>
        <v>109.39240506329115</v>
      </c>
      <c r="P201" s="38">
        <f t="shared" si="39"/>
        <v>178.32128514056225</v>
      </c>
      <c r="Q201" s="38">
        <f t="shared" si="40"/>
        <v>119.67871485943773</v>
      </c>
      <c r="R201" s="38">
        <f t="shared" si="41"/>
        <v>188.60759493670884</v>
      </c>
      <c r="S201" s="39">
        <f t="shared" si="42"/>
        <v>-10.286309796146583</v>
      </c>
      <c r="T201" s="39">
        <f t="shared" si="43"/>
        <v>-10.286309796146583</v>
      </c>
      <c r="U201" t="s">
        <v>373</v>
      </c>
      <c r="V201" t="s">
        <v>375</v>
      </c>
      <c r="W201" t="s">
        <v>434</v>
      </c>
      <c r="X201" s="48" t="s">
        <v>441</v>
      </c>
      <c r="Y201" s="41"/>
    </row>
    <row r="202" spans="1:25" s="35" customFormat="1" ht="15" x14ac:dyDescent="0.25">
      <c r="A202">
        <v>2.46</v>
      </c>
      <c r="B202">
        <v>1.6</v>
      </c>
      <c r="C202" s="29">
        <f t="shared" si="44"/>
        <v>3.1504065040650397E-2</v>
      </c>
      <c r="D202" s="30">
        <f>IF(OR($A202="",$B202=""),"",A202*'MPTO_working_2-way'!$G201)</f>
        <v>2.5375000000000001</v>
      </c>
      <c r="E202" s="32">
        <f>IF(OR($A202="",$B202=""),"",B202*'MPTO_working_2-way'!$G201)</f>
        <v>1.6504065040650406</v>
      </c>
      <c r="F202" s="30">
        <f>IF(OR($A202="",$B202=""),"",'MPTO_working_2-way'!D201)</f>
        <v>2.5591677503250976</v>
      </c>
      <c r="G202" s="32">
        <f>IF(OR($A202="",$B202=""),"",'MPTO_working_2-way'!E201)</f>
        <v>1.6413678065054211</v>
      </c>
      <c r="H202" s="30">
        <f>IF(OR($A202="",$B202=""),"",'OddsRatio_working_2-way'!M201)</f>
        <v>2.5599145275730124</v>
      </c>
      <c r="I202" s="30">
        <f>IF(OR($A202="",$B202=""),"",'OddsRatio_working_2-way'!N201)</f>
        <v>1.6410607647560327</v>
      </c>
      <c r="J202" s="30" t="e">
        <f ca="1">IF('Log_working_2-way'!$D201="","",A202^('Log_working_2-way'!$D201))</f>
        <v>#NAME?</v>
      </c>
      <c r="K202" s="32" t="e">
        <f ca="1">IF('Log_working_2-way'!$D201="","",B202^('Log_working_2-way'!$D201))</f>
        <v>#NAME?</v>
      </c>
      <c r="L202" s="37">
        <f t="shared" si="36"/>
        <v>0.39408866995073888</v>
      </c>
      <c r="M202" s="37">
        <f t="shared" si="37"/>
        <v>0.60591133004926112</v>
      </c>
      <c r="N202" s="38">
        <v>299</v>
      </c>
      <c r="O202" s="38">
        <f t="shared" si="38"/>
        <v>177.45528455284551</v>
      </c>
      <c r="P202" s="38">
        <f t="shared" si="39"/>
        <v>112.12500000000003</v>
      </c>
      <c r="Q202" s="38">
        <f t="shared" si="40"/>
        <v>186.875</v>
      </c>
      <c r="R202" s="38">
        <f t="shared" si="41"/>
        <v>121.54471544715447</v>
      </c>
      <c r="S202" s="39">
        <f t="shared" si="42"/>
        <v>-9.4197154471544877</v>
      </c>
      <c r="T202" s="39">
        <f t="shared" si="43"/>
        <v>-9.4197154471544451</v>
      </c>
      <c r="U202" t="s">
        <v>389</v>
      </c>
      <c r="V202" t="s">
        <v>386</v>
      </c>
      <c r="W202" t="s">
        <v>165</v>
      </c>
      <c r="X202" s="48" t="s">
        <v>441</v>
      </c>
      <c r="Y202" s="41"/>
    </row>
    <row r="203" spans="1:25" ht="15" x14ac:dyDescent="0.25">
      <c r="A203">
        <v>2.69</v>
      </c>
      <c r="B203">
        <v>1.51</v>
      </c>
      <c r="C203" s="29">
        <f t="shared" si="44"/>
        <v>3.3998867525049992E-2</v>
      </c>
      <c r="D203" s="30">
        <f>IF(OR($A203="",$B203=""),"",A203*'MPTO_working_2-way'!$G202)</f>
        <v>2.7814569536423845</v>
      </c>
      <c r="E203" s="32">
        <f>IF(OR($A203="",$B203=""),"",B203*'MPTO_working_2-way'!$G202)</f>
        <v>1.5613382899628254</v>
      </c>
      <c r="F203" s="30">
        <f>IF(OR($A203="",$B203=""),"",'MPTO_working_2-way'!D202)</f>
        <v>2.8189041951490341</v>
      </c>
      <c r="G203" s="32">
        <f>IF(OR($A203="",$B203=""),"",'MPTO_working_2-way'!E202)</f>
        <v>1.5497815677521511</v>
      </c>
      <c r="H203" s="30">
        <f>IF(OR($A203="",$B203=""),"",'OddsRatio_working_2-way'!M202)</f>
        <v>2.8203641092364129</v>
      </c>
      <c r="I203" s="30">
        <f>IF(OR($A203="",$B203=""),"",'OddsRatio_working_2-way'!N202)</f>
        <v>1.5493406483494501</v>
      </c>
      <c r="J203" s="30" t="e">
        <f ca="1">IF('Log_working_2-way'!$D202="","",A203^('Log_working_2-way'!$D202))</f>
        <v>#NAME?</v>
      </c>
      <c r="K203" s="32" t="e">
        <f ca="1">IF('Log_working_2-way'!$D202="","",B203^('Log_working_2-way'!$D202))</f>
        <v>#NAME?</v>
      </c>
      <c r="L203" s="37">
        <f t="shared" si="36"/>
        <v>0.35952380952380947</v>
      </c>
      <c r="M203" s="37">
        <f t="shared" si="37"/>
        <v>0.64047619047619042</v>
      </c>
      <c r="N203" s="38">
        <v>300</v>
      </c>
      <c r="O203" s="38">
        <f t="shared" si="38"/>
        <v>188.47583643122678</v>
      </c>
      <c r="P203" s="38">
        <f t="shared" si="39"/>
        <v>101.32450331125828</v>
      </c>
      <c r="Q203" s="38">
        <f t="shared" si="40"/>
        <v>198.67549668874173</v>
      </c>
      <c r="R203" s="38">
        <f t="shared" si="41"/>
        <v>111.52416356877325</v>
      </c>
      <c r="S203" s="39">
        <f t="shared" si="42"/>
        <v>-10.19966025751495</v>
      </c>
      <c r="T203" s="39">
        <f t="shared" si="43"/>
        <v>-10.199660257514964</v>
      </c>
      <c r="U203" t="s">
        <v>281</v>
      </c>
      <c r="V203" t="s">
        <v>286</v>
      </c>
      <c r="W203" t="s">
        <v>165</v>
      </c>
      <c r="X203" s="48" t="s">
        <v>441</v>
      </c>
      <c r="Y203" s="41"/>
    </row>
    <row r="204" spans="1:25" ht="15" x14ac:dyDescent="0.25">
      <c r="A204">
        <v>1.81</v>
      </c>
      <c r="B204">
        <v>2.08</v>
      </c>
      <c r="C204" s="29">
        <f t="shared" si="44"/>
        <v>3.3255418614534626E-2</v>
      </c>
      <c r="D204" s="30">
        <f>IF(OR($A204="",$B204=""),"",A204*'MPTO_working_2-way'!$G203)</f>
        <v>1.8701923076923077</v>
      </c>
      <c r="E204" s="32">
        <f>IF(OR($A204="",$B204=""),"",B204*'MPTO_working_2-way'!$G203)</f>
        <v>2.1491712707182322</v>
      </c>
      <c r="F204" s="30">
        <f>IF(OR($A204="",$B204=""),"",'MPTO_working_2-way'!D203)</f>
        <v>1.8661643699811639</v>
      </c>
      <c r="G204" s="32">
        <f>IF(OR($A204="",$B204=""),"",'MPTO_working_2-way'!E203)</f>
        <v>2.1545152798443401</v>
      </c>
      <c r="H204" s="30">
        <f>IF(OR($A204="",$B204=""),"",'OddsRatio_working_2-way'!M203)</f>
        <v>1.8660254037844384</v>
      </c>
      <c r="I204" s="30">
        <f>IF(OR($A204="",$B204=""),"",'OddsRatio_working_2-way'!N203)</f>
        <v>2.1547005383792519</v>
      </c>
      <c r="J204" s="30" t="e">
        <f ca="1">IF('Log_working_2-way'!$D203="","",A204^('Log_working_2-way'!$D203))</f>
        <v>#NAME?</v>
      </c>
      <c r="K204" s="32" t="e">
        <f ca="1">IF('Log_working_2-way'!$D203="","",B204^('Log_working_2-way'!$D203))</f>
        <v>#NAME?</v>
      </c>
      <c r="L204" s="37">
        <f t="shared" si="36"/>
        <v>0.53470437017994854</v>
      </c>
      <c r="M204" s="37">
        <f t="shared" si="37"/>
        <v>0.46529562982005135</v>
      </c>
      <c r="N204" s="38">
        <v>301</v>
      </c>
      <c r="O204" s="38">
        <f t="shared" si="38"/>
        <v>134.70165745856357</v>
      </c>
      <c r="P204" s="38">
        <f t="shared" si="39"/>
        <v>156.28846153846155</v>
      </c>
      <c r="Q204" s="38">
        <f t="shared" si="40"/>
        <v>144.71153846153845</v>
      </c>
      <c r="R204" s="38">
        <f t="shared" si="41"/>
        <v>166.29834254143648</v>
      </c>
      <c r="S204" s="39">
        <f t="shared" si="42"/>
        <v>-10.009881002974879</v>
      </c>
      <c r="T204" s="39">
        <f t="shared" si="43"/>
        <v>-10.009881002974936</v>
      </c>
      <c r="U204" t="s">
        <v>168</v>
      </c>
      <c r="V204" t="s">
        <v>387</v>
      </c>
      <c r="W204" t="s">
        <v>165</v>
      </c>
      <c r="X204" s="48" t="s">
        <v>441</v>
      </c>
      <c r="Y204" s="41"/>
    </row>
    <row r="205" spans="1:25" s="35" customFormat="1" ht="15" x14ac:dyDescent="0.25">
      <c r="A205">
        <v>2.42</v>
      </c>
      <c r="B205">
        <v>1.61</v>
      </c>
      <c r="C205" s="29">
        <f t="shared" si="44"/>
        <v>3.4341152918228035E-2</v>
      </c>
      <c r="D205" s="30">
        <f>IF(OR($A205="",$B205=""),"",A205*'MPTO_working_2-way'!$G204)</f>
        <v>2.5031055900621118</v>
      </c>
      <c r="E205" s="32">
        <f>IF(OR($A205="",$B205=""),"",B205*'MPTO_working_2-way'!$G204)</f>
        <v>1.6652892561983472</v>
      </c>
      <c r="F205" s="30">
        <f>IF(OR($A205="",$B205=""),"",'MPTO_working_2-way'!D204)</f>
        <v>2.5249173741170372</v>
      </c>
      <c r="G205" s="32">
        <f>IF(OR($A205="",$B205=""),"",'MPTO_working_2-way'!E204)</f>
        <v>1.655773235306617</v>
      </c>
      <c r="H205" s="30">
        <f>IF(OR($A205="",$B205=""),"",'OddsRatio_working_2-way'!M204)</f>
        <v>2.5257355119610394</v>
      </c>
      <c r="I205" s="30">
        <f>IF(OR($A205="",$B205=""),"",'OddsRatio_working_2-way'!N204)</f>
        <v>1.6554215931663621</v>
      </c>
      <c r="J205" s="30" t="e">
        <f ca="1">IF('Log_working_2-way'!$D204="","",A205^('Log_working_2-way'!$D204))</f>
        <v>#NAME?</v>
      </c>
      <c r="K205" s="32" t="e">
        <f ca="1">IF('Log_working_2-way'!$D204="","",B205^('Log_working_2-way'!$D204))</f>
        <v>#NAME?</v>
      </c>
      <c r="L205" s="37">
        <f t="shared" si="36"/>
        <v>0.39950372208436724</v>
      </c>
      <c r="M205" s="37">
        <f t="shared" si="37"/>
        <v>0.60049627791563276</v>
      </c>
      <c r="N205" s="38">
        <v>302</v>
      </c>
      <c r="O205" s="38">
        <f t="shared" si="38"/>
        <v>177.20661157024796</v>
      </c>
      <c r="P205" s="38">
        <f t="shared" si="39"/>
        <v>114.42236024844722</v>
      </c>
      <c r="Q205" s="38">
        <f t="shared" si="40"/>
        <v>187.57763975155277</v>
      </c>
      <c r="R205" s="38">
        <f t="shared" si="41"/>
        <v>124.79338842975207</v>
      </c>
      <c r="S205" s="39">
        <f t="shared" si="42"/>
        <v>-10.371028181304808</v>
      </c>
      <c r="T205" s="39">
        <f t="shared" si="43"/>
        <v>-10.371028181304851</v>
      </c>
      <c r="U205" t="s">
        <v>284</v>
      </c>
      <c r="V205" t="s">
        <v>167</v>
      </c>
      <c r="W205" t="s">
        <v>165</v>
      </c>
      <c r="X205" s="48" t="s">
        <v>441</v>
      </c>
      <c r="Y205" s="41"/>
    </row>
    <row r="206" spans="1:25" ht="15" x14ac:dyDescent="0.25">
      <c r="A206">
        <v>1.67</v>
      </c>
      <c r="B206">
        <v>2.2400000000000002</v>
      </c>
      <c r="C206" s="29">
        <f t="shared" si="44"/>
        <v>4.5230966638152292E-2</v>
      </c>
      <c r="D206" s="30">
        <f>IF(OR($A206="",$B206=""),"",A206*'MPTO_working_2-way'!$G205)</f>
        <v>1.7455357142857142</v>
      </c>
      <c r="E206" s="32">
        <f>IF(OR($A206="",$B206=""),"",B206*'MPTO_working_2-way'!$G205)</f>
        <v>2.3413173652694614</v>
      </c>
      <c r="F206" s="30">
        <f>IF(OR($A206="",$B206=""),"",'MPTO_working_2-way'!D205)</f>
        <v>1.7355479261389997</v>
      </c>
      <c r="G206" s="32">
        <f>IF(OR($A206="",$B206=""),"",'MPTO_working_2-way'!E205)</f>
        <v>2.3595307177999247</v>
      </c>
      <c r="H206" s="30">
        <f>IF(OR($A206="",$B206=""),"",'OddsRatio_working_2-way'!M205)</f>
        <v>1.7350663783939253</v>
      </c>
      <c r="I206" s="30">
        <f>IF(OR($A206="",$B206=""),"",'OddsRatio_working_2-way'!N205)</f>
        <v>2.3604213570275632</v>
      </c>
      <c r="J206" s="30" t="e">
        <f ca="1">IF('Log_working_2-way'!$D205="","",A206^('Log_working_2-way'!$D205))</f>
        <v>#NAME?</v>
      </c>
      <c r="K206" s="32" t="e">
        <f ca="1">IF('Log_working_2-way'!$D205="","",B206^('Log_working_2-way'!$D205))</f>
        <v>#NAME?</v>
      </c>
      <c r="L206" s="37">
        <f t="shared" si="36"/>
        <v>0.57289002557544755</v>
      </c>
      <c r="M206" s="37">
        <f t="shared" si="37"/>
        <v>0.42710997442455234</v>
      </c>
      <c r="N206" s="38">
        <v>303</v>
      </c>
      <c r="O206" s="38">
        <f t="shared" si="38"/>
        <v>121.56287425149701</v>
      </c>
      <c r="P206" s="38">
        <f t="shared" si="39"/>
        <v>167.73214285714286</v>
      </c>
      <c r="Q206" s="38">
        <f t="shared" si="40"/>
        <v>135.26785714285714</v>
      </c>
      <c r="R206" s="38">
        <f t="shared" si="41"/>
        <v>181.43712574850301</v>
      </c>
      <c r="S206" s="39">
        <f t="shared" si="42"/>
        <v>-13.704982891360132</v>
      </c>
      <c r="T206" s="39">
        <f t="shared" si="43"/>
        <v>-13.704982891360146</v>
      </c>
      <c r="U206" t="s">
        <v>396</v>
      </c>
      <c r="V206" t="s">
        <v>189</v>
      </c>
      <c r="W206" t="s">
        <v>436</v>
      </c>
      <c r="X206" s="48" t="s">
        <v>441</v>
      </c>
      <c r="Y206" s="41"/>
    </row>
    <row r="207" spans="1:25" ht="15" x14ac:dyDescent="0.25">
      <c r="A207">
        <v>1.9</v>
      </c>
      <c r="B207">
        <v>2</v>
      </c>
      <c r="C207" s="29">
        <f t="shared" si="44"/>
        <v>2.631578947368407E-2</v>
      </c>
      <c r="D207" s="30">
        <f>IF(OR($A207="",$B207=""),"",A207*'MPTO_working_2-way'!$G206)</f>
        <v>1.9499999999999997</v>
      </c>
      <c r="E207" s="32">
        <f>IF(OR($A207="",$B207=""),"",B207*'MPTO_working_2-way'!$G206)</f>
        <v>2.0526315789473681</v>
      </c>
      <c r="F207" s="30">
        <f>IF(OR($A207="",$B207=""),"",'MPTO_working_2-way'!D206)</f>
        <v>1.9487179487179485</v>
      </c>
      <c r="G207" s="32">
        <f>IF(OR($A207="",$B207=""),"",'MPTO_working_2-way'!E206)</f>
        <v>2.0540540540540539</v>
      </c>
      <c r="H207" s="30">
        <f>IF(OR($A207="",$B207=""),"",'OddsRatio_working_2-way'!M206)</f>
        <v>1.9486832980505142</v>
      </c>
      <c r="I207" s="30">
        <f>IF(OR($A207="",$B207=""),"",'OddsRatio_working_2-way'!N206)</f>
        <v>2.0540925533894594</v>
      </c>
      <c r="J207" s="30" t="e">
        <f ca="1">IF('Log_working_2-way'!$D206="","",A207^('Log_working_2-way'!$D206))</f>
        <v>#NAME?</v>
      </c>
      <c r="K207" s="32" t="e">
        <f ca="1">IF('Log_working_2-way'!$D206="","",B207^('Log_working_2-way'!$D206))</f>
        <v>#NAME?</v>
      </c>
      <c r="L207" s="37">
        <f t="shared" si="36"/>
        <v>0.51282051282051289</v>
      </c>
      <c r="M207" s="37">
        <f t="shared" si="37"/>
        <v>0.48717948717948723</v>
      </c>
      <c r="N207" s="38">
        <v>304</v>
      </c>
      <c r="O207" s="38">
        <f t="shared" si="38"/>
        <v>144</v>
      </c>
      <c r="P207" s="38">
        <f t="shared" si="39"/>
        <v>152</v>
      </c>
      <c r="Q207" s="38">
        <f t="shared" si="40"/>
        <v>152</v>
      </c>
      <c r="R207" s="38">
        <f t="shared" si="41"/>
        <v>160</v>
      </c>
      <c r="S207" s="39">
        <f t="shared" si="42"/>
        <v>-8</v>
      </c>
      <c r="T207" s="39">
        <f t="shared" si="43"/>
        <v>-8</v>
      </c>
      <c r="U207" t="s">
        <v>329</v>
      </c>
      <c r="V207" t="s">
        <v>326</v>
      </c>
      <c r="W207" t="s">
        <v>439</v>
      </c>
      <c r="X207" s="48" t="s">
        <v>442</v>
      </c>
      <c r="Y207" s="41"/>
    </row>
    <row r="208" spans="1:25" ht="15" x14ac:dyDescent="0.25">
      <c r="A208">
        <v>1.83</v>
      </c>
      <c r="B208">
        <v>2.0699999999999998</v>
      </c>
      <c r="C208" s="29">
        <f t="shared" si="44"/>
        <v>2.9539874871307603E-2</v>
      </c>
      <c r="D208" s="30">
        <f>IF(OR($A208="",$B208=""),"",A208*'MPTO_working_2-way'!$G207)</f>
        <v>1.8840579710144929</v>
      </c>
      <c r="E208" s="32">
        <f>IF(OR($A208="",$B208=""),"",B208*'MPTO_working_2-way'!$G207)</f>
        <v>2.1311475409836067</v>
      </c>
      <c r="F208" s="30">
        <f>IF(OR($A208="",$B208=""),"",'MPTO_working_2-way'!D207)</f>
        <v>1.8808371192373576</v>
      </c>
      <c r="G208" s="32">
        <f>IF(OR($A208="",$B208=""),"",'MPTO_working_2-way'!E207)</f>
        <v>2.1352836729517204</v>
      </c>
      <c r="H208" s="30">
        <f>IF(OR($A208="",$B208=""),"",'OddsRatio_working_2-way'!M207)</f>
        <v>1.8807388571985679</v>
      </c>
      <c r="I208" s="30">
        <f>IF(OR($A208="",$B208=""),"",'OddsRatio_working_2-way'!N207)</f>
        <v>2.1354103339788768</v>
      </c>
      <c r="J208" s="30" t="e">
        <f ca="1">IF('Log_working_2-way'!$D207="","",A208^('Log_working_2-way'!$D207))</f>
        <v>#NAME?</v>
      </c>
      <c r="K208" s="32" t="e">
        <f ca="1">IF('Log_working_2-way'!$D207="","",B208^('Log_working_2-way'!$D207))</f>
        <v>#NAME?</v>
      </c>
      <c r="L208" s="37">
        <f t="shared" si="36"/>
        <v>0.53076923076923077</v>
      </c>
      <c r="M208" s="37">
        <f t="shared" si="37"/>
        <v>0.46923076923076917</v>
      </c>
      <c r="N208" s="38">
        <v>305</v>
      </c>
      <c r="O208" s="38">
        <f t="shared" si="38"/>
        <v>138.33333333333331</v>
      </c>
      <c r="P208" s="38">
        <f t="shared" si="39"/>
        <v>157.65700483091786</v>
      </c>
      <c r="Q208" s="38">
        <f t="shared" si="40"/>
        <v>147.34299516908214</v>
      </c>
      <c r="R208" s="38">
        <f t="shared" si="41"/>
        <v>166.66666666666666</v>
      </c>
      <c r="S208" s="39">
        <f t="shared" si="42"/>
        <v>-9.0096618357488296</v>
      </c>
      <c r="T208" s="39">
        <f t="shared" si="43"/>
        <v>-9.0096618357488012</v>
      </c>
      <c r="U208" t="s">
        <v>335</v>
      </c>
      <c r="V208" t="s">
        <v>226</v>
      </c>
      <c r="W208" t="s">
        <v>439</v>
      </c>
      <c r="X208" s="48" t="s">
        <v>442</v>
      </c>
      <c r="Y208" s="41"/>
    </row>
    <row r="209" spans="1:25" ht="15" x14ac:dyDescent="0.25">
      <c r="A209">
        <v>1.88</v>
      </c>
      <c r="B209">
        <v>2.04</v>
      </c>
      <c r="C209" s="29">
        <f t="shared" si="44"/>
        <v>2.2110972048393851E-2</v>
      </c>
      <c r="D209" s="30">
        <f>IF(OR($A209="",$B209=""),"",A209*'MPTO_working_2-way'!$G208)</f>
        <v>1.9215686274509802</v>
      </c>
      <c r="E209" s="32">
        <f>IF(OR($A209="",$B209=""),"",B209*'MPTO_working_2-way'!$G208)</f>
        <v>2.0851063829787235</v>
      </c>
      <c r="F209" s="30">
        <f>IF(OR($A209="",$B209=""),"",'MPTO_working_2-way'!D208)</f>
        <v>1.9199038846615937</v>
      </c>
      <c r="G209" s="32">
        <f>IF(OR($A209="",$B209=""),"",'MPTO_working_2-way'!E208)</f>
        <v>2.087070091423596</v>
      </c>
      <c r="H209" s="30">
        <f>IF(OR($A209="",$B209=""),"",'OddsRatio_working_2-way'!M208)</f>
        <v>1.9198662110077995</v>
      </c>
      <c r="I209" s="30">
        <f>IF(OR($A209="",$B209=""),"",'OddsRatio_working_2-way'!N208)</f>
        <v>2.0871146130092182</v>
      </c>
      <c r="J209" s="30" t="e">
        <f ca="1">IF('Log_working_2-way'!$D208="","",A209^('Log_working_2-way'!$D208))</f>
        <v>#NAME?</v>
      </c>
      <c r="K209" s="32" t="e">
        <f ca="1">IF('Log_working_2-way'!$D208="","",B209^('Log_working_2-way'!$D208))</f>
        <v>#NAME?</v>
      </c>
      <c r="L209" s="37">
        <f t="shared" si="36"/>
        <v>0.52040816326530615</v>
      </c>
      <c r="M209" s="37">
        <f t="shared" si="37"/>
        <v>0.47959183673469385</v>
      </c>
      <c r="N209" s="38">
        <v>306</v>
      </c>
      <c r="O209" s="38">
        <f t="shared" si="38"/>
        <v>143.23404255319147</v>
      </c>
      <c r="P209" s="38">
        <f t="shared" si="39"/>
        <v>156</v>
      </c>
      <c r="Q209" s="38">
        <f t="shared" si="40"/>
        <v>150</v>
      </c>
      <c r="R209" s="38">
        <f t="shared" si="41"/>
        <v>162.7659574468085</v>
      </c>
      <c r="S209" s="39">
        <f t="shared" si="42"/>
        <v>-6.7659574468085282</v>
      </c>
      <c r="T209" s="39">
        <f t="shared" si="43"/>
        <v>-6.7659574468084998</v>
      </c>
      <c r="U209" t="s">
        <v>365</v>
      </c>
      <c r="V209" t="s">
        <v>247</v>
      </c>
      <c r="W209" t="s">
        <v>432</v>
      </c>
      <c r="X209" s="48" t="s">
        <v>442</v>
      </c>
      <c r="Y209" s="41"/>
    </row>
    <row r="210" spans="1:25" ht="15" x14ac:dyDescent="0.25">
      <c r="A210">
        <v>1.81</v>
      </c>
      <c r="B210">
        <v>2.09</v>
      </c>
      <c r="C210" s="29">
        <f t="shared" si="44"/>
        <v>3.0955087366835166E-2</v>
      </c>
      <c r="D210" s="30">
        <f>IF(OR($A210="",$B210=""),"",A210*'MPTO_working_2-way'!$G209)</f>
        <v>1.8660287081339717</v>
      </c>
      <c r="E210" s="32">
        <f>IF(OR($A210="",$B210=""),"",B210*'MPTO_working_2-way'!$G209)</f>
        <v>2.1546961325966851</v>
      </c>
      <c r="F210" s="30">
        <f>IF(OR($A210="",$B210=""),"",'MPTO_working_2-way'!D209)</f>
        <v>1.8621674173619833</v>
      </c>
      <c r="G210" s="32">
        <f>IF(OR($A210="",$B210=""),"",'MPTO_working_2-way'!E209)</f>
        <v>2.159867538325388</v>
      </c>
      <c r="H210" s="30">
        <f>IF(OR($A210="",$B210=""),"",'OddsRatio_working_2-way'!M209)</f>
        <v>1.8620436566990362</v>
      </c>
      <c r="I210" s="30">
        <f>IF(OR($A210="",$B210=""),"",'OddsRatio_working_2-way'!N209)</f>
        <v>2.1600340565456171</v>
      </c>
      <c r="J210" s="30" t="e">
        <f ca="1">IF('Log_working_2-way'!$D209="","",A210^('Log_working_2-way'!$D209))</f>
        <v>#NAME?</v>
      </c>
      <c r="K210" s="32" t="e">
        <f ca="1">IF('Log_working_2-way'!$D209="","",B210^('Log_working_2-way'!$D209))</f>
        <v>#NAME?</v>
      </c>
      <c r="L210" s="37">
        <f t="shared" si="36"/>
        <v>0.53589743589743577</v>
      </c>
      <c r="M210" s="37">
        <f t="shared" si="37"/>
        <v>0.46410256410256412</v>
      </c>
      <c r="N210" s="38">
        <v>307</v>
      </c>
      <c r="O210" s="38">
        <f t="shared" si="38"/>
        <v>137.38674033149175</v>
      </c>
      <c r="P210" s="38">
        <f t="shared" si="39"/>
        <v>160.11004784688996</v>
      </c>
      <c r="Q210" s="38">
        <f t="shared" si="40"/>
        <v>146.88995215311007</v>
      </c>
      <c r="R210" s="38">
        <f t="shared" si="41"/>
        <v>169.61325966850831</v>
      </c>
      <c r="S210" s="39">
        <f t="shared" si="42"/>
        <v>-9.5032118216183221</v>
      </c>
      <c r="T210" s="39">
        <f t="shared" si="43"/>
        <v>-9.5032118216183505</v>
      </c>
      <c r="U210" t="s">
        <v>367</v>
      </c>
      <c r="V210" t="s">
        <v>358</v>
      </c>
      <c r="W210" t="s">
        <v>432</v>
      </c>
      <c r="X210" s="48" t="s">
        <v>442</v>
      </c>
      <c r="Y210" s="41"/>
    </row>
    <row r="211" spans="1:25" ht="15" x14ac:dyDescent="0.25">
      <c r="A211">
        <v>1.59</v>
      </c>
      <c r="B211">
        <v>2.4700000000000002</v>
      </c>
      <c r="C211" s="29">
        <f t="shared" si="44"/>
        <v>3.37891172052045E-2</v>
      </c>
      <c r="D211" s="30">
        <f>IF(OR($A211="",$B211=""),"",A211*'MPTO_working_2-way'!$G210)</f>
        <v>1.6437246963562753</v>
      </c>
      <c r="E211" s="32">
        <f>IF(OR($A211="",$B211=""),"",B211*'MPTO_working_2-way'!$G210)</f>
        <v>2.5534591194968552</v>
      </c>
      <c r="F211" s="30">
        <f>IF(OR($A211="",$B211=""),"",'MPTO_working_2-way'!D210)</f>
        <v>1.6338901254342355</v>
      </c>
      <c r="G211" s="32">
        <f>IF(OR($A211="",$B211=""),"",'MPTO_working_2-way'!E210)</f>
        <v>2.5775604633610079</v>
      </c>
      <c r="H211" s="30">
        <f>IF(OR($A211="",$B211=""),"",'OddsRatio_working_2-way'!M210)</f>
        <v>1.6335302236023845</v>
      </c>
      <c r="I211" s="30">
        <f>IF(OR($A211="",$B211=""),"",'OddsRatio_working_2-way'!N210)</f>
        <v>2.5784566588059405</v>
      </c>
      <c r="J211" s="30" t="e">
        <f ca="1">IF('Log_working_2-way'!$D210="","",A211^('Log_working_2-way'!$D210))</f>
        <v>#NAME?</v>
      </c>
      <c r="K211" s="32" t="e">
        <f ca="1">IF('Log_working_2-way'!$D210="","",B211^('Log_working_2-way'!$D210))</f>
        <v>#NAME?</v>
      </c>
      <c r="L211" s="37">
        <f t="shared" si="36"/>
        <v>0.60837438423645318</v>
      </c>
      <c r="M211" s="37">
        <f t="shared" si="37"/>
        <v>0.39162561576354682</v>
      </c>
      <c r="N211" s="38">
        <v>308</v>
      </c>
      <c r="O211" s="38">
        <f t="shared" si="38"/>
        <v>114.28930817610065</v>
      </c>
      <c r="P211" s="38">
        <f t="shared" si="39"/>
        <v>183.3036437246964</v>
      </c>
      <c r="Q211" s="38">
        <f t="shared" si="40"/>
        <v>124.69635627530364</v>
      </c>
      <c r="R211" s="38">
        <f t="shared" si="41"/>
        <v>193.71069182389937</v>
      </c>
      <c r="S211" s="39">
        <f t="shared" si="42"/>
        <v>-10.407048099202996</v>
      </c>
      <c r="T211" s="39">
        <f t="shared" si="43"/>
        <v>-10.407048099202967</v>
      </c>
      <c r="U211" t="s">
        <v>379</v>
      </c>
      <c r="V211" t="s">
        <v>269</v>
      </c>
      <c r="W211" t="s">
        <v>434</v>
      </c>
      <c r="X211" s="48" t="s">
        <v>442</v>
      </c>
      <c r="Y211" s="41"/>
    </row>
    <row r="212" spans="1:25" ht="15" x14ac:dyDescent="0.25">
      <c r="A212">
        <v>1.21</v>
      </c>
      <c r="B212">
        <v>4.4800000000000004</v>
      </c>
      <c r="C212" s="29">
        <f t="shared" si="44"/>
        <v>4.9660566706021259E-2</v>
      </c>
      <c r="D212" s="30">
        <f>IF(OR($A212="",$B212=""),"",A212*'MPTO_working_2-way'!$G211)</f>
        <v>1.2700892857142856</v>
      </c>
      <c r="E212" s="32">
        <f>IF(OR($A212="",$B212=""),"",B212*'MPTO_working_2-way'!$G211)</f>
        <v>4.7024793388429753</v>
      </c>
      <c r="F212" s="30">
        <f>IF(OR($A212="",$B212=""),"",'MPTO_working_2-way'!D211)</f>
        <v>1.2474800938923918</v>
      </c>
      <c r="G212" s="32">
        <f>IF(OR($A212="",$B212=""),"",'MPTO_working_2-way'!E211)</f>
        <v>5.0407290310582118</v>
      </c>
      <c r="H212" s="30">
        <f>IF(OR($A212="",$B212=""),"",'OddsRatio_working_2-way'!M211)</f>
        <v>1.2456518422202585</v>
      </c>
      <c r="I212" s="30">
        <f>IF(OR($A212="",$B212=""),"",'OddsRatio_working_2-way'!N211)</f>
        <v>5.0708019567928577</v>
      </c>
      <c r="J212" s="30" t="e">
        <f ca="1">IF('Log_working_2-way'!$D211="","",A212^('Log_working_2-way'!$D211))</f>
        <v>#NAME?</v>
      </c>
      <c r="K212" s="32" t="e">
        <f ca="1">IF('Log_working_2-way'!$D211="","",B212^('Log_working_2-way'!$D211))</f>
        <v>#NAME?</v>
      </c>
      <c r="L212" s="37">
        <f t="shared" si="36"/>
        <v>0.78734622144112487</v>
      </c>
      <c r="M212" s="37">
        <f t="shared" si="37"/>
        <v>0.21265377855887521</v>
      </c>
      <c r="N212" s="38">
        <v>309</v>
      </c>
      <c r="O212" s="38">
        <f t="shared" si="38"/>
        <v>53.628099173553707</v>
      </c>
      <c r="P212" s="38">
        <f t="shared" si="39"/>
        <v>240.02678571428572</v>
      </c>
      <c r="Q212" s="38">
        <f t="shared" si="40"/>
        <v>68.973214285714278</v>
      </c>
      <c r="R212" s="38">
        <f t="shared" si="41"/>
        <v>255.37190082644628</v>
      </c>
      <c r="S212" s="39">
        <f t="shared" si="42"/>
        <v>-15.34511511216057</v>
      </c>
      <c r="T212" s="39">
        <f t="shared" si="43"/>
        <v>-15.345115112160556</v>
      </c>
      <c r="U212" t="s">
        <v>371</v>
      </c>
      <c r="V212" t="s">
        <v>273</v>
      </c>
      <c r="W212" t="s">
        <v>434</v>
      </c>
      <c r="X212" s="48" t="s">
        <v>442</v>
      </c>
      <c r="Y212" s="41"/>
    </row>
    <row r="213" spans="1:25" ht="15" x14ac:dyDescent="0.25">
      <c r="A213">
        <v>1.64</v>
      </c>
      <c r="B213">
        <v>2.35</v>
      </c>
      <c r="C213" s="29">
        <f t="shared" si="44"/>
        <v>3.5288012454592677E-2</v>
      </c>
      <c r="D213" s="30">
        <f>IF(OR($A213="",$B213=""),"",A213*'MPTO_working_2-way'!$G212)</f>
        <v>1.6978723404255318</v>
      </c>
      <c r="E213" s="32">
        <f>IF(OR($A213="",$B213=""),"",B213*'MPTO_working_2-way'!$G212)</f>
        <v>2.4329268292682928</v>
      </c>
      <c r="F213" s="30">
        <f>IF(OR($A213="",$B213=""),"",'MPTO_working_2-way'!D212)</f>
        <v>1.6888694127957931</v>
      </c>
      <c r="G213" s="32">
        <f>IF(OR($A213="",$B213=""),"",'MPTO_working_2-way'!E212)</f>
        <v>2.4516539440203564</v>
      </c>
      <c r="H213" s="30">
        <f>IF(OR($A213="",$B213=""),"",'OddsRatio_working_2-way'!M212)</f>
        <v>1.6885303726590961</v>
      </c>
      <c r="I213" s="30">
        <f>IF(OR($A213="",$B213=""),"",'OddsRatio_working_2-way'!N212)</f>
        <v>2.452368754827781</v>
      </c>
      <c r="J213" s="30" t="e">
        <f ca="1">IF('Log_working_2-way'!$D212="","",A213^('Log_working_2-way'!$D212))</f>
        <v>#NAME?</v>
      </c>
      <c r="K213" s="32" t="e">
        <f ca="1">IF('Log_working_2-way'!$D212="","",B213^('Log_working_2-way'!$D212))</f>
        <v>#NAME?</v>
      </c>
      <c r="L213" s="37">
        <f t="shared" si="36"/>
        <v>0.58897243107769426</v>
      </c>
      <c r="M213" s="37">
        <f t="shared" si="37"/>
        <v>0.41102756892230574</v>
      </c>
      <c r="N213" s="38">
        <v>310</v>
      </c>
      <c r="O213" s="38">
        <f t="shared" si="38"/>
        <v>120.97560975609754</v>
      </c>
      <c r="P213" s="38">
        <f t="shared" si="39"/>
        <v>178.08510638297872</v>
      </c>
      <c r="Q213" s="38">
        <f t="shared" si="40"/>
        <v>131.91489361702128</v>
      </c>
      <c r="R213" s="38">
        <f t="shared" si="41"/>
        <v>189.02439024390245</v>
      </c>
      <c r="S213" s="39">
        <f t="shared" si="42"/>
        <v>-10.939283860923737</v>
      </c>
      <c r="T213" s="39">
        <f t="shared" si="43"/>
        <v>-10.939283860923723</v>
      </c>
      <c r="U213" t="s">
        <v>388</v>
      </c>
      <c r="V213" t="s">
        <v>283</v>
      </c>
      <c r="W213" t="s">
        <v>165</v>
      </c>
      <c r="X213" s="48" t="s">
        <v>442</v>
      </c>
      <c r="Y213" s="41"/>
    </row>
    <row r="214" spans="1:25" ht="15" x14ac:dyDescent="0.25">
      <c r="A214">
        <v>1.85</v>
      </c>
      <c r="B214">
        <v>2.06</v>
      </c>
      <c r="C214" s="29">
        <f t="shared" si="44"/>
        <v>2.5977433744424072E-2</v>
      </c>
      <c r="D214" s="30">
        <f>IF(OR($A214="",$B214=""),"",A214*'MPTO_working_2-way'!$G213)</f>
        <v>1.8980582524271847</v>
      </c>
      <c r="E214" s="32">
        <f>IF(OR($A214="",$B214=""),"",B214*'MPTO_working_2-way'!$G213)</f>
        <v>2.1135135135135137</v>
      </c>
      <c r="F214" s="30">
        <f>IF(OR($A214="",$B214=""),"",'MPTO_working_2-way'!D213)</f>
        <v>1.8955483710519774</v>
      </c>
      <c r="G214" s="32">
        <f>IF(OR($A214="",$B214=""),"",'MPTO_working_2-way'!E213)</f>
        <v>2.1166342682588173</v>
      </c>
      <c r="H214" s="30">
        <f>IF(OR($A214="",$B214=""),"",'OddsRatio_working_2-way'!M213)</f>
        <v>1.8954813188742858</v>
      </c>
      <c r="I214" s="30">
        <f>IF(OR($A214="",$B214=""),"",'OddsRatio_working_2-way'!N213)</f>
        <v>2.1167178800079327</v>
      </c>
      <c r="J214" s="30" t="e">
        <f ca="1">IF('Log_working_2-way'!$D213="","",A214^('Log_working_2-way'!$D213))</f>
        <v>#NAME?</v>
      </c>
      <c r="K214" s="32" t="e">
        <f ca="1">IF('Log_working_2-way'!$D213="","",B214^('Log_working_2-way'!$D213))</f>
        <v>#NAME?</v>
      </c>
      <c r="L214" s="37">
        <f t="shared" si="36"/>
        <v>0.52685421994884907</v>
      </c>
      <c r="M214" s="37">
        <f t="shared" si="37"/>
        <v>0.47314578005115088</v>
      </c>
      <c r="N214" s="38">
        <v>311</v>
      </c>
      <c r="O214" s="38">
        <f t="shared" si="38"/>
        <v>142.89189189189187</v>
      </c>
      <c r="P214" s="38">
        <f t="shared" si="39"/>
        <v>160.02912621359221</v>
      </c>
      <c r="Q214" s="38">
        <f t="shared" si="40"/>
        <v>150.97087378640776</v>
      </c>
      <c r="R214" s="38">
        <f t="shared" si="41"/>
        <v>168.10810810810807</v>
      </c>
      <c r="S214" s="39">
        <f t="shared" si="42"/>
        <v>-8.0789818945158913</v>
      </c>
      <c r="T214" s="39">
        <f t="shared" si="43"/>
        <v>-8.0789818945158629</v>
      </c>
      <c r="U214" t="s">
        <v>227</v>
      </c>
      <c r="V214" t="s">
        <v>232</v>
      </c>
      <c r="W214" t="s">
        <v>439</v>
      </c>
      <c r="X214" t="s">
        <v>428</v>
      </c>
      <c r="Y214" s="41"/>
    </row>
    <row r="215" spans="1:25" ht="15" x14ac:dyDescent="0.25">
      <c r="A215">
        <v>1.93</v>
      </c>
      <c r="B215">
        <v>1.97</v>
      </c>
      <c r="C215" s="29">
        <f t="shared" si="44"/>
        <v>2.5748928223876311E-2</v>
      </c>
      <c r="D215" s="30">
        <f>IF(OR($A215="",$B215=""),"",A215*'MPTO_working_2-way'!$G214)</f>
        <v>1.9796954314720812</v>
      </c>
      <c r="E215" s="32">
        <f>IF(OR($A215="",$B215=""),"",B215*'MPTO_working_2-way'!$G214)</f>
        <v>2.0207253886010363</v>
      </c>
      <c r="F215" s="30">
        <f>IF(OR($A215="",$B215=""),"",'MPTO_working_2-way'!D214)</f>
        <v>1.9791780536685666</v>
      </c>
      <c r="G215" s="32">
        <f>IF(OR($A215="",$B215=""),"",'MPTO_working_2-way'!E214)</f>
        <v>2.0212647191728026</v>
      </c>
      <c r="H215" s="30">
        <f>IF(OR($A215="",$B215=""),"",'OddsRatio_working_2-way'!M214)</f>
        <v>1.9791643818062103</v>
      </c>
      <c r="I215" s="30">
        <f>IF(OR($A215="",$B215=""),"",'OddsRatio_working_2-way'!N214)</f>
        <v>2.021278978873144</v>
      </c>
      <c r="J215" s="30" t="e">
        <f ca="1">IF('Log_working_2-way'!$D214="","",A215^('Log_working_2-way'!$D214))</f>
        <v>#NAME?</v>
      </c>
      <c r="K215" s="32" t="e">
        <f ca="1">IF('Log_working_2-way'!$D214="","",B215^('Log_working_2-way'!$D214))</f>
        <v>#NAME?</v>
      </c>
      <c r="L215" s="37">
        <f t="shared" si="36"/>
        <v>0.50512820512820511</v>
      </c>
      <c r="M215" s="37">
        <f t="shared" si="37"/>
        <v>0.49487179487179483</v>
      </c>
      <c r="N215" s="38">
        <v>312</v>
      </c>
      <c r="O215" s="38">
        <f t="shared" si="38"/>
        <v>150.34196891191709</v>
      </c>
      <c r="P215" s="38">
        <f t="shared" si="39"/>
        <v>153.62436548223349</v>
      </c>
      <c r="Q215" s="38">
        <f t="shared" si="40"/>
        <v>158.37563451776649</v>
      </c>
      <c r="R215" s="38">
        <f t="shared" si="41"/>
        <v>161.65803108808291</v>
      </c>
      <c r="S215" s="39">
        <f t="shared" si="42"/>
        <v>-8.0336656058493929</v>
      </c>
      <c r="T215" s="39">
        <f t="shared" si="43"/>
        <v>-8.0336656058494214</v>
      </c>
      <c r="U215" t="s">
        <v>235</v>
      </c>
      <c r="V215" t="s">
        <v>228</v>
      </c>
      <c r="W215" t="s">
        <v>439</v>
      </c>
      <c r="X215" t="s">
        <v>428</v>
      </c>
      <c r="Y215" s="41"/>
    </row>
    <row r="216" spans="1:25" ht="15" x14ac:dyDescent="0.25">
      <c r="A216">
        <v>1.96</v>
      </c>
      <c r="B216">
        <v>1.88</v>
      </c>
      <c r="C216" s="29">
        <f t="shared" si="44"/>
        <v>4.2118975249674229E-2</v>
      </c>
      <c r="D216" s="30">
        <f>IF(OR($A216="",$B216=""),"",A216*'MPTO_working_2-way'!$G215)</f>
        <v>2.0425531914893615</v>
      </c>
      <c r="E216" s="32">
        <f>IF(OR($A216="",$B216=""),"",B216*'MPTO_working_2-way'!$G215)</f>
        <v>1.9591836734693875</v>
      </c>
      <c r="F216" s="30">
        <f>IF(OR($A216="",$B216=""),"",'MPTO_working_2-way'!D215)</f>
        <v>2.044385264092321</v>
      </c>
      <c r="G216" s="32">
        <f>IF(OR($A216="",$B216=""),"",'MPTO_working_2-way'!E215)</f>
        <v>1.9575010624734379</v>
      </c>
      <c r="H216" s="30">
        <f>IF(OR($A216="",$B216=""),"",'OddsRatio_working_2-way'!M215)</f>
        <v>2.0444659357341863</v>
      </c>
      <c r="I216" s="30">
        <f>IF(OR($A216="",$B216=""),"",'OddsRatio_working_2-way'!N215)</f>
        <v>1.9574271077563381</v>
      </c>
      <c r="J216" s="30" t="e">
        <f ca="1">IF('Log_working_2-way'!$D215="","",A216^('Log_working_2-way'!$D215))</f>
        <v>#NAME?</v>
      </c>
      <c r="K216" s="32" t="e">
        <f ca="1">IF('Log_working_2-way'!$D215="","",B216^('Log_working_2-way'!$D215))</f>
        <v>#NAME?</v>
      </c>
      <c r="L216" s="37">
        <f t="shared" si="36"/>
        <v>0.48958333333333337</v>
      </c>
      <c r="M216" s="37">
        <f t="shared" si="37"/>
        <v>0.51041666666666674</v>
      </c>
      <c r="N216" s="38">
        <v>313</v>
      </c>
      <c r="O216" s="38">
        <f t="shared" si="38"/>
        <v>153.30612244897961</v>
      </c>
      <c r="P216" s="38">
        <f t="shared" si="39"/>
        <v>146.5106382978723</v>
      </c>
      <c r="Q216" s="38">
        <f t="shared" si="40"/>
        <v>166.48936170212767</v>
      </c>
      <c r="R216" s="38">
        <f t="shared" si="41"/>
        <v>159.69387755102042</v>
      </c>
      <c r="S216" s="39">
        <f t="shared" si="42"/>
        <v>-13.183239253148059</v>
      </c>
      <c r="T216" s="39">
        <f t="shared" si="43"/>
        <v>-13.183239253148116</v>
      </c>
      <c r="U216" t="s">
        <v>106</v>
      </c>
      <c r="V216" t="s">
        <v>115</v>
      </c>
      <c r="W216" t="s">
        <v>121</v>
      </c>
      <c r="X216" t="s">
        <v>428</v>
      </c>
      <c r="Y216" s="41"/>
    </row>
    <row r="217" spans="1:25" ht="15" x14ac:dyDescent="0.25">
      <c r="A217">
        <v>1.53</v>
      </c>
      <c r="B217">
        <v>2.61</v>
      </c>
      <c r="C217" s="29">
        <f t="shared" si="44"/>
        <v>3.6736533693937368E-2</v>
      </c>
      <c r="D217" s="30">
        <f>IF(OR($A217="",$B217=""),"",A217*'MPTO_working_2-way'!$G216)</f>
        <v>1.5862068965517242</v>
      </c>
      <c r="E217" s="32">
        <f>IF(OR($A217="",$B217=""),"",B217*'MPTO_working_2-way'!$G216)</f>
        <v>2.7058823529411762</v>
      </c>
      <c r="F217" s="30">
        <f>IF(OR($A217="",$B217=""),"",'MPTO_working_2-way'!D216)</f>
        <v>1.5742416178818521</v>
      </c>
      <c r="G217" s="32">
        <f>IF(OR($A217="",$B217=""),"",'MPTO_working_2-way'!E216)</f>
        <v>2.7414272474513437</v>
      </c>
      <c r="H217" s="30">
        <f>IF(OR($A217="",$B217=""),"",'OddsRatio_working_2-way'!M216)</f>
        <v>1.5737530362306167</v>
      </c>
      <c r="I217" s="30">
        <f>IF(OR($A217="",$B217=""),"",'OddsRatio_working_2-way'!N216)</f>
        <v>2.7429101666628148</v>
      </c>
      <c r="J217" s="30" t="e">
        <f ca="1">IF('Log_working_2-way'!$D216="","",A217^('Log_working_2-way'!$D216))</f>
        <v>#NAME?</v>
      </c>
      <c r="K217" s="32" t="e">
        <f ca="1">IF('Log_working_2-way'!$D216="","",B217^('Log_working_2-way'!$D216))</f>
        <v>#NAME?</v>
      </c>
      <c r="L217" s="37">
        <f t="shared" si="36"/>
        <v>0.63043478260869568</v>
      </c>
      <c r="M217" s="37">
        <f t="shared" si="37"/>
        <v>0.36956521739130438</v>
      </c>
      <c r="N217" s="38">
        <v>314</v>
      </c>
      <c r="O217" s="38">
        <f t="shared" si="38"/>
        <v>108.77124183006538</v>
      </c>
      <c r="P217" s="38">
        <f t="shared" si="39"/>
        <v>193.6934865900383</v>
      </c>
      <c r="Q217" s="38">
        <f t="shared" si="40"/>
        <v>120.3065134099617</v>
      </c>
      <c r="R217" s="38">
        <f t="shared" si="41"/>
        <v>205.22875816993465</v>
      </c>
      <c r="S217" s="39">
        <f t="shared" si="42"/>
        <v>-11.535271579896317</v>
      </c>
      <c r="T217" s="39">
        <f t="shared" si="43"/>
        <v>-11.535271579896346</v>
      </c>
      <c r="U217" t="s">
        <v>252</v>
      </c>
      <c r="V217" t="s">
        <v>253</v>
      </c>
      <c r="W217" t="s">
        <v>432</v>
      </c>
      <c r="X217" t="s">
        <v>428</v>
      </c>
      <c r="Y217" s="41"/>
    </row>
    <row r="218" spans="1:25" ht="15" x14ac:dyDescent="0.25">
      <c r="A218">
        <v>1.76</v>
      </c>
      <c r="B218">
        <v>2.17</v>
      </c>
      <c r="C218" s="29">
        <f t="shared" si="44"/>
        <v>2.9011311269375728E-2</v>
      </c>
      <c r="D218" s="30">
        <f>IF(OR($A218="",$B218=""),"",A218*'MPTO_working_2-way'!$G217)</f>
        <v>1.8110599078341012</v>
      </c>
      <c r="E218" s="32">
        <f>IF(OR($A218="",$B218=""),"",B218*'MPTO_working_2-way'!$G217)</f>
        <v>2.2329545454545454</v>
      </c>
      <c r="F218" s="30">
        <f>IF(OR($A218="",$B218=""),"",'MPTO_working_2-way'!D217)</f>
        <v>1.8061099025820484</v>
      </c>
      <c r="G218" s="32">
        <f>IF(OR($A218="",$B218=""),"",'MPTO_working_2-way'!E217)</f>
        <v>2.2405256365129644</v>
      </c>
      <c r="H218" s="30">
        <f>IF(OR($A218="",$B218=""),"",'OddsRatio_working_2-way'!M217)</f>
        <v>1.8059606997693183</v>
      </c>
      <c r="I218" s="30">
        <f>IF(OR($A218="",$B218=""),"",'OddsRatio_working_2-way'!N217)</f>
        <v>2.2407552878027661</v>
      </c>
      <c r="J218" s="30" t="e">
        <f ca="1">IF('Log_working_2-way'!$D217="","",A218^('Log_working_2-way'!$D217))</f>
        <v>#NAME?</v>
      </c>
      <c r="K218" s="32" t="e">
        <f ca="1">IF('Log_working_2-way'!$D217="","",B218^('Log_working_2-way'!$D217))</f>
        <v>#NAME?</v>
      </c>
      <c r="L218" s="37">
        <f t="shared" si="36"/>
        <v>0.55216284987277364</v>
      </c>
      <c r="M218" s="37">
        <f t="shared" si="37"/>
        <v>0.44783715012722647</v>
      </c>
      <c r="N218" s="38">
        <v>315</v>
      </c>
      <c r="O218" s="38">
        <f t="shared" si="38"/>
        <v>136.02272727272728</v>
      </c>
      <c r="P218" s="38">
        <f t="shared" si="39"/>
        <v>169.83870967741933</v>
      </c>
      <c r="Q218" s="38">
        <f t="shared" si="40"/>
        <v>145.16129032258064</v>
      </c>
      <c r="R218" s="38">
        <f t="shared" si="41"/>
        <v>178.97727272727275</v>
      </c>
      <c r="S218" s="39">
        <f t="shared" si="42"/>
        <v>-9.1385630498533601</v>
      </c>
      <c r="T218" s="39">
        <f t="shared" si="43"/>
        <v>-9.1385630498534169</v>
      </c>
      <c r="U218" t="s">
        <v>248</v>
      </c>
      <c r="V218" t="s">
        <v>249</v>
      </c>
      <c r="W218" t="s">
        <v>432</v>
      </c>
      <c r="X218" t="s">
        <v>428</v>
      </c>
      <c r="Y218" s="41"/>
    </row>
    <row r="219" spans="1:25" ht="15" x14ac:dyDescent="0.25">
      <c r="A219">
        <v>1.79</v>
      </c>
      <c r="B219">
        <v>2.12</v>
      </c>
      <c r="C219" s="29">
        <f t="shared" si="44"/>
        <v>3.0357331084642114E-2</v>
      </c>
      <c r="D219" s="30">
        <f>IF(OR($A219="",$B219=""),"",A219*'MPTO_working_2-way'!$G218)</f>
        <v>1.8443396226415094</v>
      </c>
      <c r="E219" s="32">
        <f>IF(OR($A219="",$B219=""),"",B219*'MPTO_working_2-way'!$G218)</f>
        <v>2.1843575418994412</v>
      </c>
      <c r="F219" s="30">
        <f>IF(OR($A219="",$B219=""),"",'MPTO_working_2-way'!D218)</f>
        <v>1.8399922420480992</v>
      </c>
      <c r="G219" s="32">
        <f>IF(OR($A219="",$B219=""),"",'MPTO_working_2-way'!E218)</f>
        <v>2.1904871854075272</v>
      </c>
      <c r="H219" s="30">
        <f>IF(OR($A219="",$B219=""),"",'OddsRatio_working_2-way'!M218)</f>
        <v>1.8398554297360612</v>
      </c>
      <c r="I219" s="30">
        <f>IF(OR($A219="",$B219=""),"",'OddsRatio_working_2-way'!N218)</f>
        <v>2.1906811155751749</v>
      </c>
      <c r="J219" s="30" t="e">
        <f ca="1">IF('Log_working_2-way'!$D218="","",A219^('Log_working_2-way'!$D218))</f>
        <v>#NAME?</v>
      </c>
      <c r="K219" s="32" t="e">
        <f ca="1">IF('Log_working_2-way'!$D218="","",B219^('Log_working_2-way'!$D218))</f>
        <v>#NAME?</v>
      </c>
      <c r="L219" s="37">
        <f t="shared" si="36"/>
        <v>0.5421994884910486</v>
      </c>
      <c r="M219" s="37">
        <f t="shared" si="37"/>
        <v>0.45780051150895146</v>
      </c>
      <c r="N219" s="38">
        <v>316</v>
      </c>
      <c r="O219" s="38">
        <f t="shared" si="38"/>
        <v>139.46368715083798</v>
      </c>
      <c r="P219" s="38">
        <f t="shared" si="39"/>
        <v>166.9433962264151</v>
      </c>
      <c r="Q219" s="38">
        <f t="shared" si="40"/>
        <v>149.0566037735849</v>
      </c>
      <c r="R219" s="38">
        <f t="shared" si="41"/>
        <v>176.53631284916199</v>
      </c>
      <c r="S219" s="39">
        <f t="shared" si="42"/>
        <v>-9.5929166227469125</v>
      </c>
      <c r="T219" s="39">
        <f t="shared" si="43"/>
        <v>-9.5929166227468841</v>
      </c>
      <c r="U219" t="s">
        <v>180</v>
      </c>
      <c r="V219" t="s">
        <v>251</v>
      </c>
      <c r="W219" t="s">
        <v>432</v>
      </c>
      <c r="X219" t="s">
        <v>428</v>
      </c>
      <c r="Y219" s="41"/>
    </row>
    <row r="220" spans="1:25" ht="15" x14ac:dyDescent="0.25">
      <c r="A220">
        <v>1.65</v>
      </c>
      <c r="B220">
        <v>2.37</v>
      </c>
      <c r="C220" s="29">
        <f t="shared" si="44"/>
        <v>2.8001534330648337E-2</v>
      </c>
      <c r="D220" s="30">
        <f>IF(OR($A220="",$B220=""),"",A220*'MPTO_working_2-way'!$G219)</f>
        <v>1.6962025316455696</v>
      </c>
      <c r="E220" s="32">
        <f>IF(OR($A220="",$B220=""),"",B220*'MPTO_working_2-way'!$G219)</f>
        <v>2.4363636363636365</v>
      </c>
      <c r="F220" s="30">
        <f>IF(OR($A220="",$B220=""),"",'MPTO_working_2-way'!D219)</f>
        <v>1.6890184645286688</v>
      </c>
      <c r="G220" s="32">
        <f>IF(OR($A220="",$B220=""),"",'MPTO_working_2-way'!E219)</f>
        <v>2.4513399153737665</v>
      </c>
      <c r="H220" s="30">
        <f>IF(OR($A220="",$B220=""),"",'OddsRatio_working_2-way'!M219)</f>
        <v>1.6888051645745159</v>
      </c>
      <c r="I220" s="30">
        <f>IF(OR($A220="",$B220=""),"",'OddsRatio_working_2-way'!N219)</f>
        <v>2.4517893468724408</v>
      </c>
      <c r="J220" s="30" t="e">
        <f ca="1">IF('Log_working_2-way'!$D219="","",A220^('Log_working_2-way'!$D219))</f>
        <v>#NAME?</v>
      </c>
      <c r="K220" s="32" t="e">
        <f ca="1">IF('Log_working_2-way'!$D219="","",B220^('Log_working_2-way'!$D219))</f>
        <v>#NAME?</v>
      </c>
      <c r="L220" s="37">
        <f t="shared" si="36"/>
        <v>0.58955223880597019</v>
      </c>
      <c r="M220" s="37">
        <f t="shared" si="37"/>
        <v>0.41044776119402981</v>
      </c>
      <c r="N220" s="38">
        <v>317</v>
      </c>
      <c r="O220" s="38">
        <f t="shared" si="38"/>
        <v>124.87878787878786</v>
      </c>
      <c r="P220" s="38">
        <f t="shared" si="39"/>
        <v>183.24472573839662</v>
      </c>
      <c r="Q220" s="38">
        <f t="shared" si="40"/>
        <v>133.75527426160335</v>
      </c>
      <c r="R220" s="38">
        <f t="shared" si="41"/>
        <v>192.12121212121212</v>
      </c>
      <c r="S220" s="39">
        <f t="shared" si="42"/>
        <v>-8.8764863828154859</v>
      </c>
      <c r="T220" s="39">
        <f t="shared" si="43"/>
        <v>-8.8764863828155001</v>
      </c>
      <c r="U220" t="s">
        <v>250</v>
      </c>
      <c r="V220" t="s">
        <v>179</v>
      </c>
      <c r="W220" t="s">
        <v>432</v>
      </c>
      <c r="X220" t="s">
        <v>428</v>
      </c>
      <c r="Y220" s="41"/>
    </row>
    <row r="221" spans="1:25" ht="15" x14ac:dyDescent="0.25">
      <c r="A221">
        <v>2.25</v>
      </c>
      <c r="B221">
        <v>1.7</v>
      </c>
      <c r="C221" s="29">
        <f t="shared" si="44"/>
        <v>3.2679738562091387E-2</v>
      </c>
      <c r="D221" s="30">
        <f>IF(OR($A221="",$B221=""),"",A221*'MPTO_working_2-way'!$G220)</f>
        <v>2.3235294117647056</v>
      </c>
      <c r="E221" s="32">
        <f>IF(OR($A221="",$B221=""),"",B221*'MPTO_working_2-way'!$G220)</f>
        <v>1.7555555555555553</v>
      </c>
      <c r="F221" s="30">
        <f>IF(OR($A221="",$B221=""),"",'MPTO_working_2-way'!D220)</f>
        <v>2.3358778625954195</v>
      </c>
      <c r="G221" s="32">
        <f>IF(OR($A221="",$B221=""),"",'MPTO_working_2-way'!E220)</f>
        <v>1.7485714285714284</v>
      </c>
      <c r="H221" s="30">
        <f>IF(OR($A221="",$B221=""),"",'OddsRatio_working_2-way'!M220)</f>
        <v>2.3363062095621219</v>
      </c>
      <c r="I221" s="30">
        <f>IF(OR($A221="",$B221=""),"",'OddsRatio_working_2-way'!N220)</f>
        <v>1.7483314773547878</v>
      </c>
      <c r="J221" s="30" t="e">
        <f ca="1">IF('Log_working_2-way'!$D220="","",A221^('Log_working_2-way'!$D220))</f>
        <v>#NAME?</v>
      </c>
      <c r="K221" s="32" t="e">
        <f ca="1">IF('Log_working_2-way'!$D220="","",B221^('Log_working_2-way'!$D220))</f>
        <v>#NAME?</v>
      </c>
      <c r="L221" s="37">
        <f t="shared" si="36"/>
        <v>0.43037974683544311</v>
      </c>
      <c r="M221" s="37">
        <f t="shared" si="37"/>
        <v>0.569620253164557</v>
      </c>
      <c r="N221" s="38">
        <v>318</v>
      </c>
      <c r="O221" s="38">
        <f t="shared" si="38"/>
        <v>176.66666666666666</v>
      </c>
      <c r="P221" s="38">
        <f t="shared" si="39"/>
        <v>130.94117647058826</v>
      </c>
      <c r="Q221" s="38">
        <f t="shared" si="40"/>
        <v>187.05882352941177</v>
      </c>
      <c r="R221" s="38">
        <f t="shared" si="41"/>
        <v>141.33333333333331</v>
      </c>
      <c r="S221" s="39">
        <f t="shared" si="42"/>
        <v>-10.392156862745111</v>
      </c>
      <c r="T221" s="39">
        <f t="shared" si="43"/>
        <v>-10.392156862745054</v>
      </c>
      <c r="U221" t="s">
        <v>256</v>
      </c>
      <c r="V221" t="s">
        <v>263</v>
      </c>
      <c r="W221" t="s">
        <v>433</v>
      </c>
      <c r="X221" t="s">
        <v>428</v>
      </c>
      <c r="Y221" s="41"/>
    </row>
    <row r="222" spans="1:25" ht="15" x14ac:dyDescent="0.25">
      <c r="A222">
        <v>2.27</v>
      </c>
      <c r="B222">
        <v>1.68</v>
      </c>
      <c r="C222" s="29">
        <f t="shared" si="44"/>
        <v>3.5766729599328695E-2</v>
      </c>
      <c r="D222" s="30">
        <f>IF(OR($A222="",$B222=""),"",A222*'MPTO_working_2-way'!$G221)</f>
        <v>2.3511904761904763</v>
      </c>
      <c r="E222" s="32">
        <f>IF(OR($A222="",$B222=""),"",B222*'MPTO_working_2-way'!$G221)</f>
        <v>1.7400881057268722</v>
      </c>
      <c r="F222" s="30">
        <f>IF(OR($A222="",$B222=""),"",'MPTO_working_2-way'!D221)</f>
        <v>2.3660503784588656</v>
      </c>
      <c r="G222" s="32">
        <f>IF(OR($A222="",$B222=""),"",'MPTO_working_2-way'!E221)</f>
        <v>1.7320374239258789</v>
      </c>
      <c r="H222" s="30">
        <f>IF(OR($A222="",$B222=""),"",'OddsRatio_working_2-way'!M221)</f>
        <v>2.3666188418222287</v>
      </c>
      <c r="I222" s="30">
        <f>IF(OR($A222="",$B222=""),"",'OddsRatio_working_2-way'!N221)</f>
        <v>1.7317329231804059</v>
      </c>
      <c r="J222" s="30" t="e">
        <f ca="1">IF('Log_working_2-way'!$D221="","",A222^('Log_working_2-way'!$D221))</f>
        <v>#NAME?</v>
      </c>
      <c r="K222" s="32" t="e">
        <f ca="1">IF('Log_working_2-way'!$D221="","",B222^('Log_working_2-way'!$D221))</f>
        <v>#NAME?</v>
      </c>
      <c r="L222" s="37">
        <f t="shared" si="36"/>
        <v>0.42531645569620252</v>
      </c>
      <c r="M222" s="37">
        <f t="shared" si="37"/>
        <v>0.57468354430379742</v>
      </c>
      <c r="N222" s="38">
        <v>319</v>
      </c>
      <c r="O222" s="38">
        <f t="shared" si="38"/>
        <v>178.47136563876651</v>
      </c>
      <c r="P222" s="38">
        <f t="shared" si="39"/>
        <v>129.11904761904759</v>
      </c>
      <c r="Q222" s="38">
        <f t="shared" si="40"/>
        <v>189.88095238095238</v>
      </c>
      <c r="R222" s="38">
        <f t="shared" si="41"/>
        <v>140.52863436123349</v>
      </c>
      <c r="S222" s="39">
        <f t="shared" si="42"/>
        <v>-11.409586742185866</v>
      </c>
      <c r="T222" s="39">
        <f t="shared" si="43"/>
        <v>-11.409586742185894</v>
      </c>
      <c r="U222" t="s">
        <v>266</v>
      </c>
      <c r="V222" t="s">
        <v>267</v>
      </c>
      <c r="W222" t="s">
        <v>433</v>
      </c>
      <c r="X222" t="s">
        <v>428</v>
      </c>
      <c r="Y222" s="41"/>
    </row>
    <row r="223" spans="1:25" ht="15" x14ac:dyDescent="0.25">
      <c r="A223">
        <v>2.1800000000000002</v>
      </c>
      <c r="B223">
        <v>1.74</v>
      </c>
      <c r="C223" s="29">
        <f t="shared" si="44"/>
        <v>3.3428240008436028E-2</v>
      </c>
      <c r="D223" s="30">
        <f>IF(OR($A223="",$B223=""),"",A223*'MPTO_working_2-way'!$G222)</f>
        <v>2.2528735632183907</v>
      </c>
      <c r="E223" s="32">
        <f>IF(OR($A223="",$B223=""),"",B223*'MPTO_working_2-way'!$G222)</f>
        <v>1.7981651376146788</v>
      </c>
      <c r="F223" s="30">
        <f>IF(OR($A223="",$B223=""),"",'MPTO_working_2-way'!D222)</f>
        <v>2.2624358821424311</v>
      </c>
      <c r="G223" s="32">
        <f>IF(OR($A223="",$B223=""),"",'MPTO_working_2-way'!E222)</f>
        <v>1.7921194368326561</v>
      </c>
      <c r="H223" s="30">
        <f>IF(OR($A223="",$B223=""),"",'OddsRatio_working_2-way'!M222)</f>
        <v>2.26277258229445</v>
      </c>
      <c r="I223" s="30">
        <f>IF(OR($A223="",$B223=""),"",'OddsRatio_working_2-way'!N222)</f>
        <v>1.7919082295744857</v>
      </c>
      <c r="J223" s="30" t="e">
        <f ca="1">IF('Log_working_2-way'!$D222="","",A223^('Log_working_2-way'!$D222))</f>
        <v>#NAME?</v>
      </c>
      <c r="K223" s="32" t="e">
        <f ca="1">IF('Log_working_2-way'!$D222="","",B223^('Log_working_2-way'!$D222))</f>
        <v>#NAME?</v>
      </c>
      <c r="L223" s="37">
        <f t="shared" si="36"/>
        <v>0.44387755102040816</v>
      </c>
      <c r="M223" s="37">
        <f t="shared" si="37"/>
        <v>0.55612244897959184</v>
      </c>
      <c r="N223" s="38">
        <v>320</v>
      </c>
      <c r="O223" s="38">
        <f t="shared" si="38"/>
        <v>173.21100917431193</v>
      </c>
      <c r="P223" s="38">
        <f t="shared" si="39"/>
        <v>136.09195402298846</v>
      </c>
      <c r="Q223" s="38">
        <f t="shared" si="40"/>
        <v>183.90804597701148</v>
      </c>
      <c r="R223" s="38">
        <f t="shared" si="41"/>
        <v>146.78899082568807</v>
      </c>
      <c r="S223" s="39">
        <f t="shared" si="42"/>
        <v>-10.697036802699557</v>
      </c>
      <c r="T223" s="39">
        <f t="shared" si="43"/>
        <v>-10.697036802699614</v>
      </c>
      <c r="U223" t="s">
        <v>258</v>
      </c>
      <c r="V223" t="s">
        <v>261</v>
      </c>
      <c r="W223" t="s">
        <v>433</v>
      </c>
      <c r="X223" t="s">
        <v>428</v>
      </c>
      <c r="Y223" s="41"/>
    </row>
    <row r="224" spans="1:25" ht="15" x14ac:dyDescent="0.25">
      <c r="A224">
        <v>2.2599999999999998</v>
      </c>
      <c r="B224">
        <v>1.69</v>
      </c>
      <c r="C224" s="29">
        <f t="shared" si="44"/>
        <v>3.4193852437555794E-2</v>
      </c>
      <c r="D224" s="30">
        <f>IF(OR($A224="",$B224=""),"",A224*'MPTO_working_2-way'!$G223)</f>
        <v>2.3372781065088759</v>
      </c>
      <c r="E224" s="32">
        <f>IF(OR($A224="",$B224=""),"",B224*'MPTO_working_2-way'!$G223)</f>
        <v>1.7477876106194692</v>
      </c>
      <c r="F224" s="30">
        <f>IF(OR($A224="",$B224=""),"",'MPTO_working_2-way'!D223)</f>
        <v>2.3508340001231001</v>
      </c>
      <c r="G224" s="32">
        <f>IF(OR($A224="",$B224=""),"",'MPTO_working_2-way'!E223)</f>
        <v>1.740283410033262</v>
      </c>
      <c r="H224" s="30">
        <f>IF(OR($A224="",$B224=""),"",'OddsRatio_working_2-way'!M223)</f>
        <v>2.351327849384353</v>
      </c>
      <c r="I224" s="30">
        <f>IF(OR($A224="",$B224=""),"",'OddsRatio_working_2-way'!N223)</f>
        <v>1.7400128699009547</v>
      </c>
      <c r="J224" s="30" t="e">
        <f ca="1">IF('Log_working_2-way'!$D223="","",A224^('Log_working_2-way'!$D223))</f>
        <v>#NAME?</v>
      </c>
      <c r="K224" s="32" t="e">
        <f ca="1">IF('Log_working_2-way'!$D223="","",B224^('Log_working_2-way'!$D223))</f>
        <v>#NAME?</v>
      </c>
      <c r="L224" s="37">
        <f t="shared" si="36"/>
        <v>0.42784810126582273</v>
      </c>
      <c r="M224" s="37">
        <f t="shared" si="37"/>
        <v>0.57215189873417716</v>
      </c>
      <c r="N224" s="38">
        <v>321</v>
      </c>
      <c r="O224" s="38">
        <f t="shared" si="38"/>
        <v>178.96460176991147</v>
      </c>
      <c r="P224" s="38">
        <f t="shared" si="39"/>
        <v>131.05917159763314</v>
      </c>
      <c r="Q224" s="38">
        <f t="shared" si="40"/>
        <v>189.94082840236686</v>
      </c>
      <c r="R224" s="38">
        <f t="shared" si="41"/>
        <v>142.0353982300885</v>
      </c>
      <c r="S224" s="39">
        <f t="shared" si="42"/>
        <v>-10.976226632455393</v>
      </c>
      <c r="T224" s="39">
        <f t="shared" si="43"/>
        <v>-10.976226632455365</v>
      </c>
      <c r="U224" t="s">
        <v>264</v>
      </c>
      <c r="V224" t="s">
        <v>255</v>
      </c>
      <c r="W224" t="s">
        <v>433</v>
      </c>
      <c r="X224" t="s">
        <v>428</v>
      </c>
      <c r="Y224" s="41"/>
    </row>
    <row r="225" spans="1:25" ht="15" x14ac:dyDescent="0.25">
      <c r="A225">
        <v>2.13</v>
      </c>
      <c r="B225">
        <v>1.78</v>
      </c>
      <c r="C225" s="29">
        <f t="shared" si="44"/>
        <v>3.128132088410629E-2</v>
      </c>
      <c r="D225" s="30">
        <f>IF(OR($A225="",$B225=""),"",A225*'MPTO_working_2-way'!$G224)</f>
        <v>2.1966292134831464</v>
      </c>
      <c r="E225" s="32">
        <f>IF(OR($A225="",$B225=""),"",B225*'MPTO_working_2-way'!$G224)</f>
        <v>1.8356807511737092</v>
      </c>
      <c r="F225" s="30">
        <f>IF(OR($A225="",$B225=""),"",'MPTO_working_2-way'!D224)</f>
        <v>2.2034055907479515</v>
      </c>
      <c r="G225" s="32">
        <f>IF(OR($A225="",$B225=""),"",'MPTO_working_2-way'!E224)</f>
        <v>1.8309750325976726</v>
      </c>
      <c r="H225" s="30">
        <f>IF(OR($A225="",$B225=""),"",'OddsRatio_working_2-way'!M224)</f>
        <v>2.2036269973367788</v>
      </c>
      <c r="I225" s="30">
        <f>IF(OR($A225="",$B225=""),"",'OddsRatio_working_2-way'!N224)</f>
        <v>1.8308221751528204</v>
      </c>
      <c r="J225" s="30" t="e">
        <f ca="1">IF('Log_working_2-way'!$D224="","",A225^('Log_working_2-way'!$D224))</f>
        <v>#NAME?</v>
      </c>
      <c r="K225" s="32" t="e">
        <f ca="1">IF('Log_working_2-way'!$D224="","",B225^('Log_working_2-way'!$D224))</f>
        <v>#NAME?</v>
      </c>
      <c r="L225" s="37">
        <f t="shared" si="36"/>
        <v>0.45524296675191805</v>
      </c>
      <c r="M225" s="37">
        <f t="shared" si="37"/>
        <v>0.54475703324808178</v>
      </c>
      <c r="N225" s="38">
        <v>322</v>
      </c>
      <c r="O225" s="38">
        <f t="shared" si="38"/>
        <v>170.82629107981222</v>
      </c>
      <c r="P225" s="38">
        <f t="shared" si="39"/>
        <v>141.10112359550561</v>
      </c>
      <c r="Q225" s="38">
        <f t="shared" si="40"/>
        <v>180.89887640449439</v>
      </c>
      <c r="R225" s="38">
        <f t="shared" si="41"/>
        <v>151.17370892018781</v>
      </c>
      <c r="S225" s="39">
        <f t="shared" si="42"/>
        <v>-10.072585324682166</v>
      </c>
      <c r="T225" s="39">
        <f t="shared" si="43"/>
        <v>-10.072585324682194</v>
      </c>
      <c r="U225" t="s">
        <v>260</v>
      </c>
      <c r="V225" t="s">
        <v>257</v>
      </c>
      <c r="W225" t="s">
        <v>433</v>
      </c>
      <c r="X225" t="s">
        <v>428</v>
      </c>
      <c r="Y225" s="41"/>
    </row>
    <row r="226" spans="1:25" ht="15" x14ac:dyDescent="0.25">
      <c r="A226">
        <v>1.97</v>
      </c>
      <c r="B226">
        <v>1.92</v>
      </c>
      <c r="C226" s="29">
        <f t="shared" si="44"/>
        <v>2.844754653130277E-2</v>
      </c>
      <c r="D226" s="30">
        <f>IF(OR($A226="",$B226=""),"",A226*'MPTO_working_2-way'!$G225)</f>
        <v>2.0260416666666665</v>
      </c>
      <c r="E226" s="32">
        <f>IF(OR($A226="",$B226=""),"",B226*'MPTO_working_2-way'!$G225)</f>
        <v>1.9746192893401013</v>
      </c>
      <c r="F226" s="30">
        <f>IF(OR($A226="",$B226=""),"",'MPTO_working_2-way'!D225)</f>
        <v>2.0267924123888115</v>
      </c>
      <c r="G226" s="32">
        <f>IF(OR($A226="",$B226=""),"",'MPTO_working_2-way'!E225)</f>
        <v>1.9739066903246005</v>
      </c>
      <c r="H226" s="30">
        <f>IF(OR($A226="",$B226=""),"",'OddsRatio_working_2-way'!M225)</f>
        <v>2.0268144068364817</v>
      </c>
      <c r="I226" s="30">
        <f>IF(OR($A226="",$B226=""),"",'OddsRatio_working_2-way'!N225)</f>
        <v>1.9738858291644976</v>
      </c>
      <c r="J226" s="30" t="e">
        <f ca="1">IF('Log_working_2-way'!$D225="","",A226^('Log_working_2-way'!$D225))</f>
        <v>#NAME?</v>
      </c>
      <c r="K226" s="32" t="e">
        <f ca="1">IF('Log_working_2-way'!$D225="","",B226^('Log_working_2-way'!$D225))</f>
        <v>#NAME?</v>
      </c>
      <c r="L226" s="37">
        <f t="shared" si="36"/>
        <v>0.49357326478149105</v>
      </c>
      <c r="M226" s="37">
        <f t="shared" si="37"/>
        <v>0.50642673521850901</v>
      </c>
      <c r="N226" s="38">
        <v>323</v>
      </c>
      <c r="O226" s="38">
        <f t="shared" si="38"/>
        <v>159.04060913705581</v>
      </c>
      <c r="P226" s="38">
        <f t="shared" si="39"/>
        <v>154.77083333333331</v>
      </c>
      <c r="Q226" s="38">
        <f t="shared" si="40"/>
        <v>168.22916666666669</v>
      </c>
      <c r="R226" s="38">
        <f t="shared" si="41"/>
        <v>163.95939086294416</v>
      </c>
      <c r="S226" s="39">
        <f t="shared" si="42"/>
        <v>-9.1885575296108755</v>
      </c>
      <c r="T226" s="39">
        <f t="shared" si="43"/>
        <v>-9.188557529610847</v>
      </c>
      <c r="U226" t="s">
        <v>262</v>
      </c>
      <c r="V226" t="s">
        <v>183</v>
      </c>
      <c r="W226" t="s">
        <v>433</v>
      </c>
      <c r="X226" t="s">
        <v>428</v>
      </c>
      <c r="Y226" s="41"/>
    </row>
    <row r="227" spans="1:25" ht="15" x14ac:dyDescent="0.25">
      <c r="A227">
        <v>2.0699999999999998</v>
      </c>
      <c r="B227">
        <v>1.83</v>
      </c>
      <c r="C227" s="29">
        <f t="shared" si="44"/>
        <v>2.9539874871307603E-2</v>
      </c>
      <c r="D227" s="30">
        <f>IF(OR($A227="",$B227=""),"",A227*'MPTO_working_2-way'!$G226)</f>
        <v>2.1311475409836067</v>
      </c>
      <c r="E227" s="32">
        <f>IF(OR($A227="",$B227=""),"",B227*'MPTO_working_2-way'!$G226)</f>
        <v>1.8840579710144929</v>
      </c>
      <c r="F227" s="30">
        <f>IF(OR($A227="",$B227=""),"",'MPTO_working_2-way'!D226)</f>
        <v>2.1352836729517204</v>
      </c>
      <c r="G227" s="32">
        <f>IF(OR($A227="",$B227=""),"",'MPTO_working_2-way'!E226)</f>
        <v>1.8808371192373576</v>
      </c>
      <c r="H227" s="30">
        <f>IF(OR($A227="",$B227=""),"",'OddsRatio_working_2-way'!M226)</f>
        <v>2.1354103339788768</v>
      </c>
      <c r="I227" s="30">
        <f>IF(OR($A227="",$B227=""),"",'OddsRatio_working_2-way'!N226)</f>
        <v>1.8807388571985679</v>
      </c>
      <c r="J227" s="30" t="e">
        <f ca="1">IF('Log_working_2-way'!$D226="","",A227^('Log_working_2-way'!$D226))</f>
        <v>#NAME?</v>
      </c>
      <c r="K227" s="32" t="e">
        <f ca="1">IF('Log_working_2-way'!$D226="","",B227^('Log_working_2-way'!$D226))</f>
        <v>#NAME?</v>
      </c>
      <c r="L227" s="37">
        <f t="shared" si="36"/>
        <v>0.46923076923076917</v>
      </c>
      <c r="M227" s="37">
        <f t="shared" si="37"/>
        <v>0.53076923076923077</v>
      </c>
      <c r="N227" s="38">
        <v>324</v>
      </c>
      <c r="O227" s="38">
        <f t="shared" si="38"/>
        <v>167.47826086956522</v>
      </c>
      <c r="P227" s="38">
        <f t="shared" si="39"/>
        <v>146.95081967213116</v>
      </c>
      <c r="Q227" s="38">
        <f t="shared" si="40"/>
        <v>177.04918032786884</v>
      </c>
      <c r="R227" s="38">
        <f t="shared" si="41"/>
        <v>156.52173913043478</v>
      </c>
      <c r="S227" s="39">
        <f t="shared" si="42"/>
        <v>-9.5709194583036208</v>
      </c>
      <c r="T227" s="39">
        <f t="shared" si="43"/>
        <v>-9.5709194583036208</v>
      </c>
      <c r="U227" t="s">
        <v>182</v>
      </c>
      <c r="V227" t="s">
        <v>259</v>
      </c>
      <c r="W227" t="s">
        <v>433</v>
      </c>
      <c r="X227" t="s">
        <v>428</v>
      </c>
      <c r="Y227" s="41"/>
    </row>
    <row r="228" spans="1:25" s="35" customFormat="1" ht="15" x14ac:dyDescent="0.25">
      <c r="A228">
        <v>1.75</v>
      </c>
      <c r="B228">
        <v>2.17</v>
      </c>
      <c r="C228" s="29">
        <f t="shared" si="44"/>
        <v>3.2258064516129004E-2</v>
      </c>
      <c r="D228" s="30">
        <f>IF(OR($A228="",$B228=""),"",A228*'MPTO_working_2-way'!$G227)</f>
        <v>1.8064516129032258</v>
      </c>
      <c r="E228" s="32">
        <f>IF(OR($A228="",$B228=""),"",B228*'MPTO_working_2-way'!$G227)</f>
        <v>2.2399999999999998</v>
      </c>
      <c r="F228" s="30">
        <f>IF(OR($A228="",$B228=""),"",'MPTO_working_2-way'!D227)</f>
        <v>1.8008298755186722</v>
      </c>
      <c r="G228" s="32">
        <f>IF(OR($A228="",$B228=""),"",'MPTO_working_2-way'!E227)</f>
        <v>2.2487046632124348</v>
      </c>
      <c r="H228" s="30">
        <f>IF(OR($A228="",$B228=""),"",'OddsRatio_working_2-way'!M227)</f>
        <v>1.8006407690254356</v>
      </c>
      <c r="I228" s="30">
        <f>IF(OR($A228="",$B228=""),"",'OddsRatio_working_2-way'!N227)</f>
        <v>2.2489995996796797</v>
      </c>
      <c r="J228" s="30" t="e">
        <f ca="1">IF('Log_working_2-way'!$D227="","",A228^('Log_working_2-way'!$D227))</f>
        <v>#NAME?</v>
      </c>
      <c r="K228" s="32" t="e">
        <f ca="1">IF('Log_working_2-way'!$D227="","",B228^('Log_working_2-way'!$D227))</f>
        <v>#NAME?</v>
      </c>
      <c r="L228" s="37">
        <f t="shared" si="36"/>
        <v>0.5535714285714286</v>
      </c>
      <c r="M228" s="37">
        <f t="shared" si="37"/>
        <v>0.44642857142857145</v>
      </c>
      <c r="N228" s="38">
        <v>325</v>
      </c>
      <c r="O228" s="38">
        <f t="shared" si="38"/>
        <v>139.28571428571428</v>
      </c>
      <c r="P228" s="38">
        <f t="shared" si="39"/>
        <v>175.23041474654377</v>
      </c>
      <c r="Q228" s="38">
        <f t="shared" si="40"/>
        <v>149.76958525345623</v>
      </c>
      <c r="R228" s="38">
        <f t="shared" si="41"/>
        <v>185.71428571428569</v>
      </c>
      <c r="S228" s="39">
        <f t="shared" si="42"/>
        <v>-10.48387096774195</v>
      </c>
      <c r="T228" s="39">
        <f t="shared" si="43"/>
        <v>-10.483870967741922</v>
      </c>
      <c r="U228" t="s">
        <v>422</v>
      </c>
      <c r="V228" t="s">
        <v>423</v>
      </c>
      <c r="W228" t="s">
        <v>435</v>
      </c>
      <c r="X228" t="s">
        <v>428</v>
      </c>
      <c r="Y228" s="41"/>
    </row>
    <row r="229" spans="1:25" ht="15" x14ac:dyDescent="0.25">
      <c r="A229">
        <v>2.63</v>
      </c>
      <c r="B229">
        <v>1.53</v>
      </c>
      <c r="C229" s="29">
        <f t="shared" si="44"/>
        <v>3.3822908123959383E-2</v>
      </c>
      <c r="D229" s="30">
        <f>IF(OR($A229="",$B229=""),"",A229*'MPTO_working_2-way'!$G228)</f>
        <v>2.7189542483660132</v>
      </c>
      <c r="E229" s="32">
        <f>IF(OR($A229="",$B229=""),"",B229*'MPTO_working_2-way'!$G228)</f>
        <v>1.581749049429658</v>
      </c>
      <c r="F229" s="30">
        <f>IF(OR($A229="",$B229=""),"",'MPTO_working_2-way'!D228)</f>
        <v>2.7524197133964914</v>
      </c>
      <c r="G229" s="32">
        <f>IF(OR($A229="",$B229=""),"",'MPTO_working_2-way'!E228)</f>
        <v>1.5706395519038232</v>
      </c>
      <c r="H229" s="30">
        <f>IF(OR($A229="",$B229=""),"",'OddsRatio_working_2-way'!M228)</f>
        <v>2.753702283203511</v>
      </c>
      <c r="I229" s="30">
        <f>IF(OR($A229="",$B229=""),"",'OddsRatio_working_2-way'!N228)</f>
        <v>1.5702222147839637</v>
      </c>
      <c r="J229" s="30" t="e">
        <f ca="1">IF('Log_working_2-way'!$D228="","",A229^('Log_working_2-way'!$D228))</f>
        <v>#NAME?</v>
      </c>
      <c r="K229" s="32" t="e">
        <f ca="1">IF('Log_working_2-way'!$D228="","",B229^('Log_working_2-way'!$D228))</f>
        <v>#NAME?</v>
      </c>
      <c r="L229" s="37">
        <f t="shared" si="36"/>
        <v>0.36778846153846151</v>
      </c>
      <c r="M229" s="37">
        <f t="shared" si="37"/>
        <v>0.63221153846153844</v>
      </c>
      <c r="N229" s="38">
        <v>326</v>
      </c>
      <c r="O229" s="38">
        <f t="shared" si="38"/>
        <v>202.04562737642587</v>
      </c>
      <c r="P229" s="38">
        <f t="shared" si="39"/>
        <v>112.92810457516342</v>
      </c>
      <c r="Q229" s="38">
        <f t="shared" si="40"/>
        <v>213.07189542483661</v>
      </c>
      <c r="R229" s="38">
        <f t="shared" si="41"/>
        <v>123.95437262357416</v>
      </c>
      <c r="S229" s="39">
        <f t="shared" si="42"/>
        <v>-11.026268048410742</v>
      </c>
      <c r="T229" s="39">
        <f t="shared" si="43"/>
        <v>-11.026268048410742</v>
      </c>
      <c r="U229" t="s">
        <v>282</v>
      </c>
      <c r="V229" t="s">
        <v>285</v>
      </c>
      <c r="W229" t="s">
        <v>165</v>
      </c>
      <c r="X229" t="s">
        <v>428</v>
      </c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29" t="str">
        <f t="shared" si="4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29" t="str">
        <f t="shared" si="4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29" t="str">
        <f t="shared" si="4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29" t="str">
        <f t="shared" si="4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29" t="str">
        <f t="shared" si="4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29" t="str">
        <f t="shared" si="4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29" t="str">
        <f t="shared" si="4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29" t="str">
        <f t="shared" si="4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29" t="str">
        <f t="shared" si="4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29" t="str">
        <f t="shared" si="4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29" t="str">
        <f t="shared" si="4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29" t="str">
        <f t="shared" si="4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29" t="str">
        <f t="shared" si="4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29" t="str">
        <f t="shared" si="4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29" t="str">
        <f t="shared" si="4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29" t="str">
        <f t="shared" si="4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29" t="str">
        <f t="shared" si="4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29" t="str">
        <f t="shared" si="4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29" t="str">
        <f t="shared" si="4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29" t="str">
        <f t="shared" si="4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29" t="str">
        <f t="shared" si="4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29" t="str">
        <f t="shared" si="4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29" t="str">
        <f t="shared" si="4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29" t="str">
        <f t="shared" si="4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29" t="str">
        <f t="shared" si="4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29" t="str">
        <f t="shared" si="4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29" t="str">
        <f t="shared" si="4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29" t="str">
        <f t="shared" si="4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29" t="str">
        <f t="shared" si="4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29" t="str">
        <f t="shared" si="4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29" t="str">
        <f t="shared" si="4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29" t="str">
        <f t="shared" si="4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29" t="str">
        <f t="shared" si="4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29" t="str">
        <f t="shared" si="4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29" t="str">
        <f t="shared" si="4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29" t="str">
        <f t="shared" si="4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29" t="str">
        <f t="shared" si="4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29" t="str">
        <f t="shared" si="4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29" t="str">
        <f t="shared" si="4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29" t="str">
        <f t="shared" si="4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29" t="str">
        <f t="shared" si="4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29" t="str">
        <f t="shared" si="4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29" t="str">
        <f t="shared" si="4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29" t="str">
        <f t="shared" si="4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29" t="str">
        <f t="shared" si="4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29" t="str">
        <f t="shared" si="4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29" t="str">
        <f t="shared" si="4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29" t="str">
        <f t="shared" si="4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29" t="str">
        <f t="shared" si="4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29" t="str">
        <f t="shared" si="4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29" t="str">
        <f t="shared" si="4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29" t="str">
        <f t="shared" si="4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29" t="str">
        <f t="shared" si="4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29" t="str">
        <f t="shared" si="4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29" t="str">
        <f t="shared" si="4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29" t="str">
        <f t="shared" si="4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29" t="str">
        <f t="shared" si="4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29" t="str">
        <f t="shared" si="4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29" t="str">
        <f t="shared" si="4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29" t="str">
        <f t="shared" si="4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29" t="str">
        <f t="shared" ref="C752:C815" si="4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29" t="str">
        <f t="shared" si="4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29" t="str">
        <f t="shared" si="4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29" t="str">
        <f t="shared" si="4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29" t="str">
        <f t="shared" si="4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29" t="str">
        <f t="shared" si="4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29" t="str">
        <f t="shared" si="4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29" t="str">
        <f t="shared" si="4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29" t="str">
        <f t="shared" si="4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29" t="str">
        <f t="shared" si="4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29" t="str">
        <f t="shared" si="4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29" t="str">
        <f t="shared" si="4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29" t="str">
        <f t="shared" si="4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29" t="str">
        <f t="shared" si="4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29" t="str">
        <f t="shared" si="4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29" t="str">
        <f t="shared" si="4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29" t="str">
        <f t="shared" si="4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29" t="str">
        <f t="shared" si="4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29" t="str">
        <f t="shared" si="4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29" t="str">
        <f t="shared" si="4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29" t="str">
        <f t="shared" si="4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29" t="str">
        <f t="shared" si="4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29" t="str">
        <f t="shared" si="4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29" t="str">
        <f t="shared" si="4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29" t="str">
        <f t="shared" si="4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29" t="str">
        <f t="shared" si="4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29" t="str">
        <f t="shared" si="4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29" t="str">
        <f t="shared" si="4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29" t="str">
        <f t="shared" si="4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29" t="str">
        <f t="shared" si="4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29" t="str">
        <f t="shared" si="4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29" t="str">
        <f t="shared" si="4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29" t="str">
        <f t="shared" si="4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29" t="str">
        <f t="shared" si="4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29" t="str">
        <f t="shared" si="4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29" t="str">
        <f t="shared" si="4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29" t="str">
        <f t="shared" si="4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29" t="str">
        <f t="shared" si="4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29" t="str">
        <f t="shared" si="4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29" t="str">
        <f t="shared" si="4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29" t="str">
        <f t="shared" si="4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29" t="str">
        <f t="shared" si="4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29" t="str">
        <f t="shared" si="4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29" t="str">
        <f t="shared" si="4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29" t="str">
        <f t="shared" si="4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29" t="str">
        <f t="shared" si="4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29" t="str">
        <f t="shared" si="4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29" t="str">
        <f t="shared" si="4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29" t="str">
        <f t="shared" si="4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29" t="str">
        <f t="shared" si="4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29" t="str">
        <f t="shared" si="4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29" t="str">
        <f t="shared" si="4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29" t="str">
        <f t="shared" si="4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29" t="str">
        <f t="shared" si="4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29" t="str">
        <f t="shared" si="4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29" t="str">
        <f t="shared" si="4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29" t="str">
        <f t="shared" si="4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29" t="str">
        <f t="shared" si="4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29" t="str">
        <f t="shared" si="4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29" t="str">
        <f t="shared" si="4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29" t="str">
        <f t="shared" si="4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29" t="str">
        <f t="shared" si="4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29" t="str">
        <f t="shared" si="4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29" t="str">
        <f t="shared" si="4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29" t="str">
        <f t="shared" ref="C816:C879" si="4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29" t="str">
        <f t="shared" si="4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29" t="str">
        <f t="shared" si="4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29" t="str">
        <f t="shared" si="4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29" t="str">
        <f t="shared" si="4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29" t="str">
        <f t="shared" si="4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29" t="str">
        <f t="shared" si="4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29" t="str">
        <f t="shared" si="4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29" t="str">
        <f t="shared" si="4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29" t="str">
        <f t="shared" si="4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29" t="str">
        <f t="shared" si="4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29" t="str">
        <f t="shared" si="4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29" t="str">
        <f t="shared" si="4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29" t="str">
        <f t="shared" si="4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29" t="str">
        <f t="shared" si="4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29" t="str">
        <f t="shared" si="4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29" t="str">
        <f t="shared" si="4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29" t="str">
        <f t="shared" si="4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29" t="str">
        <f t="shared" si="4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29" t="str">
        <f t="shared" si="4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29" t="str">
        <f t="shared" si="4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29" t="str">
        <f t="shared" si="4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29" t="str">
        <f t="shared" si="4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29" t="str">
        <f t="shared" si="4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29" t="str">
        <f t="shared" si="4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29" t="str">
        <f t="shared" si="4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29" t="str">
        <f t="shared" si="4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29" t="str">
        <f t="shared" si="4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29" t="str">
        <f t="shared" si="4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29" t="str">
        <f t="shared" si="4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29" t="str">
        <f t="shared" si="4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29" t="str">
        <f t="shared" si="4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29" t="str">
        <f t="shared" si="4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29" t="str">
        <f t="shared" si="4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29" t="str">
        <f t="shared" si="4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29" t="str">
        <f t="shared" si="4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29" t="str">
        <f t="shared" si="4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29" t="str">
        <f t="shared" si="4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29" t="str">
        <f t="shared" si="4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29" t="str">
        <f t="shared" si="4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29" t="str">
        <f t="shared" si="4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29" t="str">
        <f t="shared" si="4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29" t="str">
        <f t="shared" si="4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29" t="str">
        <f t="shared" si="4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29" t="str">
        <f t="shared" si="4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29" t="str">
        <f t="shared" si="4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29" t="str">
        <f t="shared" si="4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29" t="str">
        <f t="shared" si="4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29" t="str">
        <f t="shared" si="4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29" t="str">
        <f t="shared" si="4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29" t="str">
        <f t="shared" si="4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29" t="str">
        <f t="shared" si="4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29" t="str">
        <f t="shared" si="4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29" t="str">
        <f t="shared" si="4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29" t="str">
        <f t="shared" si="4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29" t="str">
        <f t="shared" si="4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29" t="str">
        <f t="shared" si="4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29" t="str">
        <f t="shared" si="4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29" t="str">
        <f t="shared" si="4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29" t="str">
        <f t="shared" si="4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29" t="str">
        <f t="shared" si="4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29" t="str">
        <f t="shared" si="4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29" t="str">
        <f t="shared" si="4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29" t="str">
        <f t="shared" si="4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29" t="str">
        <f t="shared" ref="C880:C943" si="4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29" t="str">
        <f t="shared" si="4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29" t="str">
        <f t="shared" si="4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29" t="str">
        <f t="shared" si="4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29" t="str">
        <f t="shared" si="4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29" t="str">
        <f t="shared" si="4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29" t="str">
        <f t="shared" si="4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29" t="str">
        <f t="shared" si="4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29" t="str">
        <f t="shared" si="4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29" t="str">
        <f t="shared" si="4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29" t="str">
        <f t="shared" si="4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29" t="str">
        <f t="shared" si="4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29" t="str">
        <f t="shared" si="4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29" t="str">
        <f t="shared" si="4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29" t="str">
        <f t="shared" si="4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29" t="str">
        <f t="shared" si="4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29" t="str">
        <f t="shared" si="4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29" t="str">
        <f t="shared" si="4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29" t="str">
        <f t="shared" si="4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29" t="str">
        <f t="shared" si="4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29" t="str">
        <f t="shared" si="4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29" t="str">
        <f t="shared" si="4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29" t="str">
        <f t="shared" si="4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29" t="str">
        <f t="shared" si="4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29" t="str">
        <f t="shared" si="4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29" t="str">
        <f t="shared" si="4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29" t="str">
        <f t="shared" si="4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29" t="str">
        <f t="shared" si="4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29" t="str">
        <f t="shared" si="4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29" t="str">
        <f t="shared" si="4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29" t="str">
        <f t="shared" si="4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29" t="str">
        <f t="shared" si="4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29" t="str">
        <f t="shared" si="4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29" t="str">
        <f t="shared" si="4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29" t="str">
        <f t="shared" si="4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29" t="str">
        <f t="shared" si="4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29" t="str">
        <f t="shared" si="4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29" t="str">
        <f t="shared" si="4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29" t="str">
        <f t="shared" si="4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29" t="str">
        <f t="shared" si="4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29" t="str">
        <f t="shared" si="4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29" t="str">
        <f t="shared" si="4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29" t="str">
        <f t="shared" si="4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29" t="str">
        <f t="shared" si="4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29" t="str">
        <f t="shared" si="4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29" t="str">
        <f t="shared" si="4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29" t="str">
        <f t="shared" si="4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29" t="str">
        <f t="shared" si="4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29" t="str">
        <f t="shared" si="4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29" t="str">
        <f t="shared" si="4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29" t="str">
        <f t="shared" si="4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29" t="str">
        <f t="shared" si="4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29" t="str">
        <f t="shared" si="4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29" t="str">
        <f t="shared" si="4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29" t="str">
        <f t="shared" si="4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29" t="str">
        <f t="shared" si="4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29" t="str">
        <f t="shared" si="4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29" t="str">
        <f t="shared" si="4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29" t="str">
        <f t="shared" si="4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29" t="str">
        <f t="shared" si="4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29" t="str">
        <f t="shared" si="4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29" t="str">
        <f t="shared" si="4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29" t="str">
        <f t="shared" si="4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29" t="str">
        <f t="shared" si="4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29" t="str">
        <f t="shared" ref="C944:C1002" si="4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29" t="str">
        <f t="shared" si="4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29" t="str">
        <f t="shared" si="4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29" t="str">
        <f t="shared" si="4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29" t="str">
        <f t="shared" si="4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29" t="str">
        <f t="shared" si="4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29" t="str">
        <f t="shared" si="4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29" t="str">
        <f t="shared" si="4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29" t="str">
        <f t="shared" si="4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29" t="str">
        <f t="shared" si="4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29" t="str">
        <f t="shared" si="4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29" t="str">
        <f t="shared" si="4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29" t="str">
        <f t="shared" si="4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29" t="str">
        <f t="shared" si="4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29" t="str">
        <f t="shared" si="4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29" t="str">
        <f t="shared" si="4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29" t="str">
        <f t="shared" si="4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29" t="str">
        <f t="shared" si="4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29" t="str">
        <f t="shared" si="4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29" t="str">
        <f t="shared" si="4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29" t="str">
        <f t="shared" si="4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29" t="str">
        <f t="shared" si="4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29" t="str">
        <f t="shared" si="4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29" t="str">
        <f t="shared" si="4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29" t="str">
        <f t="shared" si="4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29" t="str">
        <f t="shared" si="4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29" t="str">
        <f t="shared" si="4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29" t="str">
        <f t="shared" si="4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29" t="str">
        <f t="shared" si="4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29" t="str">
        <f t="shared" si="4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29" t="str">
        <f t="shared" si="4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29" t="str">
        <f t="shared" si="4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29" t="str">
        <f t="shared" si="4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29" t="str">
        <f t="shared" si="4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29" t="str">
        <f t="shared" si="4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29" t="str">
        <f t="shared" si="4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29" t="str">
        <f t="shared" si="4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29" t="str">
        <f t="shared" si="4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29" t="str">
        <f t="shared" si="4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29" t="str">
        <f t="shared" si="4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29" t="str">
        <f t="shared" si="4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29" t="str">
        <f t="shared" si="4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29" t="str">
        <f t="shared" si="4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29" t="str">
        <f t="shared" si="4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29" t="str">
        <f t="shared" si="4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29" t="str">
        <f t="shared" si="4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29" t="str">
        <f t="shared" si="4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29" t="str">
        <f t="shared" si="4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29" t="str">
        <f t="shared" si="4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29" t="str">
        <f t="shared" si="4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29" t="str">
        <f t="shared" si="4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29" t="str">
        <f t="shared" si="4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29" t="str">
        <f t="shared" si="4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29" t="str">
        <f t="shared" si="4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29" t="str">
        <f t="shared" si="4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29" t="str">
        <f t="shared" si="4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29" t="str">
        <f t="shared" si="4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29" t="str">
        <f t="shared" si="4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29" t="str">
        <f t="shared" si="4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184" activePane="bottomLeft" state="frozen"/>
      <selection pane="bottomLeft" activeCell="S179" sqref="S179:S22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1.31</v>
      </c>
      <c r="B3">
        <v>6.11</v>
      </c>
      <c r="C3">
        <v>9.17</v>
      </c>
      <c r="D3" s="20">
        <f>IF(OR($A3="",$B3="",$C3=""),"",(1/A3)+(1/B3)+(1/C3)-1)</f>
        <v>3.6076153828305646E-2</v>
      </c>
      <c r="E3" s="17">
        <f>IF(OR($A3="",$B3="",$C3=""),"",A3*'MPTO_working_3-way'!$I2)</f>
        <v>1.3572597615150805</v>
      </c>
      <c r="F3" s="21">
        <f>IF(OR($A3="",$B3="",$C3=""),"",B3*'MPTO_working_3-way'!$I2)</f>
        <v>6.3304252998909476</v>
      </c>
      <c r="G3" s="22">
        <f>IF(OR($A3="",$B3="",$C3=""),"",C3*'MPTO_working_3-way'!$I2)</f>
        <v>9.5008183306055631</v>
      </c>
      <c r="H3" s="17">
        <f>IF(OR($A3="",$B3="",$C3=""),"",'MPTO_working_3-way'!E2)</f>
        <v>1.3309670619778331</v>
      </c>
      <c r="I3" s="21">
        <f>IF(OR($A3="",$B3="",$C3=""),"",'MPTO_working_3-way'!F2)</f>
        <v>6.5945340484214547</v>
      </c>
      <c r="J3" s="22">
        <f>IF(OR($A3="",$B3="",$C3=""),"",'MPTO_working_3-way'!G2)</f>
        <v>10.306529643687103</v>
      </c>
      <c r="K3" s="17">
        <f>IF(OR($A3="",$B3="",$C3=""),"",'OddsRatio_working_3-way'!H2)</f>
        <v>1.3384010988192847</v>
      </c>
      <c r="L3" s="21">
        <f>IF(OR($A3="",$B3="",$C3=""),"",'OddsRatio_working_3-way'!I2)</f>
        <v>6.5781600482791776</v>
      </c>
      <c r="M3" s="22">
        <f>IF(OR($A3="",$B3="",$C3=""),"",'OddsRatio_working_3-way'!J2)</f>
        <v>9.9185063785598579</v>
      </c>
      <c r="N3" s="23">
        <f>(1/E3)* 100</f>
        <v>73.677863910422062</v>
      </c>
      <c r="O3" s="24">
        <f>(1/F3)* 100</f>
        <v>15.79672695951766</v>
      </c>
      <c r="P3" s="24">
        <f>(1/G3)* 100</f>
        <v>10.525409130060295</v>
      </c>
      <c r="Q3" t="s">
        <v>169</v>
      </c>
      <c r="R3" t="s">
        <v>170</v>
      </c>
      <c r="S3" t="s">
        <v>424</v>
      </c>
      <c r="T3" s="35">
        <v>100</v>
      </c>
      <c r="U3" s="35">
        <f>(1/A4)*((T3*A4)-T3)</f>
        <v>66.101694915254228</v>
      </c>
      <c r="V3" s="35">
        <f>(1/B4)*((T3*B4)-T3)</f>
        <v>70.588235294117652</v>
      </c>
      <c r="W3" s="35">
        <f>(1/C4)*((T3*C4)-T3)</f>
        <v>61.089494163424128</v>
      </c>
      <c r="X3" s="35">
        <f>((1/B4)+(1/C4))*T3</f>
        <v>68.322270542458227</v>
      </c>
      <c r="Y3" s="35">
        <f>((1/A4)+(1/C4))*T3</f>
        <v>72.808810921321637</v>
      </c>
      <c r="Z3" s="35">
        <f>((1/A4)+(1/B4))*T3</f>
        <v>63.31006979062812</v>
      </c>
      <c r="AA3" s="35">
        <f t="shared" ref="AA3:AA4" si="0">U3-X3</f>
        <v>-2.2205756272039991</v>
      </c>
      <c r="AB3" s="35">
        <f t="shared" ref="AB3:AB4" si="1">V3-Y3</f>
        <v>-2.2205756272039849</v>
      </c>
      <c r="AC3" s="35">
        <f t="shared" ref="AC3:AC4" si="2">W3-Z3</f>
        <v>-2.220575627203992</v>
      </c>
      <c r="AD3" s="27"/>
      <c r="AE3" s="27"/>
      <c r="AF3">
        <v>1.44</v>
      </c>
      <c r="AG3">
        <v>2.87</v>
      </c>
      <c r="AH3" s="41"/>
      <c r="AI3" s="27"/>
      <c r="AJ3" t="s">
        <v>429</v>
      </c>
    </row>
    <row r="4" spans="1:36" ht="15" x14ac:dyDescent="0.25">
      <c r="A4">
        <v>2.95</v>
      </c>
      <c r="B4">
        <v>3.4</v>
      </c>
      <c r="C4">
        <v>2.57</v>
      </c>
      <c r="D4" s="20">
        <f t="shared" ref="D4:D67" si="3">IF(OR($A4="",$B4="",$C4=""),"",(1/A4)+(1/B4)+(1/C4)-1)</f>
        <v>2.2205756272039912E-2</v>
      </c>
      <c r="E4" s="17">
        <f>IF(OR($A4="",$B4="",$C4=""),"",A4*'MPTO_working_3-way'!$I3)</f>
        <v>3.0155069810025181</v>
      </c>
      <c r="F4" s="21">
        <f>IF(OR($A4="",$B4="",$C4=""),"",B4*'MPTO_working_3-way'!$I3)</f>
        <v>3.4754995713249355</v>
      </c>
      <c r="G4" s="22">
        <f>IF(OR($A4="",$B4="",$C4=""),"",C4*'MPTO_working_3-way'!$I3)</f>
        <v>2.6270687936191424</v>
      </c>
      <c r="H4" s="17">
        <f>IF(OR($A4="",$B4="",$C4=""),"",'MPTO_working_3-way'!E3)</f>
        <v>3.0158531448895554</v>
      </c>
      <c r="I4" s="21">
        <f>IF(OR($A4="",$B4="",$C4=""),"",'MPTO_working_3-way'!F3)</f>
        <v>3.4877751769115237</v>
      </c>
      <c r="J4" s="22">
        <f>IF(OR($A4="",$B4="",$C4=""),"",'MPTO_working_3-way'!G3)</f>
        <v>2.6198369786161475</v>
      </c>
      <c r="K4" s="17">
        <f>IF(OR($A4="",$B4="",$C4=""),"",'OddsRatio_working_3-way'!H3)</f>
        <v>3.0161292078786897</v>
      </c>
      <c r="L4" s="21">
        <f>IF(OR($A4="",$B4="",$C4=""),"",'OddsRatio_working_3-way'!I3)</f>
        <v>3.4813897943122329</v>
      </c>
      <c r="M4" s="22">
        <f>IF(OR($A4="",$B4="",$C4=""),"",'OddsRatio_working_3-way'!J3)</f>
        <v>2.6232424904459193</v>
      </c>
      <c r="N4" s="23">
        <f t="shared" ref="N4" si="4">(1/E4)* 100</f>
        <v>33.161919581016711</v>
      </c>
      <c r="O4" s="24">
        <f t="shared" ref="O4" si="5">(1/F4)* 100</f>
        <v>28.772841989411567</v>
      </c>
      <c r="P4" s="24">
        <f t="shared" ref="P4" si="6">(1/G4)* 100</f>
        <v>38.065238429571721</v>
      </c>
      <c r="Q4" t="s">
        <v>171</v>
      </c>
      <c r="R4" t="s">
        <v>172</v>
      </c>
      <c r="S4" t="s">
        <v>424</v>
      </c>
      <c r="T4" s="35">
        <v>100</v>
      </c>
      <c r="U4" s="35">
        <f t="shared" ref="U4" si="7">(1/A5)*((T4*A5)-T4)</f>
        <v>56.331877729257641</v>
      </c>
      <c r="V4" s="35">
        <f t="shared" ref="V4" si="8">(1/B5)*((T4*B5)-T4)</f>
        <v>71.098265895953759</v>
      </c>
      <c r="W4" s="35">
        <f t="shared" ref="W4" si="9">(1/C5)*((T4*C5)-T4)</f>
        <v>69.879518072289159</v>
      </c>
      <c r="X4" s="35">
        <f t="shared" ref="X4" si="10">((1/B5)+(1/C5))*T4</f>
        <v>59.02221603175709</v>
      </c>
      <c r="Y4" s="35">
        <f t="shared" ref="Y4" si="11">((1/A5)+(1/C5))*T4</f>
        <v>73.788604198453214</v>
      </c>
      <c r="Z4" s="35">
        <f t="shared" ref="Z4" si="12">((1/A5)+(1/B5))*T4</f>
        <v>72.569856374788614</v>
      </c>
      <c r="AA4" s="35">
        <f t="shared" si="0"/>
        <v>-2.6903383024994483</v>
      </c>
      <c r="AB4" s="35">
        <f t="shared" si="1"/>
        <v>-2.6903383024994554</v>
      </c>
      <c r="AC4" s="35">
        <f t="shared" si="2"/>
        <v>-2.6903383024994554</v>
      </c>
      <c r="AD4" s="4"/>
      <c r="AE4" s="4"/>
      <c r="AF4">
        <v>2.09</v>
      </c>
      <c r="AG4">
        <v>1.81</v>
      </c>
      <c r="AH4" s="4"/>
      <c r="AI4" s="4"/>
      <c r="AJ4" t="s">
        <v>430</v>
      </c>
    </row>
    <row r="5" spans="1:36" s="12" customFormat="1" ht="15" x14ac:dyDescent="0.25">
      <c r="A5">
        <v>2.29</v>
      </c>
      <c r="B5">
        <v>3.46</v>
      </c>
      <c r="C5">
        <v>3.32</v>
      </c>
      <c r="D5" s="20">
        <f t="shared" si="3"/>
        <v>2.6903383024994509E-2</v>
      </c>
      <c r="E5" s="17">
        <f>IF(OR($A5="",$B5="",$C5=""),"",A5*'MPTO_working_3-way'!$I4)</f>
        <v>2.3516087471272376</v>
      </c>
      <c r="F5" s="21">
        <f>IF(OR($A5="",$B5="",$C5=""),"",B5*'MPTO_working_3-way'!$I4)</f>
        <v>3.553085705266481</v>
      </c>
      <c r="G5" s="22">
        <f>IF(OR($A5="",$B5="",$C5=""),"",C5*'MPTO_working_3-way'!$I4)</f>
        <v>3.4093192316429817</v>
      </c>
      <c r="H5" s="17">
        <f>IF(OR($A5="",$B5="",$C5=""),"",'MPTO_working_3-way'!E4)</f>
        <v>2.3380140385605359</v>
      </c>
      <c r="I5" s="21">
        <f>IF(OR($A5="",$B5="",$C5=""),"",'MPTO_working_3-way'!F4)</f>
        <v>3.5707967100390721</v>
      </c>
      <c r="J5" s="22">
        <f>IF(OR($A5="",$B5="",$C5=""),"",'MPTO_working_3-way'!G4)</f>
        <v>3.4218798943114899</v>
      </c>
      <c r="K5" s="17">
        <f>IF(OR($A5="",$B5="",$C5=""),"",'OddsRatio_working_3-way'!H4)</f>
        <v>2.3438555807284396</v>
      </c>
      <c r="L5" s="21">
        <f>IF(OR($A5="",$B5="",$C5=""),"",'OddsRatio_working_3-way'!I4)</f>
        <v>3.5627013399937688</v>
      </c>
      <c r="M5" s="22">
        <f>IF(OR($A5="",$B5="",$C5=""),"",'OddsRatio_working_3-way'!J4)</f>
        <v>3.4168565482868063</v>
      </c>
      <c r="N5" s="23">
        <f t="shared" ref="N5:N68" si="13">(1/E5)* 100</f>
        <v>42.524080641459413</v>
      </c>
      <c r="O5" s="24">
        <f t="shared" ref="O5:O68" si="14">(1/F5)* 100</f>
        <v>28.144550482353196</v>
      </c>
      <c r="P5" s="24">
        <f t="shared" ref="P5:P68" si="15">(1/G5)* 100</f>
        <v>29.331368876187376</v>
      </c>
      <c r="Q5" t="s">
        <v>173</v>
      </c>
      <c r="R5" t="s">
        <v>174</v>
      </c>
      <c r="S5" t="s">
        <v>424</v>
      </c>
      <c r="T5" s="35">
        <v>100</v>
      </c>
      <c r="U5" s="35">
        <f t="shared" ref="U5:U68" si="16">(1/A6)*((T5*A6)-T5)</f>
        <v>55.357142857142868</v>
      </c>
      <c r="V5" s="35">
        <f t="shared" ref="V5:V68" si="17">(1/B6)*((T5*B6)-T5)</f>
        <v>70.326409495548958</v>
      </c>
      <c r="W5" s="35">
        <f t="shared" ref="W5:W68" si="18">(1/C6)*((T5*C6)-T5)</f>
        <v>71.590909090909093</v>
      </c>
      <c r="X5" s="35">
        <f t="shared" ref="X5:X68" si="19">((1/B6)+(1/C6))*T5</f>
        <v>58.082681413541948</v>
      </c>
      <c r="Y5" s="35">
        <f t="shared" ref="Y5:Y68" si="20">((1/A6)+(1/C6))*T5</f>
        <v>73.05194805194806</v>
      </c>
      <c r="Z5" s="35">
        <f t="shared" ref="Z5:Z68" si="21">((1/A6)+(1/B6))*T5</f>
        <v>74.316447647308181</v>
      </c>
      <c r="AA5" s="35">
        <f t="shared" ref="AA5:AA68" si="22">U5-X5</f>
        <v>-2.7255385563990799</v>
      </c>
      <c r="AB5" s="35">
        <f t="shared" ref="AB5:AB68" si="23">V5-Y5</f>
        <v>-2.7255385563991013</v>
      </c>
      <c r="AC5" s="35">
        <f t="shared" ref="AC5:AC68" si="24">W5-Z5</f>
        <v>-2.725538556399087</v>
      </c>
      <c r="AD5" s="27"/>
      <c r="AE5" s="27"/>
      <c r="AF5">
        <v>1.91</v>
      </c>
      <c r="AG5">
        <v>1.98</v>
      </c>
      <c r="AH5" s="36"/>
      <c r="AI5" s="27"/>
      <c r="AJ5" t="s">
        <v>163</v>
      </c>
    </row>
    <row r="6" spans="1:36" s="12" customFormat="1" ht="15" x14ac:dyDescent="0.25">
      <c r="A6">
        <v>2.2400000000000002</v>
      </c>
      <c r="B6">
        <v>3.37</v>
      </c>
      <c r="C6">
        <v>3.52</v>
      </c>
      <c r="D6" s="20">
        <f t="shared" si="3"/>
        <v>2.7255385563990986E-2</v>
      </c>
      <c r="E6" s="17">
        <f>IF(OR($A6="",$B6="",$C6=""),"",A6*'MPTO_working_3-way'!$I5)</f>
        <v>2.3010520636633398</v>
      </c>
      <c r="F6" s="21">
        <f>IF(OR($A6="",$B6="",$C6=""),"",B6*'MPTO_working_3-way'!$I5)</f>
        <v>3.4618506493506498</v>
      </c>
      <c r="G6" s="22">
        <f>IF(OR($A6="",$B6="",$C6=""),"",C6*'MPTO_working_3-way'!$I5)</f>
        <v>3.6159389571852483</v>
      </c>
      <c r="H6" s="17">
        <f>IF(OR($A6="",$B6="",$C6=""),"",'MPTO_working_3-way'!E5)</f>
        <v>2.2865325094449771</v>
      </c>
      <c r="I6" s="21">
        <f>IF(OR($A6="",$B6="",$C6=""),"",'MPTO_working_3-way'!F5)</f>
        <v>3.4764376863047195</v>
      </c>
      <c r="J6" s="22">
        <f>IF(OR($A6="",$B6="",$C6=""),"",'MPTO_working_3-way'!G5)</f>
        <v>3.6362872006866476</v>
      </c>
      <c r="K6" s="17">
        <f>IF(OR($A6="",$B6="",$C6=""),"",'OddsRatio_working_3-way'!H5)</f>
        <v>2.2926871979838839</v>
      </c>
      <c r="L6" s="21">
        <f>IF(OR($A6="",$B6="",$C6=""),"",'OddsRatio_working_3-way'!I5)</f>
        <v>3.470700531630488</v>
      </c>
      <c r="M6" s="22">
        <f>IF(OR($A6="",$B6="",$C6=""),"",'OddsRatio_working_3-way'!J5)</f>
        <v>3.6270739829995051</v>
      </c>
      <c r="N6" s="23">
        <f t="shared" si="13"/>
        <v>43.458382180539267</v>
      </c>
      <c r="O6" s="24">
        <f t="shared" si="14"/>
        <v>28.886283704572097</v>
      </c>
      <c r="P6" s="24">
        <f t="shared" si="15"/>
        <v>27.655334114888625</v>
      </c>
      <c r="Q6" t="s">
        <v>175</v>
      </c>
      <c r="R6" t="s">
        <v>176</v>
      </c>
      <c r="S6" t="s">
        <v>424</v>
      </c>
      <c r="T6" s="35">
        <v>100</v>
      </c>
      <c r="U6" s="35">
        <f t="shared" si="16"/>
        <v>38.650306748466257</v>
      </c>
      <c r="V6" s="35">
        <f t="shared" si="17"/>
        <v>74.358974358974365</v>
      </c>
      <c r="W6" s="35">
        <f t="shared" si="18"/>
        <v>83.792544570502429</v>
      </c>
      <c r="X6" s="35">
        <f t="shared" si="19"/>
        <v>41.848481070523214</v>
      </c>
      <c r="Y6" s="35">
        <f t="shared" si="20"/>
        <v>77.557148681031322</v>
      </c>
      <c r="Z6" s="35">
        <f t="shared" si="21"/>
        <v>86.990718892559386</v>
      </c>
      <c r="AA6" s="35">
        <f t="shared" si="22"/>
        <v>-3.198174322056957</v>
      </c>
      <c r="AB6" s="35">
        <f t="shared" si="23"/>
        <v>-3.198174322056957</v>
      </c>
      <c r="AC6" s="35">
        <f t="shared" si="24"/>
        <v>-3.198174322056957</v>
      </c>
      <c r="AD6" s="27"/>
      <c r="AE6" s="27"/>
      <c r="AF6">
        <v>1.94</v>
      </c>
      <c r="AG6">
        <v>1.94</v>
      </c>
      <c r="AH6" s="36"/>
      <c r="AI6" s="27"/>
      <c r="AJ6" t="s">
        <v>163</v>
      </c>
    </row>
    <row r="7" spans="1:36" s="12" customFormat="1" ht="15" x14ac:dyDescent="0.25">
      <c r="A7">
        <v>1.63</v>
      </c>
      <c r="B7">
        <v>3.9</v>
      </c>
      <c r="C7">
        <v>6.17</v>
      </c>
      <c r="D7" s="20">
        <f t="shared" si="3"/>
        <v>3.198174322056957E-2</v>
      </c>
      <c r="E7" s="17">
        <f>IF(OR($A7="",$B7="",$C7=""),"",A7*'MPTO_working_3-way'!$I6)</f>
        <v>1.6821302414495283</v>
      </c>
      <c r="F7" s="21">
        <f>IF(OR($A7="",$B7="",$C7=""),"",B7*'MPTO_working_3-way'!$I6)</f>
        <v>4.0247287985602211</v>
      </c>
      <c r="G7" s="22">
        <f>IF(OR($A7="",$B7="",$C7=""),"",C7*'MPTO_working_3-way'!$I6)</f>
        <v>6.3673273556709145</v>
      </c>
      <c r="H7" s="17">
        <f>IF(OR($A7="",$B7="",$C7=""),"",'MPTO_working_3-way'!E6)</f>
        <v>1.6588249822829735</v>
      </c>
      <c r="I7" s="21">
        <f>IF(OR($A7="",$B7="",$C7=""),"",'MPTO_working_3-way'!F6)</f>
        <v>4.0691813677058635</v>
      </c>
      <c r="J7" s="22">
        <f>IF(OR($A7="",$B7="",$C7=""),"",'MPTO_working_3-way'!G6)</f>
        <v>6.6044102715502797</v>
      </c>
      <c r="K7" s="17">
        <f>IF(OR($A7="",$B7="",$C7=""),"",'OddsRatio_working_3-way'!H6)</f>
        <v>1.6670405854113921</v>
      </c>
      <c r="L7" s="21">
        <f>IF(OR($A7="",$B7="",$C7=""),"",'OddsRatio_working_3-way'!I6)</f>
        <v>4.0705042820524389</v>
      </c>
      <c r="M7" s="22">
        <f>IF(OR($A7="",$B7="",$C7=""),"",'OddsRatio_working_3-way'!J6)</f>
        <v>6.4739679786934872</v>
      </c>
      <c r="N7" s="23">
        <f t="shared" si="13"/>
        <v>59.448428864716099</v>
      </c>
      <c r="O7" s="24">
        <f t="shared" si="14"/>
        <v>24.84639462807365</v>
      </c>
      <c r="P7" s="24">
        <f t="shared" si="15"/>
        <v>15.705176507210247</v>
      </c>
      <c r="Q7" t="s">
        <v>133</v>
      </c>
      <c r="R7" t="s">
        <v>141</v>
      </c>
      <c r="S7" t="s">
        <v>424</v>
      </c>
      <c r="T7" s="35">
        <v>100</v>
      </c>
      <c r="U7" s="35">
        <f t="shared" si="16"/>
        <v>71.671388101982998</v>
      </c>
      <c r="V7" s="35">
        <f t="shared" si="17"/>
        <v>70.149253731343279</v>
      </c>
      <c r="W7" s="35">
        <f t="shared" si="18"/>
        <v>54.954954954954964</v>
      </c>
      <c r="X7" s="35">
        <f t="shared" si="19"/>
        <v>74.89579131370175</v>
      </c>
      <c r="Y7" s="35">
        <f t="shared" si="20"/>
        <v>73.373656943062031</v>
      </c>
      <c r="Z7" s="35">
        <f t="shared" si="21"/>
        <v>58.179358166673708</v>
      </c>
      <c r="AA7" s="35">
        <f t="shared" si="22"/>
        <v>-3.2244032117187515</v>
      </c>
      <c r="AB7" s="35">
        <f t="shared" si="23"/>
        <v>-3.2244032117187515</v>
      </c>
      <c r="AC7" s="35">
        <f t="shared" si="24"/>
        <v>-3.2244032117187444</v>
      </c>
      <c r="AD7" s="27"/>
      <c r="AE7" s="27"/>
      <c r="AF7">
        <v>2.23</v>
      </c>
      <c r="AG7">
        <v>1.71</v>
      </c>
      <c r="AH7" s="36"/>
      <c r="AI7" s="27"/>
      <c r="AJ7" t="s">
        <v>164</v>
      </c>
    </row>
    <row r="8" spans="1:36" ht="15" x14ac:dyDescent="0.25">
      <c r="A8">
        <v>3.53</v>
      </c>
      <c r="B8">
        <v>3.35</v>
      </c>
      <c r="C8">
        <v>2.2200000000000002</v>
      </c>
      <c r="D8" s="20">
        <f t="shared" si="3"/>
        <v>3.2244032117187515E-2</v>
      </c>
      <c r="E8" s="17">
        <f>IF(OR($A8="",$B8="",$C8=""),"",A8*'MPTO_working_3-way'!$I7)</f>
        <v>3.6438214333736716</v>
      </c>
      <c r="F8" s="21">
        <f>IF(OR($A8="",$B8="",$C8=""),"",B8*'MPTO_working_3-way'!$I7)</f>
        <v>3.4580175075925781</v>
      </c>
      <c r="G8" s="22">
        <f>IF(OR($A8="",$B8="",$C8=""),"",C8*'MPTO_working_3-way'!$I7)</f>
        <v>2.2915817513001566</v>
      </c>
      <c r="H8" s="17">
        <f>IF(OR($A8="",$B8="",$C8=""),"",'MPTO_working_3-way'!E7)</f>
        <v>3.6692116428467263</v>
      </c>
      <c r="I8" s="21">
        <f>IF(OR($A8="",$B8="",$C8=""),"",'MPTO_working_3-way'!F7)</f>
        <v>3.4751247721537584</v>
      </c>
      <c r="J8" s="22">
        <f>IF(OR($A8="",$B8="",$C8=""),"",'MPTO_working_3-way'!G7)</f>
        <v>2.274265297642132</v>
      </c>
      <c r="K8" s="17">
        <f>IF(OR($A8="",$B8="",$C8=""),"",'OddsRatio_working_3-way'!H7)</f>
        <v>3.6576526129698781</v>
      </c>
      <c r="L8" s="21">
        <f>IF(OR($A8="",$B8="",$C8=""),"",'OddsRatio_working_3-way'!I7)</f>
        <v>3.4685706088850652</v>
      </c>
      <c r="M8" s="22">
        <f>IF(OR($A8="",$B8="",$C8=""),"",'OddsRatio_working_3-way'!J7)</f>
        <v>2.2815558054637366</v>
      </c>
      <c r="N8" s="23">
        <f t="shared" si="13"/>
        <v>27.443715842961581</v>
      </c>
      <c r="O8" s="24">
        <f t="shared" si="14"/>
        <v>28.918303559896824</v>
      </c>
      <c r="P8" s="24">
        <f t="shared" si="15"/>
        <v>43.637980597141599</v>
      </c>
      <c r="Q8" t="s">
        <v>159</v>
      </c>
      <c r="R8" t="s">
        <v>71</v>
      </c>
      <c r="S8" t="s">
        <v>424</v>
      </c>
      <c r="T8" s="35">
        <v>100</v>
      </c>
      <c r="U8" s="35">
        <f t="shared" si="16"/>
        <v>45.054945054945051</v>
      </c>
      <c r="V8" s="35">
        <f t="shared" si="17"/>
        <v>72.222222222222229</v>
      </c>
      <c r="W8" s="35">
        <f t="shared" si="18"/>
        <v>80.392156862745097</v>
      </c>
      <c r="X8" s="35">
        <f t="shared" si="19"/>
        <v>47.385620915032682</v>
      </c>
      <c r="Y8" s="35">
        <f t="shared" si="20"/>
        <v>74.552898082309852</v>
      </c>
      <c r="Z8" s="35">
        <f t="shared" si="21"/>
        <v>82.72283272283272</v>
      </c>
      <c r="AA8" s="35">
        <f t="shared" si="22"/>
        <v>-2.3306758600876307</v>
      </c>
      <c r="AB8" s="35">
        <f t="shared" si="23"/>
        <v>-2.3306758600876236</v>
      </c>
      <c r="AC8" s="35">
        <f t="shared" si="24"/>
        <v>-2.3306758600876236</v>
      </c>
      <c r="AF8">
        <v>2.23</v>
      </c>
      <c r="AG8">
        <v>1.69</v>
      </c>
      <c r="AJ8" t="s">
        <v>120</v>
      </c>
    </row>
    <row r="9" spans="1:36" ht="15" x14ac:dyDescent="0.25">
      <c r="A9">
        <v>1.82</v>
      </c>
      <c r="B9">
        <v>3.6</v>
      </c>
      <c r="C9">
        <v>5.0999999999999996</v>
      </c>
      <c r="D9" s="20">
        <f t="shared" si="3"/>
        <v>2.3306758600876165E-2</v>
      </c>
      <c r="E9" s="17">
        <f>IF(OR($A9="",$B9="",$C9=""),"",A9*'MPTO_working_3-way'!$I8)</f>
        <v>1.8624183006535946</v>
      </c>
      <c r="F9" s="21">
        <f>IF(OR($A9="",$B9="",$C9=""),"",B9*'MPTO_working_3-way'!$I8)</f>
        <v>3.6839043309631543</v>
      </c>
      <c r="G9" s="22">
        <f>IF(OR($A9="",$B9="",$C9=""),"",C9*'MPTO_working_3-way'!$I8)</f>
        <v>5.2188644688644681</v>
      </c>
      <c r="H9" s="17">
        <f>IF(OR($A9="",$B9="",$C9=""),"",'MPTO_working_3-way'!E8)</f>
        <v>1.8461028485558328</v>
      </c>
      <c r="I9" s="21">
        <f>IF(OR($A9="",$B9="",$C9=""),"",'MPTO_working_3-way'!F8)</f>
        <v>3.7035821954247208</v>
      </c>
      <c r="J9" s="22">
        <f>IF(OR($A9="",$B9="",$C9=""),"",'MPTO_working_3-way'!G8)</f>
        <v>5.3104062043099605</v>
      </c>
      <c r="K9" s="17">
        <f>IF(OR($A9="",$B9="",$C9=""),"",'OddsRatio_working_3-way'!H8)</f>
        <v>1.8523330218933169</v>
      </c>
      <c r="L9" s="21">
        <f>IF(OR($A9="",$B9="",$C9=""),"",'OddsRatio_working_3-way'!I8)</f>
        <v>3.7025193377105166</v>
      </c>
      <c r="M9" s="22">
        <f>IF(OR($A9="",$B9="",$C9=""),"",'OddsRatio_working_3-way'!J8)</f>
        <v>5.2616651094665832</v>
      </c>
      <c r="N9" s="23">
        <f t="shared" si="13"/>
        <v>53.693630461484474</v>
      </c>
      <c r="O9" s="24">
        <f t="shared" si="14"/>
        <v>27.145113177750485</v>
      </c>
      <c r="P9" s="24">
        <f t="shared" si="15"/>
        <v>19.161256360765051</v>
      </c>
      <c r="Q9" t="s">
        <v>177</v>
      </c>
      <c r="R9" t="s">
        <v>178</v>
      </c>
      <c r="S9" t="s">
        <v>424</v>
      </c>
      <c r="T9" s="35">
        <v>100</v>
      </c>
      <c r="U9" s="35">
        <f t="shared" si="16"/>
        <v>46.524064171122987</v>
      </c>
      <c r="V9" s="35">
        <f t="shared" si="17"/>
        <v>72.602739726027394</v>
      </c>
      <c r="W9" s="35">
        <f t="shared" si="18"/>
        <v>78.494623655913983</v>
      </c>
      <c r="X9" s="35">
        <f t="shared" si="19"/>
        <v>48.902636618058622</v>
      </c>
      <c r="Y9" s="35">
        <f t="shared" si="20"/>
        <v>74.981312172963015</v>
      </c>
      <c r="Z9" s="35">
        <f t="shared" si="21"/>
        <v>80.873196102849604</v>
      </c>
      <c r="AA9" s="35">
        <f t="shared" si="22"/>
        <v>-2.3785724469356353</v>
      </c>
      <c r="AB9" s="35">
        <f t="shared" si="23"/>
        <v>-2.3785724469356211</v>
      </c>
      <c r="AC9" s="35">
        <f t="shared" si="24"/>
        <v>-2.3785724469356211</v>
      </c>
      <c r="AF9">
        <v>2.16</v>
      </c>
      <c r="AG9">
        <v>1.76</v>
      </c>
      <c r="AJ9" t="s">
        <v>431</v>
      </c>
    </row>
    <row r="10" spans="1:36" ht="15" x14ac:dyDescent="0.25">
      <c r="A10">
        <v>1.87</v>
      </c>
      <c r="B10">
        <v>3.65</v>
      </c>
      <c r="C10">
        <v>4.6500000000000004</v>
      </c>
      <c r="D10" s="20">
        <f t="shared" si="3"/>
        <v>2.3785724469356229E-2</v>
      </c>
      <c r="E10" s="17">
        <f>IF(OR($A10="",$B10="",$C10=""),"",A10*'MPTO_working_3-way'!$I9)</f>
        <v>1.9144793047576962</v>
      </c>
      <c r="F10" s="21">
        <f>IF(OR($A10="",$B10="",$C10=""),"",B10*'MPTO_working_3-way'!$I9)</f>
        <v>3.73681789431315</v>
      </c>
      <c r="G10" s="22">
        <f>IF(OR($A10="",$B10="",$C10=""),"",C10*'MPTO_working_3-way'!$I9)</f>
        <v>4.7606036187825067</v>
      </c>
      <c r="H10" s="17">
        <f>IF(OR($A10="",$B10="",$C10=""),"",'MPTO_working_3-way'!E9)</f>
        <v>1.8981426890465654</v>
      </c>
      <c r="I10" s="21">
        <f>IF(OR($A10="",$B10="",$C10=""),"",'MPTO_working_3-way'!F9)</f>
        <v>3.758776349279505</v>
      </c>
      <c r="J10" s="22">
        <f>IF(OR($A10="",$B10="",$C10=""),"",'MPTO_working_3-way'!G9)</f>
        <v>4.8279980173997252</v>
      </c>
      <c r="K10" s="17">
        <f>IF(OR($A10="",$B10="",$C10=""),"",'OddsRatio_working_3-way'!H9)</f>
        <v>1.9044102569532824</v>
      </c>
      <c r="L10" s="21">
        <f>IF(OR($A10="",$B10="",$C10=""),"",'OddsRatio_working_3-way'!I9)</f>
        <v>3.7548128516393073</v>
      </c>
      <c r="M10" s="22">
        <f>IF(OR($A10="",$B10="",$C10=""),"",'OddsRatio_working_3-way'!J9)</f>
        <v>4.7943648711258398</v>
      </c>
      <c r="N10" s="23">
        <f t="shared" si="13"/>
        <v>52.233523627802484</v>
      </c>
      <c r="O10" s="24">
        <f t="shared" si="14"/>
        <v>26.760736762737164</v>
      </c>
      <c r="P10" s="24">
        <f t="shared" si="15"/>
        <v>21.005739609460353</v>
      </c>
      <c r="Q10" t="s">
        <v>179</v>
      </c>
      <c r="R10" t="s">
        <v>180</v>
      </c>
      <c r="S10" t="s">
        <v>424</v>
      </c>
      <c r="T10" s="35">
        <v>100</v>
      </c>
      <c r="U10" s="35">
        <f t="shared" si="16"/>
        <v>53.917050691244242</v>
      </c>
      <c r="V10" s="35">
        <f t="shared" si="17"/>
        <v>69.879518072289159</v>
      </c>
      <c r="W10" s="35">
        <f t="shared" si="18"/>
        <v>73.40425531914893</v>
      </c>
      <c r="X10" s="35">
        <f t="shared" si="19"/>
        <v>56.716226608561904</v>
      </c>
      <c r="Y10" s="35">
        <f t="shared" si="20"/>
        <v>72.678693989606828</v>
      </c>
      <c r="Z10" s="35">
        <f t="shared" si="21"/>
        <v>76.203431236466599</v>
      </c>
      <c r="AA10" s="35">
        <f t="shared" si="22"/>
        <v>-2.7991759173176618</v>
      </c>
      <c r="AB10" s="35">
        <f t="shared" si="23"/>
        <v>-2.7991759173176689</v>
      </c>
      <c r="AC10" s="35">
        <f t="shared" si="24"/>
        <v>-2.7991759173176689</v>
      </c>
      <c r="AF10">
        <v>2.15</v>
      </c>
      <c r="AG10">
        <v>1.78</v>
      </c>
      <c r="AJ10" t="s">
        <v>432</v>
      </c>
    </row>
    <row r="11" spans="1:36" ht="15" x14ac:dyDescent="0.25">
      <c r="A11">
        <v>2.17</v>
      </c>
      <c r="B11">
        <v>3.32</v>
      </c>
      <c r="C11">
        <v>3.76</v>
      </c>
      <c r="D11" s="20">
        <f t="shared" si="3"/>
        <v>2.7991759173176645E-2</v>
      </c>
      <c r="E11" s="17">
        <f>IF(OR($A11="",$B11="",$C11=""),"",A11*'MPTO_working_3-way'!$I10)</f>
        <v>2.2307421174057933</v>
      </c>
      <c r="F11" s="21">
        <f>IF(OR($A11="",$B11="",$C11=""),"",B11*'MPTO_working_3-way'!$I10)</f>
        <v>3.4129326404549465</v>
      </c>
      <c r="G11" s="22">
        <f>IF(OR($A11="",$B11="",$C11=""),"",C11*'MPTO_working_3-way'!$I10)</f>
        <v>3.8652490144911438</v>
      </c>
      <c r="H11" s="17">
        <f>IF(OR($A11="",$B11="",$C11=""),"",'MPTO_working_3-way'!E10)</f>
        <v>2.214844787370013</v>
      </c>
      <c r="I11" s="21">
        <f>IF(OR($A11="",$B11="",$C11=""),"",'MPTO_working_3-way'!F10)</f>
        <v>3.4261332016602144</v>
      </c>
      <c r="J11" s="22">
        <f>IF(OR($A11="",$B11="",$C11=""),"",'MPTO_working_3-way'!G10)</f>
        <v>3.8967082337885914</v>
      </c>
      <c r="K11" s="17">
        <f>IF(OR($A11="",$B11="",$C11=""),"",'OddsRatio_working_3-way'!H10)</f>
        <v>2.2214925398518477</v>
      </c>
      <c r="L11" s="21">
        <f>IF(OR($A11="",$B11="",$C11=""),"",'OddsRatio_working_3-way'!I10)</f>
        <v>3.422104865347253</v>
      </c>
      <c r="M11" s="22">
        <f>IF(OR($A11="",$B11="",$C11=""),"",'OddsRatio_working_3-way'!J10)</f>
        <v>3.8814695811889748</v>
      </c>
      <c r="N11" s="23">
        <f t="shared" si="13"/>
        <v>44.828131059942258</v>
      </c>
      <c r="O11" s="24">
        <f t="shared" si="14"/>
        <v>29.300314578335751</v>
      </c>
      <c r="P11" s="24">
        <f t="shared" si="15"/>
        <v>25.871554361721998</v>
      </c>
      <c r="Q11" t="s">
        <v>181</v>
      </c>
      <c r="R11" t="s">
        <v>182</v>
      </c>
      <c r="S11" t="s">
        <v>424</v>
      </c>
      <c r="T11" s="35">
        <v>100</v>
      </c>
      <c r="U11" s="35">
        <f t="shared" si="16"/>
        <v>40.828402366863905</v>
      </c>
      <c r="V11" s="35">
        <f t="shared" si="17"/>
        <v>76.19047619047619</v>
      </c>
      <c r="W11" s="35">
        <f t="shared" si="18"/>
        <v>79.674796747967477</v>
      </c>
      <c r="X11" s="35">
        <f t="shared" si="19"/>
        <v>44.134727061556326</v>
      </c>
      <c r="Y11" s="35">
        <f t="shared" si="20"/>
        <v>79.496800885168611</v>
      </c>
      <c r="Z11" s="35">
        <f t="shared" si="21"/>
        <v>82.981121442659898</v>
      </c>
      <c r="AA11" s="35">
        <f t="shared" si="22"/>
        <v>-3.306324694692421</v>
      </c>
      <c r="AB11" s="35">
        <f t="shared" si="23"/>
        <v>-3.306324694692421</v>
      </c>
      <c r="AC11" s="35">
        <f t="shared" si="24"/>
        <v>-3.306324694692421</v>
      </c>
      <c r="AF11">
        <v>2.0299999999999998</v>
      </c>
      <c r="AG11">
        <v>1.86</v>
      </c>
      <c r="AJ11" t="s">
        <v>433</v>
      </c>
    </row>
    <row r="12" spans="1:36" ht="15" x14ac:dyDescent="0.25">
      <c r="A12">
        <v>1.69</v>
      </c>
      <c r="B12">
        <v>4.2</v>
      </c>
      <c r="C12">
        <v>4.92</v>
      </c>
      <c r="D12" s="20">
        <f t="shared" si="3"/>
        <v>3.3063246946924085E-2</v>
      </c>
      <c r="E12" s="17">
        <f>IF(OR($A12="",$B12="",$C12=""),"",A12*'MPTO_working_3-way'!$I11)</f>
        <v>1.7458768873403017</v>
      </c>
      <c r="F12" s="21">
        <f>IF(OR($A12="",$B12="",$C12=""),"",B12*'MPTO_working_3-way'!$I11)</f>
        <v>4.3388656371770811</v>
      </c>
      <c r="G12" s="22">
        <f>IF(OR($A12="",$B12="",$C12=""),"",C12*'MPTO_working_3-way'!$I11)</f>
        <v>5.0826711749788664</v>
      </c>
      <c r="H12" s="17">
        <f>IF(OR($A12="",$B12="",$C12=""),"",'MPTO_working_3-way'!E11)</f>
        <v>1.7220747251360018</v>
      </c>
      <c r="I12" s="21">
        <f>IF(OR($A12="",$B12="",$C12=""),"",'MPTO_working_3-way'!F11)</f>
        <v>4.4038477059037167</v>
      </c>
      <c r="J12" s="22">
        <f>IF(OR($A12="",$B12="",$C12=""),"",'MPTO_working_3-way'!G11)</f>
        <v>5.2020759348857144</v>
      </c>
      <c r="K12" s="17">
        <f>IF(OR($A12="",$B12="",$C12=""),"",'OddsRatio_working_3-way'!H11)</f>
        <v>1.730427047987503</v>
      </c>
      <c r="L12" s="21">
        <f>IF(OR($A12="",$B12="",$C12=""),"",'OddsRatio_working_3-way'!I11)</f>
        <v>4.3874877587826253</v>
      </c>
      <c r="M12" s="22">
        <f>IF(OR($A12="",$B12="",$C12=""),"",'OddsRatio_working_3-way'!J11)</f>
        <v>5.1496725045087155</v>
      </c>
      <c r="N12" s="23">
        <f t="shared" si="13"/>
        <v>57.277807344332096</v>
      </c>
      <c r="O12" s="24">
        <f t="shared" si="14"/>
        <v>23.04749866950506</v>
      </c>
      <c r="P12" s="24">
        <f t="shared" si="15"/>
        <v>19.674693986162854</v>
      </c>
      <c r="Q12" t="s">
        <v>183</v>
      </c>
      <c r="R12" t="s">
        <v>184</v>
      </c>
      <c r="S12" t="s">
        <v>424</v>
      </c>
      <c r="T12" s="35">
        <v>100</v>
      </c>
      <c r="U12" s="35">
        <f t="shared" si="16"/>
        <v>58.50622406639004</v>
      </c>
      <c r="V12" s="35">
        <f t="shared" si="17"/>
        <v>70.149253731343279</v>
      </c>
      <c r="W12" s="35">
        <f t="shared" si="18"/>
        <v>68.55345911949685</v>
      </c>
      <c r="X12" s="35">
        <f t="shared" si="19"/>
        <v>61.29728714915985</v>
      </c>
      <c r="Y12" s="35">
        <f t="shared" si="20"/>
        <v>72.940316814113103</v>
      </c>
      <c r="Z12" s="35">
        <f t="shared" si="21"/>
        <v>71.344522202266674</v>
      </c>
      <c r="AA12" s="35">
        <f t="shared" si="22"/>
        <v>-2.79106308276981</v>
      </c>
      <c r="AB12" s="35">
        <f t="shared" si="23"/>
        <v>-2.7910630827698242</v>
      </c>
      <c r="AC12" s="35">
        <f t="shared" si="24"/>
        <v>-2.7910630827698242</v>
      </c>
      <c r="AF12">
        <v>1.75</v>
      </c>
      <c r="AG12">
        <v>2.16</v>
      </c>
      <c r="AJ12" t="s">
        <v>433</v>
      </c>
    </row>
    <row r="13" spans="1:36" ht="15" x14ac:dyDescent="0.25">
      <c r="A13">
        <v>2.41</v>
      </c>
      <c r="B13">
        <v>3.35</v>
      </c>
      <c r="C13">
        <v>3.18</v>
      </c>
      <c r="D13" s="20">
        <f t="shared" si="3"/>
        <v>2.791063082769818E-2</v>
      </c>
      <c r="E13" s="17">
        <f>IF(OR($A13="",$B13="",$C13=""),"",A13*'MPTO_working_3-way'!$I12)</f>
        <v>2.4772646202947528</v>
      </c>
      <c r="F13" s="21">
        <f>IF(OR($A13="",$B13="",$C13=""),"",B13*'MPTO_working_3-way'!$I12)</f>
        <v>3.4435006132727888</v>
      </c>
      <c r="G13" s="22">
        <f>IF(OR($A13="",$B13="",$C13=""),"",C13*'MPTO_working_3-way'!$I12)</f>
        <v>3.2687558060320803</v>
      </c>
      <c r="H13" s="17">
        <f>IF(OR($A13="",$B13="",$C13=""),"",'MPTO_working_3-way'!E12)</f>
        <v>2.4652752682809886</v>
      </c>
      <c r="I13" s="21">
        <f>IF(OR($A13="",$B13="",$C13=""),"",'MPTO_working_3-way'!F12)</f>
        <v>3.4577678033906429</v>
      </c>
      <c r="J13" s="22">
        <f>IF(OR($A13="",$B13="",$C13=""),"",'MPTO_working_3-way'!G12)</f>
        <v>3.2769494293082051</v>
      </c>
      <c r="K13" s="17">
        <f>IF(OR($A13="",$B13="",$C13=""),"",'OddsRatio_working_3-way'!H12)</f>
        <v>2.4705920061386508</v>
      </c>
      <c r="L13" s="21">
        <f>IF(OR($A13="",$B13="",$C13=""),"",'OddsRatio_working_3-way'!I12)</f>
        <v>3.4509866768977506</v>
      </c>
      <c r="M13" s="22">
        <f>IF(OR($A13="",$B13="",$C13=""),"",'OddsRatio_working_3-way'!J12)</f>
        <v>3.2736812577179126</v>
      </c>
      <c r="N13" s="23">
        <f t="shared" si="13"/>
        <v>40.367104580091926</v>
      </c>
      <c r="O13" s="24">
        <f t="shared" si="14"/>
        <v>29.040215533737779</v>
      </c>
      <c r="P13" s="24">
        <f t="shared" si="15"/>
        <v>30.592679886170298</v>
      </c>
      <c r="Q13" t="s">
        <v>185</v>
      </c>
      <c r="R13" t="s">
        <v>186</v>
      </c>
      <c r="S13" t="s">
        <v>424</v>
      </c>
      <c r="T13" s="35">
        <v>100</v>
      </c>
      <c r="U13" s="35">
        <f t="shared" si="16"/>
        <v>59.839357429718881</v>
      </c>
      <c r="V13" s="35">
        <f t="shared" si="17"/>
        <v>68.944099378881987</v>
      </c>
      <c r="W13" s="35">
        <f t="shared" si="18"/>
        <v>68.454258675078862</v>
      </c>
      <c r="X13" s="35">
        <f t="shared" si="19"/>
        <v>62.601641946039145</v>
      </c>
      <c r="Y13" s="35">
        <f t="shared" si="20"/>
        <v>71.706383895202251</v>
      </c>
      <c r="Z13" s="35">
        <f t="shared" si="21"/>
        <v>71.216543191399126</v>
      </c>
      <c r="AA13" s="35">
        <f t="shared" si="22"/>
        <v>-2.7622845163202641</v>
      </c>
      <c r="AB13" s="35">
        <f t="shared" si="23"/>
        <v>-2.7622845163202641</v>
      </c>
      <c r="AC13" s="35">
        <f t="shared" si="24"/>
        <v>-2.7622845163202641</v>
      </c>
      <c r="AF13">
        <v>1.85</v>
      </c>
      <c r="AG13">
        <v>2.0499999999999998</v>
      </c>
      <c r="AJ13" t="s">
        <v>434</v>
      </c>
    </row>
    <row r="14" spans="1:36" ht="15" x14ac:dyDescent="0.25">
      <c r="A14">
        <v>2.4900000000000002</v>
      </c>
      <c r="B14">
        <v>3.22</v>
      </c>
      <c r="C14">
        <v>3.17</v>
      </c>
      <c r="D14" s="20">
        <f t="shared" si="3"/>
        <v>2.762284516320257E-2</v>
      </c>
      <c r="E14" s="17">
        <f>IF(OR($A14="",$B14="",$C14=""),"",A14*'MPTO_working_3-way'!$I13)</f>
        <v>2.5587808844563744</v>
      </c>
      <c r="F14" s="21">
        <f>IF(OR($A14="",$B14="",$C14=""),"",B14*'MPTO_working_3-way'!$I13)</f>
        <v>3.3089455614255123</v>
      </c>
      <c r="G14" s="22">
        <f>IF(OR($A14="",$B14="",$C14=""),"",C14*'MPTO_working_3-way'!$I13)</f>
        <v>3.2575644191673523</v>
      </c>
      <c r="H14" s="17">
        <f>IF(OR($A14="",$B14="",$C14=""),"",'MPTO_working_3-way'!E13)</f>
        <v>2.5484277038138137</v>
      </c>
      <c r="I14" s="21">
        <f>IF(OR($A14="",$B14="",$C14=""),"",'MPTO_working_3-way'!F13)</f>
        <v>3.3183852118995061</v>
      </c>
      <c r="J14" s="22">
        <f>IF(OR($A14="",$B14="",$C14=""),"",'MPTO_working_3-way'!G13)</f>
        <v>3.2653082741425465</v>
      </c>
      <c r="K14" s="17">
        <f>IF(OR($A14="",$B14="",$C14=""),"",'OddsRatio_working_3-way'!H13)</f>
        <v>2.5530989465654783</v>
      </c>
      <c r="L14" s="21">
        <f>IF(OR($A14="",$B14="",$C14=""),"",'OddsRatio_working_3-way'!I13)</f>
        <v>3.3140131955539336</v>
      </c>
      <c r="M14" s="22">
        <f>IF(OR($A14="",$B14="",$C14=""),"",'OddsRatio_working_3-way'!J13)</f>
        <v>3.2618957812396565</v>
      </c>
      <c r="N14" s="23">
        <f t="shared" si="13"/>
        <v>39.08111108984054</v>
      </c>
      <c r="O14" s="24">
        <f t="shared" si="14"/>
        <v>30.221107644007127</v>
      </c>
      <c r="P14" s="24">
        <f t="shared" si="15"/>
        <v>30.697781266152347</v>
      </c>
      <c r="Q14" t="s">
        <v>187</v>
      </c>
      <c r="R14" t="s">
        <v>188</v>
      </c>
      <c r="S14" t="s">
        <v>424</v>
      </c>
      <c r="T14" s="35">
        <v>100</v>
      </c>
      <c r="U14" s="35">
        <f t="shared" si="16"/>
        <v>29.577464788732396</v>
      </c>
      <c r="V14" s="35">
        <f t="shared" si="17"/>
        <v>78.678038379530932</v>
      </c>
      <c r="W14" s="35">
        <f t="shared" si="18"/>
        <v>89.373007438894788</v>
      </c>
      <c r="X14" s="35">
        <f t="shared" si="19"/>
        <v>31.94895418157429</v>
      </c>
      <c r="Y14" s="35">
        <f t="shared" si="20"/>
        <v>81.049527772372826</v>
      </c>
      <c r="Z14" s="35">
        <f t="shared" si="21"/>
        <v>91.744496831736683</v>
      </c>
      <c r="AA14" s="35">
        <f t="shared" si="22"/>
        <v>-2.3714893928418945</v>
      </c>
      <c r="AB14" s="35">
        <f t="shared" si="23"/>
        <v>-2.3714893928418945</v>
      </c>
      <c r="AC14" s="35">
        <f t="shared" si="24"/>
        <v>-2.3714893928418945</v>
      </c>
      <c r="AF14">
        <v>2.2000000000000002</v>
      </c>
      <c r="AG14">
        <v>1.73</v>
      </c>
      <c r="AJ14" t="s">
        <v>435</v>
      </c>
    </row>
    <row r="15" spans="1:36" ht="15" x14ac:dyDescent="0.25">
      <c r="A15">
        <v>1.42</v>
      </c>
      <c r="B15">
        <v>4.6900000000000004</v>
      </c>
      <c r="C15">
        <v>9.41</v>
      </c>
      <c r="D15" s="20">
        <f t="shared" si="3"/>
        <v>2.3714893928418856E-2</v>
      </c>
      <c r="E15" s="17">
        <f>IF(OR($A15="",$B15="",$C15=""),"",A15*'MPTO_working_3-way'!$I14)</f>
        <v>1.4536751493783546</v>
      </c>
      <c r="F15" s="21">
        <f>IF(OR($A15="",$B15="",$C15=""),"",B15*'MPTO_working_3-way'!$I14)</f>
        <v>4.801222852524285</v>
      </c>
      <c r="G15" s="22">
        <f>IF(OR($A15="",$B15="",$C15=""),"",C15*'MPTO_working_3-way'!$I14)</f>
        <v>9.6331571518664223</v>
      </c>
      <c r="H15" s="17">
        <f>IF(OR($A15="",$B15="",$C15=""),"",'MPTO_working_3-way'!E14)</f>
        <v>1.4361205243947717</v>
      </c>
      <c r="I15" s="21">
        <f>IF(OR($A15="",$B15="",$C15=""),"",'MPTO_working_3-way'!F14)</f>
        <v>4.8705730077845271</v>
      </c>
      <c r="J15" s="22">
        <f>IF(OR($A15="",$B15="",$C15=""),"",'MPTO_working_3-way'!G14)</f>
        <v>10.166221692730812</v>
      </c>
      <c r="K15" s="17">
        <f>IF(OR($A15="",$B15="",$C15=""),"",'OddsRatio_working_3-way'!H14)</f>
        <v>1.4417906007833581</v>
      </c>
      <c r="L15" s="21">
        <f>IF(OR($A15="",$B15="",$C15=""),"",'OddsRatio_working_3-way'!I14)</f>
        <v>4.8814459925966505</v>
      </c>
      <c r="M15" s="22">
        <f>IF(OR($A15="",$B15="",$C15=""),"",'OddsRatio_working_3-way'!J14)</f>
        <v>9.8463308394953462</v>
      </c>
      <c r="N15" s="23">
        <f t="shared" si="13"/>
        <v>68.791160145211066</v>
      </c>
      <c r="O15" s="24">
        <f t="shared" si="14"/>
        <v>20.828027165500998</v>
      </c>
      <c r="P15" s="24">
        <f t="shared" si="15"/>
        <v>10.380812689287957</v>
      </c>
      <c r="Q15" t="s">
        <v>189</v>
      </c>
      <c r="R15" t="s">
        <v>190</v>
      </c>
      <c r="S15" t="s">
        <v>424</v>
      </c>
      <c r="T15" s="35">
        <v>100</v>
      </c>
      <c r="U15" s="35">
        <f t="shared" si="16"/>
        <v>55.947136563876647</v>
      </c>
      <c r="V15" s="35">
        <f t="shared" si="17"/>
        <v>68.253968253968253</v>
      </c>
      <c r="W15" s="35">
        <f t="shared" si="18"/>
        <v>72.899728997289984</v>
      </c>
      <c r="X15" s="35">
        <f t="shared" si="19"/>
        <v>58.846302748741778</v>
      </c>
      <c r="Y15" s="35">
        <f t="shared" si="20"/>
        <v>71.153134438833376</v>
      </c>
      <c r="Z15" s="35">
        <f t="shared" si="21"/>
        <v>75.798895182155093</v>
      </c>
      <c r="AA15" s="35">
        <f t="shared" si="22"/>
        <v>-2.8991661848651304</v>
      </c>
      <c r="AB15" s="35">
        <f t="shared" si="23"/>
        <v>-2.8991661848651233</v>
      </c>
      <c r="AC15" s="35">
        <f t="shared" si="24"/>
        <v>-2.8991661848651091</v>
      </c>
      <c r="AF15">
        <v>2.12</v>
      </c>
      <c r="AG15">
        <v>1.79</v>
      </c>
      <c r="AJ15" t="s">
        <v>436</v>
      </c>
    </row>
    <row r="16" spans="1:36" ht="15" x14ac:dyDescent="0.25">
      <c r="A16">
        <v>2.27</v>
      </c>
      <c r="B16">
        <v>3.15</v>
      </c>
      <c r="C16">
        <v>3.69</v>
      </c>
      <c r="D16" s="20">
        <f t="shared" si="3"/>
        <v>2.8991661848651207E-2</v>
      </c>
      <c r="E16" s="17">
        <f>IF(OR($A16="",$B16="",$C16=""),"",A16*'MPTO_working_3-way'!$I15)</f>
        <v>2.3358110723964383</v>
      </c>
      <c r="F16" s="21">
        <f>IF(OR($A16="",$B16="",$C16=""),"",B16*'MPTO_working_3-way'!$I15)</f>
        <v>3.2413237348232511</v>
      </c>
      <c r="G16" s="22">
        <f>IF(OR($A16="",$B16="",$C16=""),"",C16*'MPTO_working_3-way'!$I15)</f>
        <v>3.7969792322215228</v>
      </c>
      <c r="H16" s="17">
        <f>IF(OR($A16="",$B16="",$C16=""),"",'MPTO_working_3-way'!E15)</f>
        <v>2.320913945225036</v>
      </c>
      <c r="I16" s="21">
        <f>IF(OR($A16="",$B16="",$C16=""),"",'MPTO_working_3-way'!F15)</f>
        <v>3.2489005782930471</v>
      </c>
      <c r="J16" s="22">
        <f>IF(OR($A16="",$B16="",$C16=""),"",'MPTO_working_3-way'!G15)</f>
        <v>3.8264502361317465</v>
      </c>
      <c r="K16" s="17">
        <f>IF(OR($A16="",$B16="",$C16=""),"",'OddsRatio_working_3-way'!H15)</f>
        <v>2.3273645422139988</v>
      </c>
      <c r="L16" s="21">
        <f>IF(OR($A16="",$B16="",$C16=""),"",'OddsRatio_working_3-way'!I15)</f>
        <v>3.2471132013859041</v>
      </c>
      <c r="M16" s="22">
        <f>IF(OR($A16="",$B16="",$C16=""),"",'OddsRatio_working_3-way'!J15)</f>
        <v>3.8115044240595726</v>
      </c>
      <c r="N16" s="23">
        <f t="shared" si="13"/>
        <v>42.811681638876919</v>
      </c>
      <c r="O16" s="24">
        <f t="shared" si="14"/>
        <v>30.851592800079558</v>
      </c>
      <c r="P16" s="24">
        <f t="shared" si="15"/>
        <v>26.336725561043529</v>
      </c>
      <c r="Q16" t="s">
        <v>191</v>
      </c>
      <c r="R16" t="s">
        <v>192</v>
      </c>
      <c r="S16" t="s">
        <v>424</v>
      </c>
      <c r="T16" s="35">
        <v>100</v>
      </c>
      <c r="U16" s="35">
        <f t="shared" si="16"/>
        <v>66.442953020134226</v>
      </c>
      <c r="V16" s="35">
        <f t="shared" si="17"/>
        <v>67.320261437908499</v>
      </c>
      <c r="W16" s="35">
        <f t="shared" si="18"/>
        <v>63.503649635036496</v>
      </c>
      <c r="X16" s="35">
        <f t="shared" si="19"/>
        <v>69.176088927055005</v>
      </c>
      <c r="Y16" s="35">
        <f t="shared" si="20"/>
        <v>70.053397344829278</v>
      </c>
      <c r="Z16" s="35">
        <f t="shared" si="21"/>
        <v>66.236785541957275</v>
      </c>
      <c r="AA16" s="35">
        <f t="shared" si="22"/>
        <v>-2.7331359069207792</v>
      </c>
      <c r="AB16" s="35">
        <f t="shared" si="23"/>
        <v>-2.7331359069207792</v>
      </c>
      <c r="AC16" s="35">
        <f t="shared" si="24"/>
        <v>-2.7331359069207792</v>
      </c>
      <c r="AF16">
        <v>2.61</v>
      </c>
      <c r="AG16">
        <v>1.54</v>
      </c>
      <c r="AJ16" t="s">
        <v>437</v>
      </c>
    </row>
    <row r="17" spans="1:36" ht="15" x14ac:dyDescent="0.25">
      <c r="A17">
        <v>2.98</v>
      </c>
      <c r="B17">
        <v>3.06</v>
      </c>
      <c r="C17">
        <v>2.74</v>
      </c>
      <c r="D17" s="20">
        <f t="shared" si="3"/>
        <v>2.7331359069207917E-2</v>
      </c>
      <c r="E17" s="17">
        <f>IF(OR($A17="",$B17="",$C17=""),"",A17*'MPTO_working_3-way'!$I16)</f>
        <v>3.0614474500262396</v>
      </c>
      <c r="F17" s="21">
        <f>IF(OR($A17="",$B17="",$C17=""),"",B17*'MPTO_working_3-way'!$I16)</f>
        <v>3.1436339587517761</v>
      </c>
      <c r="G17" s="22">
        <f>IF(OR($A17="",$B17="",$C17=""),"",C17*'MPTO_working_3-way'!$I16)</f>
        <v>2.8148879238496298</v>
      </c>
      <c r="H17" s="17">
        <f>IF(OR($A17="",$B17="",$C17=""),"",'MPTO_working_3-way'!E16)</f>
        <v>3.0631622514661849</v>
      </c>
      <c r="I17" s="21">
        <f>IF(OR($A17="",$B17="",$C17=""),"",'MPTO_working_3-way'!F16)</f>
        <v>3.1477530152802422</v>
      </c>
      <c r="J17" s="22">
        <f>IF(OR($A17="",$B17="",$C17=""),"",'MPTO_working_3-way'!G16)</f>
        <v>2.8101487348197725</v>
      </c>
      <c r="K17" s="17">
        <f>IF(OR($A17="",$B17="",$C17=""),"",'OddsRatio_working_3-way'!H16)</f>
        <v>3.0623976723781872</v>
      </c>
      <c r="L17" s="21">
        <f>IF(OR($A17="",$B17="",$C17=""),"",'OddsRatio_working_3-way'!I16)</f>
        <v>3.1457268712621542</v>
      </c>
      <c r="M17" s="22">
        <f>IF(OR($A17="",$B17="",$C17=""),"",'OddsRatio_working_3-way'!J16)</f>
        <v>2.812410075726286</v>
      </c>
      <c r="N17" s="23">
        <f t="shared" si="13"/>
        <v>32.664287606551241</v>
      </c>
      <c r="O17" s="24">
        <f t="shared" si="14"/>
        <v>31.810319303111996</v>
      </c>
      <c r="P17" s="24">
        <f t="shared" si="15"/>
        <v>35.525393090336749</v>
      </c>
      <c r="Q17" t="s">
        <v>193</v>
      </c>
      <c r="R17" t="s">
        <v>194</v>
      </c>
      <c r="S17" t="s">
        <v>424</v>
      </c>
      <c r="T17" s="35">
        <v>100</v>
      </c>
      <c r="U17" s="35">
        <f t="shared" si="16"/>
        <v>45.945945945945937</v>
      </c>
      <c r="V17" s="35">
        <f t="shared" si="17"/>
        <v>72.826086956521735</v>
      </c>
      <c r="W17" s="35">
        <f t="shared" si="18"/>
        <v>78.260869565217391</v>
      </c>
      <c r="X17" s="35">
        <f t="shared" si="19"/>
        <v>48.913043478260867</v>
      </c>
      <c r="Y17" s="35">
        <f t="shared" si="20"/>
        <v>75.793184488836658</v>
      </c>
      <c r="Z17" s="35">
        <f t="shared" si="21"/>
        <v>81.2279670975323</v>
      </c>
      <c r="AA17" s="35">
        <f t="shared" si="22"/>
        <v>-2.9670975323149307</v>
      </c>
      <c r="AB17" s="35">
        <f t="shared" si="23"/>
        <v>-2.9670975323149236</v>
      </c>
      <c r="AC17" s="35">
        <f t="shared" si="24"/>
        <v>-2.9670975323149094</v>
      </c>
      <c r="AF17">
        <v>2.41</v>
      </c>
      <c r="AG17">
        <v>1.62</v>
      </c>
      <c r="AJ17" t="s">
        <v>437</v>
      </c>
    </row>
    <row r="18" spans="1:36" ht="15" x14ac:dyDescent="0.25">
      <c r="A18">
        <v>1.85</v>
      </c>
      <c r="B18">
        <v>3.68</v>
      </c>
      <c r="C18">
        <v>4.5999999999999996</v>
      </c>
      <c r="D18" s="20">
        <f t="shared" si="3"/>
        <v>2.9670975323149218E-2</v>
      </c>
      <c r="E18" s="17">
        <f>IF(OR($A18="",$B18="",$C18=""),"",A18*'MPTO_working_3-way'!$I17)</f>
        <v>1.9048913043478262</v>
      </c>
      <c r="F18" s="21">
        <f>IF(OR($A18="",$B18="",$C18=""),"",B18*'MPTO_working_3-way'!$I17)</f>
        <v>3.7891891891891891</v>
      </c>
      <c r="G18" s="22">
        <f>IF(OR($A18="",$B18="",$C18=""),"",C18*'MPTO_working_3-way'!$I17)</f>
        <v>4.736486486486486</v>
      </c>
      <c r="H18" s="17">
        <f>IF(OR($A18="",$B18="",$C18=""),"",'MPTO_working_3-way'!E17)</f>
        <v>1.8844805314633699</v>
      </c>
      <c r="I18" s="21">
        <f>IF(OR($A18="",$B18="",$C18=""),"",'MPTO_working_3-way'!F17)</f>
        <v>3.8189977561705311</v>
      </c>
      <c r="J18" s="22">
        <f>IF(OR($A18="",$B18="",$C18=""),"",'MPTO_working_3-way'!G17)</f>
        <v>4.8192543652666346</v>
      </c>
      <c r="K18" s="17">
        <f>IF(OR($A18="",$B18="",$C18=""),"",'OddsRatio_working_3-way'!H17)</f>
        <v>1.8922043589154283</v>
      </c>
      <c r="L18" s="21">
        <f>IF(OR($A18="",$B18="",$C18=""),"",'OddsRatio_working_3-way'!I17)</f>
        <v>3.8130678610509969</v>
      </c>
      <c r="M18" s="22">
        <f>IF(OR($A18="",$B18="",$C18=""),"",'OddsRatio_working_3-way'!J17)</f>
        <v>4.7787478730535771</v>
      </c>
      <c r="N18" s="23">
        <f t="shared" si="13"/>
        <v>52.496433666191159</v>
      </c>
      <c r="O18" s="24">
        <f t="shared" si="14"/>
        <v>26.390870185449362</v>
      </c>
      <c r="P18" s="24">
        <f t="shared" si="15"/>
        <v>21.11269614835949</v>
      </c>
      <c r="Q18" t="s">
        <v>195</v>
      </c>
      <c r="R18" t="s">
        <v>196</v>
      </c>
      <c r="S18" t="s">
        <v>424</v>
      </c>
      <c r="T18" s="35">
        <v>100</v>
      </c>
      <c r="U18" s="35">
        <f t="shared" si="16"/>
        <v>41.520467836257311</v>
      </c>
      <c r="V18" s="35">
        <f t="shared" si="17"/>
        <v>73.958333333333343</v>
      </c>
      <c r="W18" s="35">
        <f t="shared" si="18"/>
        <v>81.238273921200744</v>
      </c>
      <c r="X18" s="35">
        <f t="shared" si="19"/>
        <v>44.803392745465921</v>
      </c>
      <c r="Y18" s="35">
        <f t="shared" si="20"/>
        <v>77.241258242541932</v>
      </c>
      <c r="Z18" s="35">
        <f t="shared" si="21"/>
        <v>84.521198830409361</v>
      </c>
      <c r="AA18" s="35">
        <f t="shared" si="22"/>
        <v>-3.2829249092086101</v>
      </c>
      <c r="AB18" s="35">
        <f t="shared" si="23"/>
        <v>-3.2829249092085888</v>
      </c>
      <c r="AC18" s="35">
        <f t="shared" si="24"/>
        <v>-3.2829249092086172</v>
      </c>
      <c r="AF18">
        <v>1.87</v>
      </c>
      <c r="AG18">
        <v>2.02</v>
      </c>
      <c r="AJ18" t="s">
        <v>438</v>
      </c>
    </row>
    <row r="19" spans="1:36" ht="15" x14ac:dyDescent="0.25">
      <c r="A19">
        <v>1.71</v>
      </c>
      <c r="B19">
        <v>3.84</v>
      </c>
      <c r="C19">
        <v>5.33</v>
      </c>
      <c r="D19" s="20">
        <f t="shared" si="3"/>
        <v>3.2829249092086066E-2</v>
      </c>
      <c r="E19" s="17">
        <f>IF(OR($A19="",$B19="",$C19=""),"",A19*'MPTO_working_3-way'!$I18)</f>
        <v>1.7661380159474671</v>
      </c>
      <c r="F19" s="21">
        <f>IF(OR($A19="",$B19="",$C19=""),"",B19*'MPTO_working_3-way'!$I18)</f>
        <v>3.9660643165136102</v>
      </c>
      <c r="G19" s="22">
        <f>IF(OR($A19="",$B19="",$C19=""),"",C19*'MPTO_working_3-way'!$I18)</f>
        <v>5.5049798976608191</v>
      </c>
      <c r="H19" s="17">
        <f>IF(OR($A19="",$B19="",$C19=""),"",'MPTO_working_3-way'!E18)</f>
        <v>1.7426088681433429</v>
      </c>
      <c r="I19" s="21">
        <f>IF(OR($A19="",$B19="",$C19=""),"",'MPTO_working_3-way'!F18)</f>
        <v>4.0084404345559381</v>
      </c>
      <c r="J19" s="22">
        <f>IF(OR($A19="",$B19="",$C19=""),"",'MPTO_working_3-way'!G18)</f>
        <v>5.6601367143405152</v>
      </c>
      <c r="K19" s="17">
        <f>IF(OR($A19="",$B19="",$C19=""),"",'OddsRatio_working_3-way'!H18)</f>
        <v>1.7510811302642098</v>
      </c>
      <c r="L19" s="21">
        <f>IF(OR($A19="",$B19="",$C19=""),"",'OddsRatio_working_3-way'!I18)</f>
        <v>4.004324521056839</v>
      </c>
      <c r="M19" s="22">
        <f>IF(OR($A19="",$B19="",$C19=""),"",'OddsRatio_working_3-way'!J18)</f>
        <v>5.5805370338648279</v>
      </c>
      <c r="N19" s="23">
        <f t="shared" si="13"/>
        <v>56.620716556148487</v>
      </c>
      <c r="O19" s="24">
        <f t="shared" si="14"/>
        <v>25.213912841409876</v>
      </c>
      <c r="P19" s="24">
        <f t="shared" si="15"/>
        <v>18.165370602441637</v>
      </c>
      <c r="Q19" t="s">
        <v>197</v>
      </c>
      <c r="R19" t="s">
        <v>198</v>
      </c>
      <c r="S19" t="s">
        <v>424</v>
      </c>
      <c r="T19" s="35">
        <v>100</v>
      </c>
      <c r="U19" s="35">
        <f t="shared" si="16"/>
        <v>66.555183946488299</v>
      </c>
      <c r="V19" s="35">
        <f t="shared" si="17"/>
        <v>70.501474926253692</v>
      </c>
      <c r="W19" s="35">
        <f t="shared" si="18"/>
        <v>58.677685950413228</v>
      </c>
      <c r="X19" s="35">
        <f t="shared" si="19"/>
        <v>70.820839123333087</v>
      </c>
      <c r="Y19" s="35">
        <f t="shared" si="20"/>
        <v>74.767130103098481</v>
      </c>
      <c r="Z19" s="35">
        <f t="shared" si="21"/>
        <v>62.943341127258009</v>
      </c>
      <c r="AA19" s="35">
        <f t="shared" si="22"/>
        <v>-4.2656551768447883</v>
      </c>
      <c r="AB19" s="35">
        <f t="shared" si="23"/>
        <v>-4.2656551768447883</v>
      </c>
      <c r="AC19" s="35">
        <f t="shared" si="24"/>
        <v>-4.2656551768447812</v>
      </c>
      <c r="AF19">
        <v>1.81</v>
      </c>
      <c r="AG19">
        <v>2.08</v>
      </c>
      <c r="AJ19" t="s">
        <v>438</v>
      </c>
    </row>
    <row r="20" spans="1:36" ht="15" x14ac:dyDescent="0.25">
      <c r="A20">
        <v>2.99</v>
      </c>
      <c r="B20">
        <v>3.39</v>
      </c>
      <c r="C20">
        <v>2.42</v>
      </c>
      <c r="D20" s="20">
        <f t="shared" si="3"/>
        <v>4.2656551768447848E-2</v>
      </c>
      <c r="E20" s="17">
        <f>IF(OR($A20="",$B20="",$C20=""),"",A20*'MPTO_working_3-way'!$I19)</f>
        <v>3.1175430897876595</v>
      </c>
      <c r="F20" s="21">
        <f>IF(OR($A20="",$B20="",$C20=""),"",B20*'MPTO_working_3-way'!$I19)</f>
        <v>3.5346057104950384</v>
      </c>
      <c r="G20" s="22">
        <f>IF(OR($A20="",$B20="",$C20=""),"",C20*'MPTO_working_3-way'!$I19)</f>
        <v>2.5232288552796436</v>
      </c>
      <c r="H20" s="17">
        <f>IF(OR($A20="",$B20="",$C20=""),"",'MPTO_working_3-way'!E19)</f>
        <v>3.1227622486204365</v>
      </c>
      <c r="I20" s="21">
        <f>IF(OR($A20="",$B20="",$C20=""),"",'MPTO_working_3-way'!F19)</f>
        <v>3.5616797432774749</v>
      </c>
      <c r="J20" s="22">
        <f>IF(OR($A20="",$B20="",$C20=""),"",'MPTO_working_3-way'!G19)</f>
        <v>2.5062387179712307</v>
      </c>
      <c r="K20" s="17">
        <f>IF(OR($A20="",$B20="",$C20=""),"",'OddsRatio_working_3-way'!H19)</f>
        <v>3.1215380566195599</v>
      </c>
      <c r="L20" s="21">
        <f>IF(OR($A20="",$B20="",$C20=""),"",'OddsRatio_working_3-way'!I19)</f>
        <v>3.5479778669953501</v>
      </c>
      <c r="M20" s="22">
        <f>IF(OR($A20="",$B20="",$C20=""),"",'OddsRatio_working_3-way'!J19)</f>
        <v>2.5138613268340571</v>
      </c>
      <c r="N20" s="23">
        <f t="shared" si="13"/>
        <v>32.076541404536336</v>
      </c>
      <c r="O20" s="24">
        <f t="shared" si="14"/>
        <v>28.291698760933233</v>
      </c>
      <c r="P20" s="24">
        <f t="shared" si="15"/>
        <v>39.631759834530442</v>
      </c>
      <c r="Q20" t="s">
        <v>199</v>
      </c>
      <c r="R20" t="s">
        <v>200</v>
      </c>
      <c r="S20" t="s">
        <v>425</v>
      </c>
      <c r="T20" s="35">
        <v>100</v>
      </c>
      <c r="U20" s="35">
        <f t="shared" si="16"/>
        <v>58.50622406639004</v>
      </c>
      <c r="V20" s="35">
        <f t="shared" si="17"/>
        <v>73.262032085561486</v>
      </c>
      <c r="W20" s="35">
        <f t="shared" si="18"/>
        <v>63.768115942028999</v>
      </c>
      <c r="X20" s="35">
        <f t="shared" si="19"/>
        <v>62.969851972409515</v>
      </c>
      <c r="Y20" s="35">
        <f t="shared" si="20"/>
        <v>77.725659991580969</v>
      </c>
      <c r="Z20" s="35">
        <f t="shared" si="21"/>
        <v>68.231743848048453</v>
      </c>
      <c r="AA20" s="35">
        <f t="shared" si="22"/>
        <v>-4.4636279060194752</v>
      </c>
      <c r="AB20" s="35">
        <f t="shared" si="23"/>
        <v>-4.4636279060194823</v>
      </c>
      <c r="AC20" s="35">
        <f t="shared" si="24"/>
        <v>-4.4636279060194539</v>
      </c>
      <c r="AF20">
        <v>1.91</v>
      </c>
      <c r="AG20">
        <v>1.93</v>
      </c>
      <c r="AJ20" t="s">
        <v>429</v>
      </c>
    </row>
    <row r="21" spans="1:36" ht="15" x14ac:dyDescent="0.25">
      <c r="A21">
        <v>2.41</v>
      </c>
      <c r="B21">
        <v>3.74</v>
      </c>
      <c r="C21">
        <v>2.76</v>
      </c>
      <c r="D21" s="20">
        <f t="shared" si="3"/>
        <v>4.4636279060194628E-2</v>
      </c>
      <c r="E21" s="17">
        <f>IF(OR($A21="",$B21="",$C21=""),"",A21*'MPTO_working_3-way'!$I20)</f>
        <v>2.5175734325350692</v>
      </c>
      <c r="F21" s="21">
        <f>IF(OR($A21="",$B21="",$C21=""),"",B21*'MPTO_working_3-way'!$I20)</f>
        <v>3.906939683685128</v>
      </c>
      <c r="G21" s="22">
        <f>IF(OR($A21="",$B21="",$C21=""),"",C21*'MPTO_working_3-way'!$I20)</f>
        <v>2.8831961302061369</v>
      </c>
      <c r="H21" s="17">
        <f>IF(OR($A21="",$B21="",$C21=""),"",'MPTO_working_3-way'!E20)</f>
        <v>2.499631306573407</v>
      </c>
      <c r="I21" s="21">
        <f>IF(OR($A21="",$B21="",$C21=""),"",'MPTO_working_3-way'!F20)</f>
        <v>3.9603816182051901</v>
      </c>
      <c r="J21" s="22">
        <f>IF(OR($A21="",$B21="",$C21=""),"",'MPTO_working_3-way'!G20)</f>
        <v>2.8781941261061017</v>
      </c>
      <c r="K21" s="17">
        <f>IF(OR($A21="",$B21="",$C21=""),"",'OddsRatio_working_3-way'!H20)</f>
        <v>2.5082081285097253</v>
      </c>
      <c r="L21" s="21">
        <f>IF(OR($A21="",$B21="",$C21=""),"",'OddsRatio_working_3-way'!I20)</f>
        <v>3.9308441646217362</v>
      </c>
      <c r="M21" s="22">
        <f>IF(OR($A21="",$B21="",$C21=""),"",'OddsRatio_working_3-way'!J20)</f>
        <v>2.8825860327497272</v>
      </c>
      <c r="N21" s="23">
        <f t="shared" si="13"/>
        <v>39.720787766379097</v>
      </c>
      <c r="O21" s="24">
        <f t="shared" si="14"/>
        <v>25.595480886891341</v>
      </c>
      <c r="P21" s="24">
        <f t="shared" si="15"/>
        <v>34.68373134672958</v>
      </c>
      <c r="Q21" t="s">
        <v>201</v>
      </c>
      <c r="R21" t="s">
        <v>202</v>
      </c>
      <c r="S21" t="s">
        <v>425</v>
      </c>
      <c r="T21" s="35">
        <v>100</v>
      </c>
      <c r="U21" s="35">
        <f t="shared" si="16"/>
        <v>57.081545064377686</v>
      </c>
      <c r="V21" s="35">
        <f t="shared" si="17"/>
        <v>72.067039106145245</v>
      </c>
      <c r="W21" s="35">
        <f t="shared" si="18"/>
        <v>66.442953020134226</v>
      </c>
      <c r="X21" s="35">
        <f t="shared" si="19"/>
        <v>61.490007873720522</v>
      </c>
      <c r="Y21" s="35">
        <f t="shared" si="20"/>
        <v>76.475501915488081</v>
      </c>
      <c r="Z21" s="35">
        <f t="shared" si="21"/>
        <v>70.851415829477077</v>
      </c>
      <c r="AA21" s="35">
        <f t="shared" si="22"/>
        <v>-4.4084628093428364</v>
      </c>
      <c r="AB21" s="35">
        <f t="shared" si="23"/>
        <v>-4.4084628093428364</v>
      </c>
      <c r="AC21" s="35">
        <f t="shared" si="24"/>
        <v>-4.4084628093428506</v>
      </c>
      <c r="AF21">
        <v>1.67</v>
      </c>
      <c r="AG21">
        <v>2.23</v>
      </c>
      <c r="AJ21" t="s">
        <v>429</v>
      </c>
    </row>
    <row r="22" spans="1:36" ht="15" x14ac:dyDescent="0.25">
      <c r="A22">
        <v>2.33</v>
      </c>
      <c r="B22">
        <v>3.58</v>
      </c>
      <c r="C22">
        <v>2.98</v>
      </c>
      <c r="D22" s="20">
        <f t="shared" si="3"/>
        <v>4.4084628093428391E-2</v>
      </c>
      <c r="E22" s="17">
        <f>IF(OR($A22="",$B22="",$C22=""),"",A22*'MPTO_working_3-way'!$I21)</f>
        <v>2.4327171834576884</v>
      </c>
      <c r="F22" s="21">
        <f>IF(OR($A22="",$B22="",$C22=""),"",B22*'MPTO_working_3-way'!$I21)</f>
        <v>3.7378229685744735</v>
      </c>
      <c r="G22" s="22">
        <f>IF(OR($A22="",$B22="",$C22=""),"",C22*'MPTO_working_3-way'!$I21)</f>
        <v>3.1113721917184165</v>
      </c>
      <c r="H22" s="17">
        <f>IF(OR($A22="",$B22="",$C22=""),"",'MPTO_working_3-way'!E21)</f>
        <v>2.4126053418361266</v>
      </c>
      <c r="I22" s="21">
        <f>IF(OR($A22="",$B22="",$C22=""),"",'MPTO_working_3-way'!F21)</f>
        <v>3.7787934675600519</v>
      </c>
      <c r="J22" s="22">
        <f>IF(OR($A22="",$B22="",$C22=""),"",'MPTO_working_3-way'!G21)</f>
        <v>3.1164726125120419</v>
      </c>
      <c r="K22" s="17">
        <f>IF(OR($A22="",$B22="",$C22=""),"",'OddsRatio_working_3-way'!H21)</f>
        <v>2.4215078911287842</v>
      </c>
      <c r="L22" s="21">
        <f>IF(OR($A22="",$B22="",$C22=""),"",'OddsRatio_working_3-way'!I21)</f>
        <v>3.7575115482047083</v>
      </c>
      <c r="M22" s="22">
        <f>IF(OR($A22="",$B22="",$C22=""),"",'OddsRatio_working_3-way'!J21)</f>
        <v>3.1162297928082641</v>
      </c>
      <c r="N22" s="23">
        <f t="shared" si="13"/>
        <v>41.106299030562695</v>
      </c>
      <c r="O22" s="24">
        <f t="shared" si="14"/>
        <v>26.753540989165113</v>
      </c>
      <c r="P22" s="24">
        <f t="shared" si="15"/>
        <v>32.14015998027218</v>
      </c>
      <c r="Q22" t="s">
        <v>203</v>
      </c>
      <c r="R22" t="s">
        <v>204</v>
      </c>
      <c r="S22" t="s">
        <v>425</v>
      </c>
      <c r="T22" s="35">
        <v>100</v>
      </c>
      <c r="U22" s="35">
        <f t="shared" si="16"/>
        <v>70.845481049562679</v>
      </c>
      <c r="V22" s="35">
        <f t="shared" si="17"/>
        <v>72.602739726027394</v>
      </c>
      <c r="W22" s="35">
        <f t="shared" si="18"/>
        <v>51.92307692307692</v>
      </c>
      <c r="X22" s="35">
        <f t="shared" si="19"/>
        <v>75.474183350895672</v>
      </c>
      <c r="Y22" s="35">
        <f t="shared" si="20"/>
        <v>77.231442027360387</v>
      </c>
      <c r="Z22" s="35">
        <f t="shared" si="21"/>
        <v>56.551779224409913</v>
      </c>
      <c r="AA22" s="35">
        <f t="shared" si="22"/>
        <v>-4.6287023013329929</v>
      </c>
      <c r="AB22" s="35">
        <f t="shared" si="23"/>
        <v>-4.6287023013329929</v>
      </c>
      <c r="AC22" s="35">
        <f t="shared" si="24"/>
        <v>-4.6287023013329929</v>
      </c>
      <c r="AF22">
        <v>1.76</v>
      </c>
      <c r="AG22">
        <v>2.08</v>
      </c>
      <c r="AJ22" t="s">
        <v>429</v>
      </c>
    </row>
    <row r="23" spans="1:36" ht="15" x14ac:dyDescent="0.25">
      <c r="A23">
        <v>3.43</v>
      </c>
      <c r="B23">
        <v>3.65</v>
      </c>
      <c r="C23">
        <v>2.08</v>
      </c>
      <c r="D23" s="20">
        <f t="shared" si="3"/>
        <v>4.6287023013329875E-2</v>
      </c>
      <c r="E23" s="17">
        <f>IF(OR($A23="",$B23="",$C23=""),"",A23*'MPTO_working_3-way'!$I22)</f>
        <v>3.5887644889357215</v>
      </c>
      <c r="F23" s="21">
        <f>IF(OR($A23="",$B23="",$C23=""),"",B23*'MPTO_working_3-way'!$I22)</f>
        <v>3.8189476339986541</v>
      </c>
      <c r="G23" s="22">
        <f>IF(OR($A23="",$B23="",$C23=""),"",C23*'MPTO_working_3-way'!$I22)</f>
        <v>2.1762770078677263</v>
      </c>
      <c r="H23" s="17">
        <f>IF(OR($A23="",$B23="",$C23=""),"",'MPTO_working_3-way'!E22)</f>
        <v>3.621663871202828</v>
      </c>
      <c r="I23" s="21">
        <f>IF(OR($A23="",$B23="",$C23=""),"",'MPTO_working_3-way'!F22)</f>
        <v>3.8678196601026045</v>
      </c>
      <c r="J23" s="22">
        <f>IF(OR($A23="",$B23="",$C23=""),"",'MPTO_working_3-way'!G22)</f>
        <v>2.1489653169078009</v>
      </c>
      <c r="K23" s="17">
        <f>IF(OR($A23="",$B23="",$C23=""),"",'OddsRatio_working_3-way'!H22)</f>
        <v>3.6098439019965918</v>
      </c>
      <c r="L23" s="21">
        <f>IF(OR($A23="",$B23="",$C23=""),"",'OddsRatio_working_3-way'!I22)</f>
        <v>3.8461260659633623</v>
      </c>
      <c r="M23" s="22">
        <f>IF(OR($A23="",$B23="",$C23=""),"",'OddsRatio_working_3-way'!J22)</f>
        <v>2.1599306231095965</v>
      </c>
      <c r="N23" s="23">
        <f t="shared" si="13"/>
        <v>27.8647429521506</v>
      </c>
      <c r="O23" s="24">
        <f t="shared" si="14"/>
        <v>26.185224198870287</v>
      </c>
      <c r="P23" s="24">
        <f t="shared" si="15"/>
        <v>45.95003284897912</v>
      </c>
      <c r="Q23" t="s">
        <v>205</v>
      </c>
      <c r="R23" t="s">
        <v>206</v>
      </c>
      <c r="S23" t="s">
        <v>425</v>
      </c>
      <c r="T23" s="35">
        <v>100</v>
      </c>
      <c r="U23" s="35">
        <f t="shared" si="16"/>
        <v>70.414201183431956</v>
      </c>
      <c r="V23" s="35">
        <f t="shared" si="17"/>
        <v>69.418960244648318</v>
      </c>
      <c r="W23" s="35">
        <f t="shared" si="18"/>
        <v>57.983193277310924</v>
      </c>
      <c r="X23" s="35">
        <f t="shared" si="19"/>
        <v>72.597846478040751</v>
      </c>
      <c r="Y23" s="35">
        <f t="shared" si="20"/>
        <v>71.602605539257127</v>
      </c>
      <c r="Z23" s="35">
        <f t="shared" si="21"/>
        <v>60.166838571919733</v>
      </c>
      <c r="AA23" s="35">
        <f t="shared" si="22"/>
        <v>-2.1836452946087945</v>
      </c>
      <c r="AB23" s="35">
        <f t="shared" si="23"/>
        <v>-2.1836452946088087</v>
      </c>
      <c r="AC23" s="35">
        <f t="shared" si="24"/>
        <v>-2.1836452946088087</v>
      </c>
      <c r="AF23">
        <v>1.76</v>
      </c>
      <c r="AG23">
        <v>2.09</v>
      </c>
      <c r="AJ23" t="s">
        <v>429</v>
      </c>
    </row>
    <row r="24" spans="1:36" ht="15" x14ac:dyDescent="0.25">
      <c r="A24">
        <v>3.38</v>
      </c>
      <c r="B24">
        <v>3.27</v>
      </c>
      <c r="C24">
        <v>2.38</v>
      </c>
      <c r="D24" s="20">
        <f t="shared" si="3"/>
        <v>2.1836452946088158E-2</v>
      </c>
      <c r="E24" s="17">
        <f>IF(OR($A24="",$B24="",$C24=""),"",A24*'MPTO_working_3-way'!$I23)</f>
        <v>3.4538072109577778</v>
      </c>
      <c r="F24" s="21">
        <f>IF(OR($A24="",$B24="",$C24=""),"",B24*'MPTO_working_3-way'!$I23)</f>
        <v>3.3414052011337083</v>
      </c>
      <c r="G24" s="22">
        <f>IF(OR($A24="",$B24="",$C24=""),"",C24*'MPTO_working_3-way'!$I23)</f>
        <v>2.4319707580116896</v>
      </c>
      <c r="H24" s="17">
        <f>IF(OR($A24="",$B24="",$C24=""),"",'MPTO_working_3-way'!E23)</f>
        <v>3.4652535670142717</v>
      </c>
      <c r="I24" s="21">
        <f>IF(OR($A24="",$B24="",$C24=""),"",'MPTO_working_3-way'!F23)</f>
        <v>3.3497293663833645</v>
      </c>
      <c r="J24" s="22">
        <f>IF(OR($A24="",$B24="",$C24=""),"",'MPTO_working_3-way'!G23)</f>
        <v>2.4219569800414864</v>
      </c>
      <c r="K24" s="17">
        <f>IF(OR($A24="",$B24="",$C24=""),"",'OddsRatio_working_3-way'!H23)</f>
        <v>3.4599630354393134</v>
      </c>
      <c r="L24" s="21">
        <f>IF(OR($A24="",$B24="",$C24=""),"",'OddsRatio_working_3-way'!I23)</f>
        <v>3.3462672648937981</v>
      </c>
      <c r="M24" s="22">
        <f>IF(OR($A24="",$B24="",$C24=""),"",'OddsRatio_working_3-way'!J23)</f>
        <v>2.4263651213891824</v>
      </c>
      <c r="N24" s="23">
        <f t="shared" si="13"/>
        <v>28.953555856485956</v>
      </c>
      <c r="O24" s="24">
        <f t="shared" si="14"/>
        <v>29.927528683462544</v>
      </c>
      <c r="P24" s="24">
        <f t="shared" si="15"/>
        <v>41.118915460051483</v>
      </c>
      <c r="Q24" t="s">
        <v>207</v>
      </c>
      <c r="R24" t="s">
        <v>208</v>
      </c>
      <c r="S24" t="s">
        <v>425</v>
      </c>
      <c r="T24" s="35">
        <v>100</v>
      </c>
      <c r="U24" s="35">
        <f t="shared" si="16"/>
        <v>65.753424657534239</v>
      </c>
      <c r="V24" s="35">
        <f t="shared" si="17"/>
        <v>72.602739726027394</v>
      </c>
      <c r="W24" s="35">
        <f t="shared" si="18"/>
        <v>59.349593495934961</v>
      </c>
      <c r="X24" s="35">
        <f t="shared" si="19"/>
        <v>68.047666778037637</v>
      </c>
      <c r="Y24" s="35">
        <f t="shared" si="20"/>
        <v>74.896981846530792</v>
      </c>
      <c r="Z24" s="35">
        <f t="shared" si="21"/>
        <v>61.643835616438359</v>
      </c>
      <c r="AA24" s="35">
        <f t="shared" si="22"/>
        <v>-2.294242120503398</v>
      </c>
      <c r="AB24" s="35">
        <f t="shared" si="23"/>
        <v>-2.294242120503398</v>
      </c>
      <c r="AC24" s="35">
        <f t="shared" si="24"/>
        <v>-2.294242120503398</v>
      </c>
      <c r="AF24">
        <v>2.0499999999999998</v>
      </c>
      <c r="AG24">
        <v>1.87</v>
      </c>
      <c r="AJ24" t="s">
        <v>430</v>
      </c>
    </row>
    <row r="25" spans="1:36" ht="15" x14ac:dyDescent="0.25">
      <c r="A25">
        <v>2.92</v>
      </c>
      <c r="B25">
        <v>3.65</v>
      </c>
      <c r="C25">
        <v>2.46</v>
      </c>
      <c r="D25" s="20">
        <f t="shared" si="3"/>
        <v>2.294242120503398E-2</v>
      </c>
      <c r="E25" s="17">
        <f>IF(OR($A25="",$B25="",$C25=""),"",A25*'MPTO_working_3-way'!$I24)</f>
        <v>2.986991869918699</v>
      </c>
      <c r="F25" s="21">
        <f>IF(OR($A25="",$B25="",$C25=""),"",B25*'MPTO_working_3-way'!$I24)</f>
        <v>3.7337398373983741</v>
      </c>
      <c r="G25" s="22">
        <f>IF(OR($A25="",$B25="",$C25=""),"",C25*'MPTO_working_3-way'!$I24)</f>
        <v>2.5164383561643837</v>
      </c>
      <c r="H25" s="17">
        <f>IF(OR($A25="",$B25="",$C25=""),"",'MPTO_working_3-way'!E24)</f>
        <v>2.9866947555161323</v>
      </c>
      <c r="I25" s="21">
        <f>IF(OR($A25="",$B25="",$C25=""),"",'MPTO_working_3-way'!F24)</f>
        <v>3.7548090326177865</v>
      </c>
      <c r="J25" s="22">
        <f>IF(OR($A25="",$B25="",$C25=""),"",'MPTO_working_3-way'!G24)</f>
        <v>2.5071667907669397</v>
      </c>
      <c r="K25" s="17">
        <f>IF(OR($A25="",$B25="",$C25=""),"",'OddsRatio_working_3-way'!H24)</f>
        <v>2.9877336934265526</v>
      </c>
      <c r="L25" s="21">
        <f>IF(OR($A25="",$B25="",$C25=""),"",'OddsRatio_working_3-way'!I24)</f>
        <v>3.7434866081147726</v>
      </c>
      <c r="M25" s="22">
        <f>IF(OR($A25="",$B25="",$C25=""),"",'OddsRatio_working_3-way'!J24)</f>
        <v>2.511505829376441</v>
      </c>
      <c r="N25" s="23">
        <f t="shared" si="13"/>
        <v>33.478497550353843</v>
      </c>
      <c r="O25" s="24">
        <f t="shared" si="14"/>
        <v>26.782798040283069</v>
      </c>
      <c r="P25" s="24">
        <f t="shared" si="15"/>
        <v>39.738704409363088</v>
      </c>
      <c r="Q25" t="s">
        <v>209</v>
      </c>
      <c r="R25" t="s">
        <v>210</v>
      </c>
      <c r="S25" t="s">
        <v>425</v>
      </c>
      <c r="T25" s="35">
        <v>100</v>
      </c>
      <c r="U25" s="35">
        <f t="shared" si="16"/>
        <v>79.757085020242926</v>
      </c>
      <c r="V25" s="35">
        <f t="shared" si="17"/>
        <v>77.728285077951</v>
      </c>
      <c r="W25" s="35">
        <f t="shared" si="18"/>
        <v>40.119760479041922</v>
      </c>
      <c r="X25" s="35">
        <f t="shared" si="19"/>
        <v>82.151954443007085</v>
      </c>
      <c r="Y25" s="35">
        <f t="shared" si="20"/>
        <v>80.123154500715174</v>
      </c>
      <c r="Z25" s="35">
        <f t="shared" si="21"/>
        <v>42.514629901806074</v>
      </c>
      <c r="AA25" s="35">
        <f t="shared" si="22"/>
        <v>-2.3948694227641596</v>
      </c>
      <c r="AB25" s="35">
        <f t="shared" si="23"/>
        <v>-2.3948694227641738</v>
      </c>
      <c r="AC25" s="35">
        <f t="shared" si="24"/>
        <v>-2.3948694227641525</v>
      </c>
      <c r="AF25">
        <v>1.65</v>
      </c>
      <c r="AG25">
        <v>2.36</v>
      </c>
      <c r="AJ25" t="s">
        <v>430</v>
      </c>
    </row>
    <row r="26" spans="1:36" ht="15" x14ac:dyDescent="0.25">
      <c r="A26">
        <v>4.9400000000000004</v>
      </c>
      <c r="B26">
        <v>4.49</v>
      </c>
      <c r="C26">
        <v>1.67</v>
      </c>
      <c r="D26" s="20">
        <f t="shared" si="3"/>
        <v>2.3948694227641676E-2</v>
      </c>
      <c r="E26" s="17">
        <f>IF(OR($A26="",$B26="",$C26=""),"",A26*'MPTO_working_3-way'!$I25)</f>
        <v>5.0583065494845503</v>
      </c>
      <c r="F26" s="21">
        <f>IF(OR($A26="",$B26="",$C26=""),"",B26*'MPTO_working_3-way'!$I25)</f>
        <v>4.5975296370821113</v>
      </c>
      <c r="G26" s="22">
        <f>IF(OR($A26="",$B26="",$C26=""),"",C26*'MPTO_working_3-way'!$I25)</f>
        <v>1.7099943193601614</v>
      </c>
      <c r="H26" s="17">
        <f>IF(OR($A26="",$B26="",$C26=""),"",'MPTO_working_3-way'!E25)</f>
        <v>5.1428093426624333</v>
      </c>
      <c r="I26" s="21">
        <f>IF(OR($A26="",$B26="",$C26=""),"",'MPTO_working_3-way'!F25)</f>
        <v>4.6569189343090205</v>
      </c>
      <c r="J26" s="22">
        <f>IF(OR($A26="",$B26="",$C26=""),"",'MPTO_working_3-way'!G25)</f>
        <v>1.6925643193080062</v>
      </c>
      <c r="K26" s="17">
        <f>IF(OR($A26="",$B26="",$C26=""),"",'OddsRatio_working_3-way'!H25)</f>
        <v>5.1085403630831667</v>
      </c>
      <c r="L26" s="21">
        <f>IF(OR($A26="",$B26="",$C26=""),"",'OddsRatio_working_3-way'!I25)</f>
        <v>4.6392908292284911</v>
      </c>
      <c r="M26" s="22">
        <f>IF(OR($A26="",$B26="",$C26=""),"",'OddsRatio_working_3-way'!J25)</f>
        <v>1.6986604170725186</v>
      </c>
      <c r="N26" s="23">
        <f t="shared" si="13"/>
        <v>19.769462175081138</v>
      </c>
      <c r="O26" s="24">
        <f t="shared" si="14"/>
        <v>21.750811390846508</v>
      </c>
      <c r="P26" s="24">
        <f t="shared" si="15"/>
        <v>58.479726434072354</v>
      </c>
      <c r="Q26" t="s">
        <v>211</v>
      </c>
      <c r="R26" t="s">
        <v>212</v>
      </c>
      <c r="S26" t="s">
        <v>425</v>
      </c>
      <c r="T26" s="35">
        <v>100</v>
      </c>
      <c r="U26" s="35">
        <f t="shared" si="16"/>
        <v>54.954954954954964</v>
      </c>
      <c r="V26" s="35">
        <f t="shared" si="17"/>
        <v>69.040247678018574</v>
      </c>
      <c r="W26" s="35">
        <f t="shared" si="18"/>
        <v>73.753280839895012</v>
      </c>
      <c r="X26" s="35">
        <f t="shared" si="19"/>
        <v>57.206471482086421</v>
      </c>
      <c r="Y26" s="35">
        <f t="shared" si="20"/>
        <v>71.291764205150017</v>
      </c>
      <c r="Z26" s="35">
        <f t="shared" si="21"/>
        <v>76.00479736702647</v>
      </c>
      <c r="AA26" s="35">
        <f t="shared" si="22"/>
        <v>-2.2515165271314572</v>
      </c>
      <c r="AB26" s="35">
        <f t="shared" si="23"/>
        <v>-2.251516527131443</v>
      </c>
      <c r="AC26" s="35">
        <f t="shared" si="24"/>
        <v>-2.2515165271314572</v>
      </c>
      <c r="AF26">
        <v>1.57</v>
      </c>
      <c r="AG26">
        <v>2.54</v>
      </c>
      <c r="AJ26" t="s">
        <v>430</v>
      </c>
    </row>
    <row r="27" spans="1:36" ht="15" x14ac:dyDescent="0.25">
      <c r="A27">
        <v>2.2200000000000002</v>
      </c>
      <c r="B27">
        <v>3.23</v>
      </c>
      <c r="C27">
        <v>3.81</v>
      </c>
      <c r="D27" s="20">
        <f t="shared" si="3"/>
        <v>2.2515165271314475E-2</v>
      </c>
      <c r="E27" s="17">
        <f>IF(OR($A27="",$B27="",$C27=""),"",A27*'MPTO_working_3-way'!$I26)</f>
        <v>2.2699836669023181</v>
      </c>
      <c r="F27" s="21">
        <f>IF(OR($A27="",$B27="",$C27=""),"",B27*'MPTO_working_3-way'!$I26)</f>
        <v>3.3027239838263456</v>
      </c>
      <c r="G27" s="22">
        <f>IF(OR($A27="",$B27="",$C27=""),"",C27*'MPTO_working_3-way'!$I26)</f>
        <v>3.8957827796837083</v>
      </c>
      <c r="H27" s="17">
        <f>IF(OR($A27="",$B27="",$C27=""),"",'MPTO_working_3-way'!E26)</f>
        <v>2.2576146190372537</v>
      </c>
      <c r="I27" s="21">
        <f>IF(OR($A27="",$B27="",$C27=""),"",'MPTO_working_3-way'!F26)</f>
        <v>3.3102447280206051</v>
      </c>
      <c r="J27" s="22">
        <f>IF(OR($A27="",$B27="",$C27=""),"",'MPTO_working_3-way'!G26)</f>
        <v>3.9221510051880952</v>
      </c>
      <c r="K27" s="17">
        <f>IF(OR($A27="",$B27="",$C27=""),"",'OddsRatio_working_3-way'!H26)</f>
        <v>2.2629050795869619</v>
      </c>
      <c r="L27" s="21">
        <f>IF(OR($A27="",$B27="",$C27=""),"",'OddsRatio_working_3-way'!I26)</f>
        <v>3.3084248585892819</v>
      </c>
      <c r="M27" s="22">
        <f>IF(OR($A27="",$B27="",$C27=""),"",'OddsRatio_working_3-way'!J26)</f>
        <v>3.9088223554421004</v>
      </c>
      <c r="N27" s="23">
        <f t="shared" si="13"/>
        <v>44.053180407444401</v>
      </c>
      <c r="O27" s="24">
        <f t="shared" si="14"/>
        <v>30.278037307902967</v>
      </c>
      <c r="P27" s="24">
        <f t="shared" si="15"/>
        <v>25.668782284652643</v>
      </c>
      <c r="Q27" t="s">
        <v>213</v>
      </c>
      <c r="R27" t="s">
        <v>214</v>
      </c>
      <c r="S27" t="s">
        <v>425</v>
      </c>
      <c r="T27" s="35">
        <v>100</v>
      </c>
      <c r="U27" s="35">
        <f t="shared" si="16"/>
        <v>66.88741721854305</v>
      </c>
      <c r="V27" s="35">
        <f t="shared" si="17"/>
        <v>71.671388101982998</v>
      </c>
      <c r="W27" s="35">
        <f t="shared" si="18"/>
        <v>59.183673469387763</v>
      </c>
      <c r="X27" s="35">
        <f t="shared" si="19"/>
        <v>69.144938428629231</v>
      </c>
      <c r="Y27" s="35">
        <f t="shared" si="20"/>
        <v>73.928909312069194</v>
      </c>
      <c r="Z27" s="35">
        <f t="shared" si="21"/>
        <v>61.441194679473952</v>
      </c>
      <c r="AA27" s="35">
        <f t="shared" si="22"/>
        <v>-2.2575212100861819</v>
      </c>
      <c r="AB27" s="35">
        <f t="shared" si="23"/>
        <v>-2.2575212100861961</v>
      </c>
      <c r="AC27" s="35">
        <f t="shared" si="24"/>
        <v>-2.257521210086189</v>
      </c>
      <c r="AF27">
        <v>2.2400000000000002</v>
      </c>
      <c r="AG27">
        <v>1.72</v>
      </c>
      <c r="AJ27" t="s">
        <v>430</v>
      </c>
    </row>
    <row r="28" spans="1:36" ht="15" x14ac:dyDescent="0.25">
      <c r="A28">
        <v>3.02</v>
      </c>
      <c r="B28">
        <v>3.53</v>
      </c>
      <c r="C28">
        <v>2.4500000000000002</v>
      </c>
      <c r="D28" s="20">
        <f t="shared" si="3"/>
        <v>2.2575212100861997E-2</v>
      </c>
      <c r="E28" s="17">
        <f>IF(OR($A28="",$B28="",$C28=""),"",A28*'MPTO_working_3-way'!$I27)</f>
        <v>3.0881771405446035</v>
      </c>
      <c r="F28" s="21">
        <f>IF(OR($A28="",$B28="",$C28=""),"",B28*'MPTO_working_3-way'!$I27)</f>
        <v>3.6096904987160428</v>
      </c>
      <c r="G28" s="22">
        <f>IF(OR($A28="",$B28="",$C28=""),"",C28*'MPTO_working_3-way'!$I27)</f>
        <v>2.5053092696471122</v>
      </c>
      <c r="H28" s="17">
        <f>IF(OR($A28="",$B28="",$C28=""),"",'MPTO_working_3-way'!E27)</f>
        <v>3.090227627764301</v>
      </c>
      <c r="I28" s="21">
        <f>IF(OR($A28="",$B28="",$C28=""),"",'MPTO_working_3-way'!F27)</f>
        <v>3.6263279612465564</v>
      </c>
      <c r="J28" s="22">
        <f>IF(OR($A28="",$B28="",$C28=""),"",'MPTO_working_3-way'!G27)</f>
        <v>2.4960176375191652</v>
      </c>
      <c r="K28" s="17">
        <f>IF(OR($A28="",$B28="",$C28=""),"",'OddsRatio_working_3-way'!H27)</f>
        <v>3.0900182614400733</v>
      </c>
      <c r="L28" s="21">
        <f>IF(OR($A28="",$B28="",$C28=""),"",'OddsRatio_working_3-way'!I27)</f>
        <v>3.6176961393284088</v>
      </c>
      <c r="M28" s="22">
        <f>IF(OR($A28="",$B28="",$C28=""),"",'OddsRatio_working_3-way'!J27)</f>
        <v>2.5002606332119344</v>
      </c>
      <c r="N28" s="23">
        <f t="shared" si="13"/>
        <v>32.381562147812829</v>
      </c>
      <c r="O28" s="24">
        <f t="shared" si="14"/>
        <v>27.703206143454608</v>
      </c>
      <c r="P28" s="24">
        <f t="shared" si="15"/>
        <v>39.915231708732549</v>
      </c>
      <c r="Q28" t="s">
        <v>215</v>
      </c>
      <c r="R28" t="s">
        <v>216</v>
      </c>
      <c r="S28" t="s">
        <v>425</v>
      </c>
      <c r="T28" s="35">
        <v>100</v>
      </c>
      <c r="U28" s="35">
        <f t="shared" si="16"/>
        <v>8.2568807339449659</v>
      </c>
      <c r="V28" s="35">
        <f t="shared" si="17"/>
        <v>91.789819376026273</v>
      </c>
      <c r="W28" s="35">
        <f t="shared" si="18"/>
        <v>96.536196744024934</v>
      </c>
      <c r="X28" s="35">
        <f t="shared" si="19"/>
        <v>11.673983879948787</v>
      </c>
      <c r="Y28" s="35">
        <f t="shared" si="20"/>
        <v>95.206922522030098</v>
      </c>
      <c r="Z28" s="35">
        <f t="shared" si="21"/>
        <v>99.953299890028774</v>
      </c>
      <c r="AA28" s="35">
        <f t="shared" si="22"/>
        <v>-3.4171031460038215</v>
      </c>
      <c r="AB28" s="35">
        <f t="shared" si="23"/>
        <v>-3.417103146003825</v>
      </c>
      <c r="AC28" s="35">
        <f t="shared" si="24"/>
        <v>-3.4171031460038392</v>
      </c>
      <c r="AF28">
        <v>1.88</v>
      </c>
      <c r="AG28">
        <v>2.02</v>
      </c>
      <c r="AJ28" t="s">
        <v>430</v>
      </c>
    </row>
    <row r="29" spans="1:36" ht="15" x14ac:dyDescent="0.25">
      <c r="A29">
        <v>1.0900000000000001</v>
      </c>
      <c r="B29">
        <v>12.18</v>
      </c>
      <c r="C29">
        <v>28.87</v>
      </c>
      <c r="D29" s="20">
        <f t="shared" si="3"/>
        <v>3.4171031460038304E-2</v>
      </c>
      <c r="E29" s="17">
        <f>IF(OR($A29="",$B29="",$C29=""),"",A29*'MPTO_working_3-way'!$I28)</f>
        <v>1.1272464242914417</v>
      </c>
      <c r="F29" s="21">
        <f>IF(OR($A29="",$B29="",$C29=""),"",B29*'MPTO_working_3-way'!$I28)</f>
        <v>12.596203163183267</v>
      </c>
      <c r="G29" s="22">
        <f>IF(OR($A29="",$B29="",$C29=""),"",C29*'MPTO_working_3-way'!$I28)</f>
        <v>29.856517678251308</v>
      </c>
      <c r="H29" s="17">
        <f>IF(OR($A29="",$B29="",$C29=""),"",'MPTO_working_3-way'!E28)</f>
        <v>1.1037029967023033</v>
      </c>
      <c r="I29" s="21">
        <f>IF(OR($A29="",$B29="",$C29=""),"",'MPTO_working_3-way'!F28)</f>
        <v>14.141978765256825</v>
      </c>
      <c r="J29" s="22">
        <f>IF(OR($A29="",$B29="",$C29=""),"",'MPTO_working_3-way'!G28)</f>
        <v>43.015028771039752</v>
      </c>
      <c r="K29" s="17">
        <f>IF(OR($A29="",$B29="",$C29=""),"",'OddsRatio_working_3-way'!H28)</f>
        <v>1.1085555509311418</v>
      </c>
      <c r="L29" s="21">
        <f>IF(OR($A29="",$B29="",$C29=""),"",'OddsRatio_working_3-way'!I28)</f>
        <v>14.485011771224062</v>
      </c>
      <c r="M29" s="22">
        <f>IF(OR($A29="",$B29="",$C29=""),"",'OddsRatio_working_3-way'!J28)</f>
        <v>34.616035605010254</v>
      </c>
      <c r="N29" s="23">
        <f t="shared" si="13"/>
        <v>88.711747356269015</v>
      </c>
      <c r="O29" s="24">
        <f t="shared" si="14"/>
        <v>7.9389002149698866</v>
      </c>
      <c r="P29" s="24">
        <f t="shared" si="15"/>
        <v>3.3493524287611089</v>
      </c>
      <c r="Q29" t="s">
        <v>217</v>
      </c>
      <c r="R29" t="s">
        <v>218</v>
      </c>
      <c r="S29" t="s">
        <v>425</v>
      </c>
      <c r="T29" s="35">
        <v>100</v>
      </c>
      <c r="U29" s="35">
        <f t="shared" si="16"/>
        <v>75.308641975308646</v>
      </c>
      <c r="V29" s="35">
        <f t="shared" si="17"/>
        <v>74.619289340101517</v>
      </c>
      <c r="W29" s="35">
        <f t="shared" si="18"/>
        <v>47.089947089947096</v>
      </c>
      <c r="X29" s="35">
        <f t="shared" si="19"/>
        <v>78.290763569951395</v>
      </c>
      <c r="Y29" s="35">
        <f t="shared" si="20"/>
        <v>77.60141093474428</v>
      </c>
      <c r="Z29" s="35">
        <f t="shared" si="21"/>
        <v>50.07206868458983</v>
      </c>
      <c r="AA29" s="35">
        <f t="shared" si="22"/>
        <v>-2.9821215946427486</v>
      </c>
      <c r="AB29" s="35">
        <f t="shared" si="23"/>
        <v>-2.9821215946427628</v>
      </c>
      <c r="AC29" s="35">
        <f t="shared" si="24"/>
        <v>-2.9821215946427344</v>
      </c>
      <c r="AF29">
        <v>1.21</v>
      </c>
      <c r="AG29">
        <v>4.17</v>
      </c>
      <c r="AJ29" t="s">
        <v>430</v>
      </c>
    </row>
    <row r="30" spans="1:36" s="35" customFormat="1" ht="15" x14ac:dyDescent="0.25">
      <c r="A30">
        <v>4.05</v>
      </c>
      <c r="B30">
        <v>3.94</v>
      </c>
      <c r="C30">
        <v>1.89</v>
      </c>
      <c r="D30" s="20">
        <f t="shared" si="3"/>
        <v>2.9821215946427504E-2</v>
      </c>
      <c r="E30" s="17">
        <f>IF(OR($A30="",$B30="",$C30=""),"",A30*'MPTO_working_3-way'!$I29)</f>
        <v>4.1707759245830314</v>
      </c>
      <c r="F30" s="21">
        <f>IF(OR($A30="",$B30="",$C30=""),"",B30*'MPTO_working_3-way'!$I29)</f>
        <v>4.0574955908289247</v>
      </c>
      <c r="G30" s="22">
        <f>IF(OR($A30="",$B30="",$C30=""),"",C30*'MPTO_working_3-way'!$I29)</f>
        <v>1.9463620981387479</v>
      </c>
      <c r="H30" s="17">
        <f>IF(OR($A30="",$B30="",$C30=""),"",'MPTO_working_3-way'!E29)</f>
        <v>4.2198869145814708</v>
      </c>
      <c r="I30" s="21">
        <f>IF(OR($A30="",$B30="",$C30=""),"",'MPTO_working_3-way'!F29)</f>
        <v>4.100600839462059</v>
      </c>
      <c r="J30" s="22">
        <f>IF(OR($A30="",$B30="",$C30=""),"",'MPTO_working_3-way'!G29)</f>
        <v>1.926187999011318</v>
      </c>
      <c r="K30" s="17">
        <f>IF(OR($A30="",$B30="",$C30=""),"",'OddsRatio_working_3-way'!H29)</f>
        <v>4.2002197043335912</v>
      </c>
      <c r="L30" s="21">
        <f>IF(OR($A30="",$B30="",$C30=""),"",'OddsRatio_working_3-way'!I29)</f>
        <v>4.084801944505168</v>
      </c>
      <c r="M30" s="22">
        <f>IF(OR($A30="",$B30="",$C30=""),"",'OddsRatio_working_3-way'!J29)</f>
        <v>1.9338346022481627</v>
      </c>
      <c r="N30" s="23">
        <f t="shared" si="13"/>
        <v>23.976353994610101</v>
      </c>
      <c r="O30" s="24">
        <f t="shared" si="14"/>
        <v>24.645744588368249</v>
      </c>
      <c r="P30" s="24">
        <f t="shared" si="15"/>
        <v>51.37790141702164</v>
      </c>
      <c r="Q30" t="s">
        <v>219</v>
      </c>
      <c r="R30" t="s">
        <v>220</v>
      </c>
      <c r="S30" t="s">
        <v>425</v>
      </c>
      <c r="T30" s="35">
        <v>100</v>
      </c>
      <c r="U30" s="35">
        <f t="shared" si="16"/>
        <v>57.983193277310924</v>
      </c>
      <c r="V30" s="35">
        <f t="shared" si="17"/>
        <v>72.29916897506925</v>
      </c>
      <c r="W30" s="35">
        <f t="shared" si="18"/>
        <v>66.996699669967001</v>
      </c>
      <c r="X30" s="35">
        <f t="shared" si="19"/>
        <v>60.704131354963749</v>
      </c>
      <c r="Y30" s="35">
        <f t="shared" si="20"/>
        <v>75.020107052722082</v>
      </c>
      <c r="Z30" s="35">
        <f t="shared" si="21"/>
        <v>69.717637747619833</v>
      </c>
      <c r="AA30" s="35">
        <f t="shared" si="22"/>
        <v>-2.7209380776528249</v>
      </c>
      <c r="AB30" s="35">
        <f t="shared" si="23"/>
        <v>-2.720938077652832</v>
      </c>
      <c r="AC30" s="35">
        <f t="shared" si="24"/>
        <v>-2.720938077652832</v>
      </c>
      <c r="AD30" s="36"/>
      <c r="AE30" s="36"/>
      <c r="AF30">
        <v>1.7</v>
      </c>
      <c r="AG30">
        <v>2.2400000000000002</v>
      </c>
      <c r="AH30" s="36"/>
      <c r="AI30" s="36"/>
      <c r="AJ30" t="s">
        <v>163</v>
      </c>
    </row>
    <row r="31" spans="1:36" ht="15" x14ac:dyDescent="0.25">
      <c r="A31">
        <v>2.38</v>
      </c>
      <c r="B31">
        <v>3.61</v>
      </c>
      <c r="C31">
        <v>3.03</v>
      </c>
      <c r="D31" s="20">
        <f t="shared" si="3"/>
        <v>2.7209380776528347E-2</v>
      </c>
      <c r="E31" s="17">
        <f>IF(OR($A31="",$B31="",$C31=""),"",A31*'MPTO_working_3-way'!$I30)</f>
        <v>2.4447583262481372</v>
      </c>
      <c r="F31" s="21">
        <f>IF(OR($A31="",$B31="",$C31=""),"",B31*'MPTO_working_3-way'!$I30)</f>
        <v>3.7082258646032673</v>
      </c>
      <c r="G31" s="22">
        <f>IF(OR($A31="",$B31="",$C31=""),"",C31*'MPTO_working_3-way'!$I30)</f>
        <v>3.1124444237528808</v>
      </c>
      <c r="H31" s="17">
        <f>IF(OR($A31="",$B31="",$C31=""),"",'MPTO_working_3-way'!E30)</f>
        <v>2.4325083906544438</v>
      </c>
      <c r="I31" s="21">
        <f>IF(OR($A31="",$B31="",$C31=""),"",'MPTO_working_3-way'!F30)</f>
        <v>3.7321995078432648</v>
      </c>
      <c r="J31" s="22">
        <f>IF(OR($A31="",$B31="",$C31=""),"",'MPTO_working_3-way'!G30)</f>
        <v>3.1156218836086604</v>
      </c>
      <c r="K31" s="17">
        <f>IF(OR($A31="",$B31="",$C31=""),"",'OddsRatio_working_3-way'!H30)</f>
        <v>2.4380129307249039</v>
      </c>
      <c r="L31" s="21">
        <f>IF(OR($A31="",$B31="",$C31=""),"",'OddsRatio_working_3-way'!I30)</f>
        <v>3.7197201081101436</v>
      </c>
      <c r="M31" s="22">
        <f>IF(OR($A31="",$B31="",$C31=""),"",'OddsRatio_working_3-way'!J30)</f>
        <v>3.1153378618634457</v>
      </c>
      <c r="N31" s="23">
        <f t="shared" si="13"/>
        <v>40.903838602920558</v>
      </c>
      <c r="O31" s="24">
        <f t="shared" si="14"/>
        <v>26.967073649570889</v>
      </c>
      <c r="P31" s="24">
        <f t="shared" si="15"/>
        <v>32.129087747508549</v>
      </c>
      <c r="Q31" t="s">
        <v>221</v>
      </c>
      <c r="R31" t="s">
        <v>222</v>
      </c>
      <c r="S31" t="s">
        <v>425</v>
      </c>
      <c r="T31" s="35">
        <v>100</v>
      </c>
      <c r="U31" s="35">
        <f t="shared" si="16"/>
        <v>31.506849315068493</v>
      </c>
      <c r="V31" s="35">
        <f t="shared" si="17"/>
        <v>78.991596638655466</v>
      </c>
      <c r="W31" s="35">
        <f t="shared" si="18"/>
        <v>86.149584487534639</v>
      </c>
      <c r="X31" s="35">
        <f t="shared" si="19"/>
        <v>34.858818873809916</v>
      </c>
      <c r="Y31" s="35">
        <f t="shared" si="20"/>
        <v>82.343566197396882</v>
      </c>
      <c r="Z31" s="35">
        <f t="shared" si="21"/>
        <v>89.501554046276041</v>
      </c>
      <c r="AA31" s="35">
        <f t="shared" si="22"/>
        <v>-3.3519695587414233</v>
      </c>
      <c r="AB31" s="35">
        <f t="shared" si="23"/>
        <v>-3.3519695587414162</v>
      </c>
      <c r="AC31" s="35">
        <f t="shared" si="24"/>
        <v>-3.351969558741402</v>
      </c>
      <c r="AF31">
        <v>1.86</v>
      </c>
      <c r="AG31">
        <v>2.0299999999999998</v>
      </c>
      <c r="AJ31" t="s">
        <v>163</v>
      </c>
    </row>
    <row r="32" spans="1:36" ht="15" x14ac:dyDescent="0.25">
      <c r="A32">
        <v>1.46</v>
      </c>
      <c r="B32">
        <v>4.76</v>
      </c>
      <c r="C32">
        <v>7.22</v>
      </c>
      <c r="D32" s="20">
        <f t="shared" si="3"/>
        <v>3.3519695587414189E-2</v>
      </c>
      <c r="E32" s="17">
        <f>IF(OR($A32="",$B32="",$C32=""),"",A32*'MPTO_working_3-way'!$I31)</f>
        <v>1.5089387555576246</v>
      </c>
      <c r="F32" s="21">
        <f>IF(OR($A32="",$B32="",$C32=""),"",B32*'MPTO_working_3-way'!$I31)</f>
        <v>4.9195537509960916</v>
      </c>
      <c r="G32" s="22">
        <f>IF(OR($A32="",$B32="",$C32=""),"",C32*'MPTO_working_3-way'!$I31)</f>
        <v>7.4620122021411301</v>
      </c>
      <c r="H32" s="17">
        <f>IF(OR($A32="",$B32="",$C32=""),"",'MPTO_working_3-way'!E31)</f>
        <v>1.4842118265924478</v>
      </c>
      <c r="I32" s="21">
        <f>IF(OR($A32="",$B32="",$C32=""),"",'MPTO_working_3-way'!F31)</f>
        <v>5.02737906235956</v>
      </c>
      <c r="J32" s="22">
        <f>IF(OR($A32="",$B32="",$C32=""),"",'MPTO_working_3-way'!G31)</f>
        <v>7.8535517875805976</v>
      </c>
      <c r="K32" s="17">
        <f>IF(OR($A32="",$B32="",$C32=""),"",'OddsRatio_working_3-way'!H31)</f>
        <v>1.4920550601359337</v>
      </c>
      <c r="L32" s="21">
        <f>IF(OR($A32="",$B32="",$C32=""),"",'OddsRatio_working_3-way'!I31)</f>
        <v>5.0220152741545867</v>
      </c>
      <c r="M32" s="22">
        <f>IF(OR($A32="",$B32="",$C32=""),"",'OddsRatio_working_3-way'!J31)</f>
        <v>7.6534401609684899</v>
      </c>
      <c r="N32" s="23">
        <f t="shared" si="13"/>
        <v>66.271742064869457</v>
      </c>
      <c r="O32" s="24">
        <f t="shared" si="14"/>
        <v>20.327046935863319</v>
      </c>
      <c r="P32" s="24">
        <f t="shared" si="15"/>
        <v>13.40121099926723</v>
      </c>
      <c r="Q32" t="s">
        <v>223</v>
      </c>
      <c r="R32" t="s">
        <v>122</v>
      </c>
      <c r="S32" t="s">
        <v>425</v>
      </c>
      <c r="T32" s="35">
        <v>100</v>
      </c>
      <c r="U32" s="35">
        <f t="shared" si="16"/>
        <v>68.75</v>
      </c>
      <c r="V32" s="35">
        <f t="shared" si="17"/>
        <v>71.264367816091948</v>
      </c>
      <c r="W32" s="35">
        <f t="shared" si="18"/>
        <v>57.264957264957268</v>
      </c>
      <c r="X32" s="35">
        <f t="shared" si="19"/>
        <v>71.470674918950778</v>
      </c>
      <c r="Y32" s="35">
        <f t="shared" si="20"/>
        <v>73.98504273504274</v>
      </c>
      <c r="Z32" s="35">
        <f t="shared" si="21"/>
        <v>59.985632183908045</v>
      </c>
      <c r="AA32" s="35">
        <f t="shared" si="22"/>
        <v>-2.7206749189507775</v>
      </c>
      <c r="AB32" s="35">
        <f t="shared" si="23"/>
        <v>-2.7206749189507917</v>
      </c>
      <c r="AC32" s="35">
        <f t="shared" si="24"/>
        <v>-2.7206749189507775</v>
      </c>
      <c r="AF32">
        <v>1.68</v>
      </c>
      <c r="AG32">
        <v>2.27</v>
      </c>
      <c r="AJ32" t="s">
        <v>163</v>
      </c>
    </row>
    <row r="33" spans="1:36" ht="15" x14ac:dyDescent="0.25">
      <c r="A33">
        <v>3.2</v>
      </c>
      <c r="B33">
        <v>3.48</v>
      </c>
      <c r="C33">
        <v>2.34</v>
      </c>
      <c r="D33" s="20">
        <f t="shared" si="3"/>
        <v>2.7206749189507828E-2</v>
      </c>
      <c r="E33" s="17">
        <f>IF(OR($A33="",$B33="",$C33=""),"",A33*'MPTO_working_3-way'!$I32)</f>
        <v>3.2870615974064252</v>
      </c>
      <c r="F33" s="21">
        <f>IF(OR($A33="",$B33="",$C33=""),"",B33*'MPTO_working_3-way'!$I32)</f>
        <v>3.5746794871794871</v>
      </c>
      <c r="G33" s="22">
        <f>IF(OR($A33="",$B33="",$C33=""),"",C33*'MPTO_working_3-way'!$I32)</f>
        <v>2.4036637931034481</v>
      </c>
      <c r="H33" s="17">
        <f>IF(OR($A33="",$B33="",$C33=""),"",'MPTO_working_3-way'!E32)</f>
        <v>3.2956412643166462</v>
      </c>
      <c r="I33" s="21">
        <f>IF(OR($A33="",$B33="",$C33=""),"",'MPTO_working_3-way'!F32)</f>
        <v>3.5934073207863557</v>
      </c>
      <c r="J33" s="22">
        <f>IF(OR($A33="",$B33="",$C33=""),"",'MPTO_working_3-way'!G32)</f>
        <v>2.3907344068816698</v>
      </c>
      <c r="K33" s="17">
        <f>IF(OR($A33="",$B33="",$C33=""),"",'OddsRatio_working_3-way'!H32)</f>
        <v>3.2925702637576744</v>
      </c>
      <c r="L33" s="21">
        <f>IF(OR($A33="",$B33="",$C33=""),"",'OddsRatio_working_3-way'!I32)</f>
        <v>3.5843519336904688</v>
      </c>
      <c r="M33" s="22">
        <f>IF(OR($A33="",$B33="",$C33=""),"",'OddsRatio_working_3-way'!J32)</f>
        <v>2.3963837061069464</v>
      </c>
      <c r="N33" s="23">
        <f t="shared" si="13"/>
        <v>30.422307899219941</v>
      </c>
      <c r="O33" s="24">
        <f t="shared" si="14"/>
        <v>27.974535999282708</v>
      </c>
      <c r="P33" s="24">
        <f t="shared" si="15"/>
        <v>41.603156101497355</v>
      </c>
      <c r="Q33" t="s">
        <v>224</v>
      </c>
      <c r="R33" t="s">
        <v>225</v>
      </c>
      <c r="S33" t="s">
        <v>425</v>
      </c>
      <c r="T33" s="35">
        <v>100</v>
      </c>
      <c r="U33" s="35">
        <f t="shared" si="16"/>
        <v>32.432432432432435</v>
      </c>
      <c r="V33" s="35">
        <f t="shared" si="17"/>
        <v>79.797979797979792</v>
      </c>
      <c r="W33" s="35">
        <f t="shared" si="18"/>
        <v>85.228951255539144</v>
      </c>
      <c r="X33" s="35">
        <f t="shared" si="19"/>
        <v>34.973068946481057</v>
      </c>
      <c r="Y33" s="35">
        <f t="shared" si="20"/>
        <v>82.338616312028421</v>
      </c>
      <c r="Z33" s="35">
        <f t="shared" si="21"/>
        <v>87.769587769587758</v>
      </c>
      <c r="AA33" s="35">
        <f t="shared" si="22"/>
        <v>-2.5406365140486216</v>
      </c>
      <c r="AB33" s="35">
        <f t="shared" si="23"/>
        <v>-2.5406365140486287</v>
      </c>
      <c r="AC33" s="35">
        <f t="shared" si="24"/>
        <v>-2.5406365140486145</v>
      </c>
      <c r="AF33">
        <v>1.88</v>
      </c>
      <c r="AG33">
        <v>2.0099999999999998</v>
      </c>
      <c r="AJ33" t="s">
        <v>163</v>
      </c>
    </row>
    <row r="34" spans="1:36" ht="15" x14ac:dyDescent="0.25">
      <c r="A34">
        <v>1.48</v>
      </c>
      <c r="B34">
        <v>4.95</v>
      </c>
      <c r="C34">
        <v>6.77</v>
      </c>
      <c r="D34" s="20">
        <f t="shared" si="3"/>
        <v>2.5406365140486109E-2</v>
      </c>
      <c r="E34" s="17">
        <f>IF(OR($A34="",$B34="",$C34=""),"",A34*'MPTO_working_3-way'!$I33)</f>
        <v>1.5176014204079193</v>
      </c>
      <c r="F34" s="21">
        <f>IF(OR($A34="",$B34="",$C34=""),"",B34*'MPTO_working_3-way'!$I33)</f>
        <v>5.0757615074454066</v>
      </c>
      <c r="G34" s="22">
        <f>IF(OR($A34="",$B34="",$C34=""),"",C34*'MPTO_working_3-way'!$I33)</f>
        <v>6.9420010920010906</v>
      </c>
      <c r="H34" s="17">
        <f>IF(OR($A34="",$B34="",$C34=""),"",'MPTO_working_3-way'!E33)</f>
        <v>1.498785487741958</v>
      </c>
      <c r="I34" s="21">
        <f>IF(OR($A34="",$B34="",$C34=""),"",'MPTO_working_3-way'!F33)</f>
        <v>5.1665858760389343</v>
      </c>
      <c r="J34" s="22">
        <f>IF(OR($A34="",$B34="",$C34=""),"",'MPTO_working_3-way'!G33)</f>
        <v>7.181756662831015</v>
      </c>
      <c r="K34" s="17">
        <f>IF(OR($A34="",$B34="",$C34=""),"",'OddsRatio_working_3-way'!H33)</f>
        <v>1.5048417999728458</v>
      </c>
      <c r="L34" s="21">
        <f>IF(OR($A34="",$B34="",$C34=""),"",'OddsRatio_working_3-way'!I33)</f>
        <v>5.1544273122765416</v>
      </c>
      <c r="M34" s="22">
        <f>IF(OR($A34="",$B34="",$C34=""),"",'OddsRatio_working_3-way'!J33)</f>
        <v>7.0686191371735818</v>
      </c>
      <c r="N34" s="23">
        <f t="shared" si="13"/>
        <v>65.893454404596412</v>
      </c>
      <c r="O34" s="24">
        <f t="shared" si="14"/>
        <v>19.701477276525797</v>
      </c>
      <c r="P34" s="24">
        <f t="shared" si="15"/>
        <v>14.405068318877801</v>
      </c>
      <c r="Q34" t="s">
        <v>226</v>
      </c>
      <c r="R34" t="s">
        <v>227</v>
      </c>
      <c r="S34" t="s">
        <v>425</v>
      </c>
      <c r="T34" s="35">
        <v>100</v>
      </c>
      <c r="U34" s="35">
        <f t="shared" si="16"/>
        <v>56.521739130434774</v>
      </c>
      <c r="V34" s="35">
        <f t="shared" si="17"/>
        <v>70.588235294117652</v>
      </c>
      <c r="W34" s="35">
        <f t="shared" si="18"/>
        <v>70.760233918128648</v>
      </c>
      <c r="X34" s="35">
        <f t="shared" si="19"/>
        <v>58.651530787753693</v>
      </c>
      <c r="Y34" s="35">
        <f t="shared" si="20"/>
        <v>72.71802695143657</v>
      </c>
      <c r="Z34" s="35">
        <f t="shared" si="21"/>
        <v>72.890025575447567</v>
      </c>
      <c r="AA34" s="35">
        <f t="shared" si="22"/>
        <v>-2.1297916573189184</v>
      </c>
      <c r="AB34" s="35">
        <f t="shared" si="23"/>
        <v>-2.1297916573189184</v>
      </c>
      <c r="AC34" s="35">
        <f t="shared" si="24"/>
        <v>-2.1297916573189184</v>
      </c>
      <c r="AF34">
        <v>1.64</v>
      </c>
      <c r="AG34">
        <v>2.39</v>
      </c>
      <c r="AJ34" t="s">
        <v>439</v>
      </c>
    </row>
    <row r="35" spans="1:36" s="35" customFormat="1" ht="15" x14ac:dyDescent="0.25">
      <c r="A35">
        <v>2.2999999999999998</v>
      </c>
      <c r="B35">
        <v>3.4</v>
      </c>
      <c r="C35">
        <v>3.42</v>
      </c>
      <c r="D35" s="20">
        <f t="shared" si="3"/>
        <v>2.1297916573189024E-2</v>
      </c>
      <c r="E35" s="17">
        <f>IF(OR($A35="",$B35="",$C35=""),"",A35*'MPTO_working_3-way'!$I34)</f>
        <v>2.3489852081183344</v>
      </c>
      <c r="F35" s="21">
        <f>IF(OR($A35="",$B35="",$C35=""),"",B35*'MPTO_working_3-way'!$I34)</f>
        <v>3.4724129163488424</v>
      </c>
      <c r="G35" s="22">
        <f>IF(OR($A35="",$B35="",$C35=""),"",C35*'MPTO_working_3-way'!$I34)</f>
        <v>3.4928388746803063</v>
      </c>
      <c r="H35" s="17">
        <f>IF(OR($A35="",$B35="",$C35=""),"",'MPTO_working_3-way'!E34)</f>
        <v>2.3381787238010858</v>
      </c>
      <c r="I35" s="21">
        <f>IF(OR($A35="",$B35="",$C35=""),"",'MPTO_working_3-way'!F34)</f>
        <v>3.484097896510395</v>
      </c>
      <c r="J35" s="22">
        <f>IF(OR($A35="",$B35="",$C35=""),"",'MPTO_working_3-way'!G34)</f>
        <v>3.5051025757522796</v>
      </c>
      <c r="K35" s="17">
        <f>IF(OR($A35="",$B35="",$C35=""),"",'OddsRatio_working_3-way'!H34)</f>
        <v>2.3428374769182931</v>
      </c>
      <c r="L35" s="21">
        <f>IF(OR($A35="",$B35="",$C35=""),"",'OddsRatio_working_3-way'!I34)</f>
        <v>3.4790845727722326</v>
      </c>
      <c r="M35" s="22">
        <f>IF(OR($A35="",$B35="",$C35=""),"",'OddsRatio_working_3-way'!J34)</f>
        <v>3.4997436108786677</v>
      </c>
      <c r="N35" s="23">
        <f t="shared" si="13"/>
        <v>42.57157501647508</v>
      </c>
      <c r="O35" s="24">
        <f t="shared" si="14"/>
        <v>28.798418393497844</v>
      </c>
      <c r="P35" s="24">
        <f t="shared" si="15"/>
        <v>28.630006590027097</v>
      </c>
      <c r="Q35" t="s">
        <v>228</v>
      </c>
      <c r="R35" t="s">
        <v>229</v>
      </c>
      <c r="S35" t="s">
        <v>425</v>
      </c>
      <c r="T35" s="35">
        <v>100</v>
      </c>
      <c r="U35" s="35">
        <f t="shared" si="16"/>
        <v>23.076923076923073</v>
      </c>
      <c r="V35" s="35">
        <f t="shared" si="17"/>
        <v>83.55263157894737</v>
      </c>
      <c r="W35" s="35">
        <f t="shared" si="18"/>
        <v>90.099009900990097</v>
      </c>
      <c r="X35" s="35">
        <f t="shared" si="19"/>
        <v>26.348358520062533</v>
      </c>
      <c r="Y35" s="35">
        <f t="shared" si="20"/>
        <v>86.824067022086808</v>
      </c>
      <c r="Z35" s="35">
        <f t="shared" si="21"/>
        <v>93.37044534412955</v>
      </c>
      <c r="AA35" s="35">
        <f t="shared" si="22"/>
        <v>-3.2714354431394597</v>
      </c>
      <c r="AB35" s="35">
        <f t="shared" si="23"/>
        <v>-3.2714354431394383</v>
      </c>
      <c r="AC35" s="35">
        <f t="shared" si="24"/>
        <v>-3.2714354431394526</v>
      </c>
      <c r="AD35" s="36"/>
      <c r="AE35" s="36"/>
      <c r="AF35">
        <v>2.06</v>
      </c>
      <c r="AG35">
        <v>1.85</v>
      </c>
      <c r="AH35" s="36"/>
      <c r="AI35" s="36"/>
      <c r="AJ35" t="s">
        <v>439</v>
      </c>
    </row>
    <row r="36" spans="1:36" ht="15" x14ac:dyDescent="0.25">
      <c r="A36">
        <v>1.3</v>
      </c>
      <c r="B36">
        <v>6.08</v>
      </c>
      <c r="C36">
        <v>10.1</v>
      </c>
      <c r="D36" s="20">
        <f t="shared" si="3"/>
        <v>3.2714354431394588E-2</v>
      </c>
      <c r="E36" s="17">
        <f>IF(OR($A36="",$B36="",$C36=""),"",A36*'MPTO_working_3-way'!$I35)</f>
        <v>1.3425286607608131</v>
      </c>
      <c r="F36" s="21">
        <f>IF(OR($A36="",$B36="",$C36=""),"",B36*'MPTO_working_3-way'!$I35)</f>
        <v>6.2789032749428788</v>
      </c>
      <c r="G36" s="22">
        <f>IF(OR($A36="",$B36="",$C36=""),"",C36*'MPTO_working_3-way'!$I35)</f>
        <v>10.430414979757085</v>
      </c>
      <c r="H36" s="17">
        <f>IF(OR($A36="",$B36="",$C36=""),"",'MPTO_working_3-way'!E35)</f>
        <v>1.3186940979800941</v>
      </c>
      <c r="I36" s="21">
        <f>IF(OR($A36="",$B36="",$C36=""),"",'MPTO_working_3-way'!F35)</f>
        <v>6.5117351488917423</v>
      </c>
      <c r="J36" s="22">
        <f>IF(OR($A36="",$B36="",$C36=""),"",'MPTO_working_3-way'!G35)</f>
        <v>11.35007867149438</v>
      </c>
      <c r="K36" s="17">
        <f>IF(OR($A36="",$B36="",$C36=""),"",'OddsRatio_working_3-way'!H35)</f>
        <v>1.3254725478279812</v>
      </c>
      <c r="L36" s="21">
        <f>IF(OR($A36="",$B36="",$C36=""),"",'OddsRatio_working_3-way'!I35)</f>
        <v>6.5113351432204754</v>
      </c>
      <c r="M36" s="22">
        <f>IF(OR($A36="",$B36="",$C36=""),"",'OddsRatio_working_3-way'!J35)</f>
        <v>10.872667284115423</v>
      </c>
      <c r="N36" s="23">
        <f t="shared" si="13"/>
        <v>74.486305523883445</v>
      </c>
      <c r="O36" s="24">
        <f t="shared" si="14"/>
        <v>15.926348220567188</v>
      </c>
      <c r="P36" s="24">
        <f t="shared" si="15"/>
        <v>9.587346255549356</v>
      </c>
      <c r="Q36" t="s">
        <v>230</v>
      </c>
      <c r="R36" t="s">
        <v>231</v>
      </c>
      <c r="S36" t="s">
        <v>425</v>
      </c>
      <c r="T36" s="35">
        <v>100</v>
      </c>
      <c r="U36" s="35">
        <f t="shared" si="16"/>
        <v>72.29916897506925</v>
      </c>
      <c r="V36" s="35">
        <f t="shared" si="17"/>
        <v>70.930232558139537</v>
      </c>
      <c r="W36" s="35">
        <f t="shared" si="18"/>
        <v>54.545454545454554</v>
      </c>
      <c r="X36" s="35">
        <f t="shared" si="19"/>
        <v>74.524312896405917</v>
      </c>
      <c r="Y36" s="35">
        <f t="shared" si="20"/>
        <v>73.155376479476203</v>
      </c>
      <c r="Z36" s="35">
        <f t="shared" si="21"/>
        <v>56.77059846679122</v>
      </c>
      <c r="AA36" s="35">
        <f t="shared" si="22"/>
        <v>-2.2251439213366666</v>
      </c>
      <c r="AB36" s="35">
        <f t="shared" si="23"/>
        <v>-2.2251439213366666</v>
      </c>
      <c r="AC36" s="35">
        <f t="shared" si="24"/>
        <v>-2.2251439213366666</v>
      </c>
      <c r="AF36">
        <v>1.41</v>
      </c>
      <c r="AG36">
        <v>3.02</v>
      </c>
      <c r="AJ36" t="s">
        <v>439</v>
      </c>
    </row>
    <row r="37" spans="1:36" ht="15" x14ac:dyDescent="0.25">
      <c r="A37">
        <v>3.61</v>
      </c>
      <c r="B37">
        <v>3.44</v>
      </c>
      <c r="C37">
        <v>2.2000000000000002</v>
      </c>
      <c r="D37" s="20">
        <f t="shared" si="3"/>
        <v>2.2251439213366808E-2</v>
      </c>
      <c r="E37" s="17">
        <f>IF(OR($A37="",$B37="",$C37=""),"",A37*'MPTO_working_3-way'!$I36)</f>
        <v>3.6903276955602542</v>
      </c>
      <c r="F37" s="21">
        <f>IF(OR($A37="",$B37="",$C37=""),"",B37*'MPTO_working_3-way'!$I36)</f>
        <v>3.5165449508939819</v>
      </c>
      <c r="G37" s="22">
        <f>IF(OR($A37="",$B37="",$C37=""),"",C37*'MPTO_working_3-way'!$I36)</f>
        <v>2.2489531662694073</v>
      </c>
      <c r="H37" s="17">
        <f>IF(OR($A37="",$B37="",$C37=""),"",'MPTO_working_3-way'!E36)</f>
        <v>3.709320386240456</v>
      </c>
      <c r="I37" s="21">
        <f>IF(OR($A37="",$B37="",$C37=""),"",'MPTO_working_3-way'!F36)</f>
        <v>3.5300696698435021</v>
      </c>
      <c r="J37" s="22">
        <f>IF(OR($A37="",$B37="",$C37=""),"",'MPTO_working_3-way'!G36)</f>
        <v>2.2364944956351471</v>
      </c>
      <c r="K37" s="17">
        <f>IF(OR($A37="",$B37="",$C37=""),"",'OddsRatio_working_3-way'!H36)</f>
        <v>3.700756711106882</v>
      </c>
      <c r="L37" s="21">
        <f>IF(OR($A37="",$B37="",$C37=""),"",'OddsRatio_working_3-way'!I36)</f>
        <v>3.5248453544447482</v>
      </c>
      <c r="M37" s="22">
        <f>IF(OR($A37="",$B37="",$C37=""),"",'OddsRatio_working_3-way'!J36)</f>
        <v>2.2417272234974175</v>
      </c>
      <c r="N37" s="23">
        <f t="shared" si="13"/>
        <v>27.097864539321975</v>
      </c>
      <c r="O37" s="24">
        <f t="shared" si="14"/>
        <v>28.437003193881495</v>
      </c>
      <c r="P37" s="24">
        <f t="shared" si="15"/>
        <v>44.465132266796509</v>
      </c>
      <c r="Q37" t="s">
        <v>232</v>
      </c>
      <c r="R37" t="s">
        <v>233</v>
      </c>
      <c r="S37" t="s">
        <v>425</v>
      </c>
      <c r="T37" s="35">
        <v>100</v>
      </c>
      <c r="U37" s="35">
        <f t="shared" si="16"/>
        <v>53.271028037383175</v>
      </c>
      <c r="V37" s="35">
        <f t="shared" si="17"/>
        <v>70.930232558139537</v>
      </c>
      <c r="W37" s="35">
        <f t="shared" si="18"/>
        <v>73.544973544973558</v>
      </c>
      <c r="X37" s="35">
        <f t="shared" si="19"/>
        <v>55.524793896886926</v>
      </c>
      <c r="Y37" s="35">
        <f t="shared" si="20"/>
        <v>73.183998417643281</v>
      </c>
      <c r="Z37" s="35">
        <f t="shared" si="21"/>
        <v>75.798739404477288</v>
      </c>
      <c r="AA37" s="35">
        <f t="shared" si="22"/>
        <v>-2.2537658595037513</v>
      </c>
      <c r="AB37" s="35">
        <f t="shared" si="23"/>
        <v>-2.2537658595037442</v>
      </c>
      <c r="AC37" s="35">
        <f t="shared" si="24"/>
        <v>-2.25376585950373</v>
      </c>
      <c r="AF37">
        <v>2.37</v>
      </c>
      <c r="AG37">
        <v>1.65</v>
      </c>
      <c r="AJ37" t="s">
        <v>439</v>
      </c>
    </row>
    <row r="38" spans="1:36" ht="15" x14ac:dyDescent="0.25">
      <c r="A38">
        <v>2.14</v>
      </c>
      <c r="B38">
        <v>3.44</v>
      </c>
      <c r="C38">
        <v>3.78</v>
      </c>
      <c r="D38" s="20">
        <f t="shared" si="3"/>
        <v>2.2537658595037424E-2</v>
      </c>
      <c r="E38" s="17">
        <f>IF(OR($A38="",$B38="",$C38=""),"",A38*'MPTO_working_3-way'!$I37)</f>
        <v>2.1882305893933802</v>
      </c>
      <c r="F38" s="21">
        <f>IF(OR($A38="",$B38="",$C38=""),"",B38*'MPTO_working_3-way'!$I37)</f>
        <v>3.5175295455669287</v>
      </c>
      <c r="G38" s="22">
        <f>IF(OR($A38="",$B38="",$C38=""),"",C38*'MPTO_working_3-way'!$I37)</f>
        <v>3.8651923494892411</v>
      </c>
      <c r="H38" s="17">
        <f>IF(OR($A38="",$B38="",$C38=""),"",'MPTO_working_3-way'!E37)</f>
        <v>2.174966641002158</v>
      </c>
      <c r="I38" s="21">
        <f>IF(OR($A38="",$B38="",$C38=""),"",'MPTO_working_3-way'!F37)</f>
        <v>3.5312589676811541</v>
      </c>
      <c r="J38" s="22">
        <f>IF(OR($A38="",$B38="",$C38=""),"",'MPTO_working_3-way'!G37)</f>
        <v>3.8904797021556132</v>
      </c>
      <c r="K38" s="17">
        <f>IF(OR($A38="",$B38="",$C38=""),"",'OddsRatio_working_3-way'!H37)</f>
        <v>2.1804577940220753</v>
      </c>
      <c r="L38" s="21">
        <f>IF(OR($A38="",$B38="",$C38=""),"",'OddsRatio_working_3-way'!I37)</f>
        <v>3.5265938749244414</v>
      </c>
      <c r="M38" s="22">
        <f>IF(OR($A38="",$B38="",$C38=""),"",'OddsRatio_working_3-way'!J37)</f>
        <v>3.8786602345450594</v>
      </c>
      <c r="N38" s="23">
        <f t="shared" si="13"/>
        <v>45.699022984466154</v>
      </c>
      <c r="O38" s="24">
        <f t="shared" si="14"/>
        <v>28.429043368243484</v>
      </c>
      <c r="P38" s="24">
        <f t="shared" si="15"/>
        <v>25.871933647290369</v>
      </c>
      <c r="Q38" t="s">
        <v>234</v>
      </c>
      <c r="R38" t="s">
        <v>235</v>
      </c>
      <c r="S38" t="s">
        <v>425</v>
      </c>
      <c r="T38" s="35">
        <v>100</v>
      </c>
      <c r="U38" s="35">
        <f t="shared" si="16"/>
        <v>77.528089887640448</v>
      </c>
      <c r="V38" s="35">
        <f t="shared" si="17"/>
        <v>73.190348525469176</v>
      </c>
      <c r="W38" s="35">
        <f t="shared" si="18"/>
        <v>46.236559139784944</v>
      </c>
      <c r="X38" s="35">
        <f t="shared" si="19"/>
        <v>80.57309233474588</v>
      </c>
      <c r="Y38" s="35">
        <f t="shared" si="20"/>
        <v>76.235350972574594</v>
      </c>
      <c r="Z38" s="35">
        <f t="shared" si="21"/>
        <v>49.281561586890383</v>
      </c>
      <c r="AA38" s="35">
        <f t="shared" si="22"/>
        <v>-3.045002447105432</v>
      </c>
      <c r="AB38" s="35">
        <f t="shared" si="23"/>
        <v>-3.0450024471054178</v>
      </c>
      <c r="AC38" s="35">
        <f t="shared" si="24"/>
        <v>-3.0450024471054391</v>
      </c>
      <c r="AF38">
        <v>1.97</v>
      </c>
      <c r="AG38">
        <v>1.93</v>
      </c>
      <c r="AJ38" t="s">
        <v>439</v>
      </c>
    </row>
    <row r="39" spans="1:36" ht="15" x14ac:dyDescent="0.25">
      <c r="A39">
        <v>4.45</v>
      </c>
      <c r="B39">
        <v>3.73</v>
      </c>
      <c r="C39">
        <v>1.86</v>
      </c>
      <c r="D39" s="20">
        <f t="shared" si="3"/>
        <v>3.0450024471054382E-2</v>
      </c>
      <c r="E39" s="17">
        <f>IF(OR($A39="",$B39="",$C39=""),"",A39*'MPTO_working_3-way'!$I38)</f>
        <v>4.5855026088961921</v>
      </c>
      <c r="F39" s="21">
        <f>IF(OR($A39="",$B39="",$C39=""),"",B39*'MPTO_working_3-way'!$I38)</f>
        <v>3.8435785912770326</v>
      </c>
      <c r="G39" s="22">
        <f>IF(OR($A39="",$B39="",$C39=""),"",C39*'MPTO_working_3-way'!$I38)</f>
        <v>1.9166370455161612</v>
      </c>
      <c r="H39" s="17">
        <f>IF(OR($A39="",$B39="",$C39=""),"",'MPTO_working_3-way'!E38)</f>
        <v>4.6605034591620624</v>
      </c>
      <c r="I39" s="21">
        <f>IF(OR($A39="",$B39="",$C39=""),"",'MPTO_working_3-way'!F38)</f>
        <v>3.8767727976874888</v>
      </c>
      <c r="J39" s="22">
        <f>IF(OR($A39="",$B39="",$C39=""),"",'MPTO_working_3-way'!G38)</f>
        <v>1.8957906606453616</v>
      </c>
      <c r="K39" s="17">
        <f>IF(OR($A39="",$B39="",$C39=""),"",'OddsRatio_working_3-way'!H38)</f>
        <v>4.6251771942664419</v>
      </c>
      <c r="L39" s="21">
        <f>IF(OR($A39="",$B39="",$C39=""),"",'OddsRatio_working_3-way'!I38)</f>
        <v>3.8686184754630109</v>
      </c>
      <c r="M39" s="22">
        <f>IF(OR($A39="",$B39="",$C39=""),"",'OddsRatio_working_3-way'!J38)</f>
        <v>1.9036673585707651</v>
      </c>
      <c r="N39" s="23">
        <f t="shared" si="13"/>
        <v>21.807860234555989</v>
      </c>
      <c r="O39" s="24">
        <f t="shared" si="14"/>
        <v>26.017420387070818</v>
      </c>
      <c r="P39" s="24">
        <f t="shared" si="15"/>
        <v>52.17471937837319</v>
      </c>
      <c r="Q39" t="s">
        <v>138</v>
      </c>
      <c r="R39" t="s">
        <v>130</v>
      </c>
      <c r="S39" t="s">
        <v>425</v>
      </c>
      <c r="T39" s="35">
        <v>100</v>
      </c>
      <c r="U39" s="35">
        <f t="shared" si="16"/>
        <v>54.954954954954964</v>
      </c>
      <c r="V39" s="35">
        <f t="shared" si="17"/>
        <v>68.944099378881987</v>
      </c>
      <c r="W39" s="35">
        <f t="shared" si="18"/>
        <v>73.333333333333329</v>
      </c>
      <c r="X39" s="35">
        <f t="shared" si="19"/>
        <v>57.722567287784678</v>
      </c>
      <c r="Y39" s="35">
        <f t="shared" si="20"/>
        <v>71.711711711711715</v>
      </c>
      <c r="Z39" s="35">
        <f t="shared" si="21"/>
        <v>76.100945666163057</v>
      </c>
      <c r="AA39" s="35">
        <f t="shared" si="22"/>
        <v>-2.7676123328297138</v>
      </c>
      <c r="AB39" s="35">
        <f t="shared" si="23"/>
        <v>-2.767612332829728</v>
      </c>
      <c r="AC39" s="35">
        <f t="shared" si="24"/>
        <v>-2.767612332829728</v>
      </c>
      <c r="AF39">
        <v>1.87</v>
      </c>
      <c r="AG39">
        <v>2.02</v>
      </c>
      <c r="AJ39" t="s">
        <v>164</v>
      </c>
    </row>
    <row r="40" spans="1:36" ht="15" x14ac:dyDescent="0.25">
      <c r="A40">
        <v>2.2200000000000002</v>
      </c>
      <c r="B40">
        <v>3.22</v>
      </c>
      <c r="C40">
        <v>3.75</v>
      </c>
      <c r="D40" s="20">
        <f t="shared" si="3"/>
        <v>2.7676123328297164E-2</v>
      </c>
      <c r="E40" s="17">
        <f>IF(OR($A40="",$B40="",$C40=""),"",A40*'MPTO_working_3-way'!$I39)</f>
        <v>2.28144099378882</v>
      </c>
      <c r="F40" s="21">
        <f>IF(OR($A40="",$B40="",$C40=""),"",B40*'MPTO_working_3-way'!$I39)</f>
        <v>3.309117117117117</v>
      </c>
      <c r="G40" s="22">
        <f>IF(OR($A40="",$B40="",$C40=""),"",C40*'MPTO_working_3-way'!$I39)</f>
        <v>3.8537854624811145</v>
      </c>
      <c r="H40" s="17">
        <f>IF(OR($A40="",$B40="",$C40=""),"",'MPTO_working_3-way'!E39)</f>
        <v>2.2664169703323553</v>
      </c>
      <c r="I40" s="21">
        <f>IF(OR($A40="",$B40="",$C40=""),"",'MPTO_working_3-way'!F39)</f>
        <v>3.3185807841340971</v>
      </c>
      <c r="J40" s="22">
        <f>IF(OR($A40="",$B40="",$C40=""),"",'MPTO_working_3-way'!G39)</f>
        <v>3.8843807508947847</v>
      </c>
      <c r="K40" s="17">
        <f>IF(OR($A40="",$B40="",$C40=""),"",'OddsRatio_working_3-way'!H39)</f>
        <v>2.2728206875193684</v>
      </c>
      <c r="L40" s="21">
        <f>IF(OR($A40="",$B40="",$C40=""),"",'OddsRatio_working_3-way'!I39)</f>
        <v>3.3161163330270464</v>
      </c>
      <c r="M40" s="22">
        <f>IF(OR($A40="",$B40="",$C40=""),"",'OddsRatio_working_3-way'!J39)</f>
        <v>3.869063025146116</v>
      </c>
      <c r="N40" s="23">
        <f t="shared" si="13"/>
        <v>43.831946682928951</v>
      </c>
      <c r="O40" s="24">
        <f t="shared" si="14"/>
        <v>30.219540880777107</v>
      </c>
      <c r="P40" s="24">
        <f t="shared" si="15"/>
        <v>25.948512436293942</v>
      </c>
      <c r="Q40" t="s">
        <v>135</v>
      </c>
      <c r="R40" t="s">
        <v>145</v>
      </c>
      <c r="S40" t="s">
        <v>425</v>
      </c>
      <c r="T40" s="35">
        <v>100</v>
      </c>
      <c r="U40" s="35">
        <f t="shared" si="16"/>
        <v>47.368421052631575</v>
      </c>
      <c r="V40" s="35">
        <f t="shared" si="17"/>
        <v>71.181556195965413</v>
      </c>
      <c r="W40" s="35">
        <f t="shared" si="18"/>
        <v>78.40172786177105</v>
      </c>
      <c r="X40" s="35">
        <f t="shared" si="19"/>
        <v>50.416715942263522</v>
      </c>
      <c r="Y40" s="35">
        <f t="shared" si="20"/>
        <v>74.22985108559736</v>
      </c>
      <c r="Z40" s="35">
        <f t="shared" si="21"/>
        <v>81.450022751403012</v>
      </c>
      <c r="AA40" s="35">
        <f t="shared" si="22"/>
        <v>-3.0482948896319471</v>
      </c>
      <c r="AB40" s="35">
        <f t="shared" si="23"/>
        <v>-3.0482948896319471</v>
      </c>
      <c r="AC40" s="35">
        <f t="shared" si="24"/>
        <v>-3.0482948896319613</v>
      </c>
      <c r="AF40">
        <v>2.2000000000000002</v>
      </c>
      <c r="AG40">
        <v>1.73</v>
      </c>
      <c r="AJ40" t="s">
        <v>164</v>
      </c>
    </row>
    <row r="41" spans="1:36" ht="15" x14ac:dyDescent="0.25">
      <c r="A41">
        <v>1.9</v>
      </c>
      <c r="B41">
        <v>3.47</v>
      </c>
      <c r="C41">
        <v>4.63</v>
      </c>
      <c r="D41" s="20">
        <f t="shared" si="3"/>
        <v>3.0482948896319417E-2</v>
      </c>
      <c r="E41" s="17">
        <f>IF(OR($A41="",$B41="",$C41=""),"",A41*'MPTO_working_3-way'!$I40)</f>
        <v>1.9579176029030068</v>
      </c>
      <c r="F41" s="21">
        <f>IF(OR($A41="",$B41="",$C41=""),"",B41*'MPTO_working_3-way'!$I40)</f>
        <v>3.5757758326702285</v>
      </c>
      <c r="G41" s="22">
        <f>IF(OR($A41="",$B41="",$C41=""),"",C41*'MPTO_working_3-way'!$I40)</f>
        <v>4.7711360533899585</v>
      </c>
      <c r="H41" s="17">
        <f>IF(OR($A41="",$B41="",$C41=""),"",'MPTO_working_3-way'!E40)</f>
        <v>1.9374032507125885</v>
      </c>
      <c r="I41" s="21">
        <f>IF(OR($A41="",$B41="",$C41=""),"",'MPTO_working_3-way'!F40)</f>
        <v>3.5968188357726025</v>
      </c>
      <c r="J41" s="22">
        <f>IF(OR($A41="",$B41="",$C41=""),"",'MPTO_working_3-way'!G40)</f>
        <v>4.8585732862420281</v>
      </c>
      <c r="K41" s="17">
        <f>IF(OR($A41="",$B41="",$C41=""),"",'OddsRatio_working_3-way'!H40)</f>
        <v>1.9453908949723184</v>
      </c>
      <c r="L41" s="21">
        <f>IF(OR($A41="",$B41="",$C41=""),"",'OddsRatio_working_3-way'!I40)</f>
        <v>3.5945727895351385</v>
      </c>
      <c r="M41" s="22">
        <f>IF(OR($A41="",$B41="",$C41=""),"",'OddsRatio_working_3-way'!J40)</f>
        <v>4.8130766097216835</v>
      </c>
      <c r="N41" s="23">
        <f t="shared" si="13"/>
        <v>51.07467232110784</v>
      </c>
      <c r="O41" s="24">
        <f t="shared" si="14"/>
        <v>27.965958907811206</v>
      </c>
      <c r="P41" s="24">
        <f t="shared" si="15"/>
        <v>20.959368771080968</v>
      </c>
      <c r="Q41" t="s">
        <v>162</v>
      </c>
      <c r="R41" t="s">
        <v>127</v>
      </c>
      <c r="S41" t="s">
        <v>425</v>
      </c>
      <c r="T41" s="35">
        <v>100</v>
      </c>
      <c r="U41" s="35">
        <f t="shared" si="16"/>
        <v>64.788732394366207</v>
      </c>
      <c r="V41" s="35">
        <f t="shared" si="17"/>
        <v>68.454258675078862</v>
      </c>
      <c r="W41" s="35">
        <f t="shared" si="18"/>
        <v>64.02877697841727</v>
      </c>
      <c r="X41" s="35">
        <f t="shared" si="19"/>
        <v>67.516964346503869</v>
      </c>
      <c r="Y41" s="35">
        <f t="shared" si="20"/>
        <v>71.182490627216538</v>
      </c>
      <c r="Z41" s="35">
        <f t="shared" si="21"/>
        <v>66.757008930554946</v>
      </c>
      <c r="AA41" s="35">
        <f t="shared" si="22"/>
        <v>-2.7282319521376621</v>
      </c>
      <c r="AB41" s="35">
        <f t="shared" si="23"/>
        <v>-2.7282319521376763</v>
      </c>
      <c r="AC41" s="35">
        <f t="shared" si="24"/>
        <v>-2.7282319521376763</v>
      </c>
      <c r="AF41">
        <v>2.06</v>
      </c>
      <c r="AG41">
        <v>1.84</v>
      </c>
      <c r="AJ41" t="s">
        <v>164</v>
      </c>
    </row>
    <row r="42" spans="1:36" ht="15" x14ac:dyDescent="0.25">
      <c r="A42">
        <v>2.84</v>
      </c>
      <c r="B42">
        <v>3.17</v>
      </c>
      <c r="C42">
        <v>2.78</v>
      </c>
      <c r="D42" s="20">
        <f t="shared" si="3"/>
        <v>2.7282319521376719E-2</v>
      </c>
      <c r="E42" s="17">
        <f>IF(OR($A42="",$B42="",$C42=""),"",A42*'MPTO_working_3-way'!$I41)</f>
        <v>2.9174817874407095</v>
      </c>
      <c r="F42" s="21">
        <f>IF(OR($A42="",$B42="",$C42=""),"",B42*'MPTO_working_3-way'!$I41)</f>
        <v>3.2564849528827642</v>
      </c>
      <c r="G42" s="22">
        <f>IF(OR($A42="",$B42="",$C42=""),"",C42*'MPTO_working_3-way'!$I41)</f>
        <v>2.855844848269427</v>
      </c>
      <c r="H42" s="17">
        <f>IF(OR($A42="",$B42="",$C42=""),"",'MPTO_working_3-way'!E41)</f>
        <v>2.9152940650244625</v>
      </c>
      <c r="I42" s="21">
        <f>IF(OR($A42="",$B42="",$C42=""),"",'MPTO_working_3-way'!F41)</f>
        <v>3.2640984673855131</v>
      </c>
      <c r="J42" s="22">
        <f>IF(OR($A42="",$B42="",$C42=""),"",'MPTO_working_3-way'!G41)</f>
        <v>2.8521058450213297</v>
      </c>
      <c r="K42" s="17">
        <f>IF(OR($A42="",$B42="",$C42=""),"",'OddsRatio_working_3-way'!H41)</f>
        <v>2.9164690436032092</v>
      </c>
      <c r="L42" s="21">
        <f>IF(OR($A42="",$B42="",$C42=""),"",'OddsRatio_working_3-way'!I41)</f>
        <v>3.260183600336394</v>
      </c>
      <c r="M42" s="22">
        <f>IF(OR($A42="",$B42="",$C42=""),"",'OddsRatio_working_3-way'!J41)</f>
        <v>2.8539754878335395</v>
      </c>
      <c r="N42" s="23">
        <f t="shared" si="13"/>
        <v>34.2761351349249</v>
      </c>
      <c r="O42" s="24">
        <f t="shared" si="14"/>
        <v>30.707957029396439</v>
      </c>
      <c r="P42" s="24">
        <f t="shared" si="15"/>
        <v>35.015907835678675</v>
      </c>
      <c r="Q42" t="s">
        <v>132</v>
      </c>
      <c r="R42" t="s">
        <v>136</v>
      </c>
      <c r="S42" t="s">
        <v>425</v>
      </c>
      <c r="T42" s="35">
        <v>100</v>
      </c>
      <c r="U42" s="35">
        <f t="shared" si="16"/>
        <v>62.962962962962962</v>
      </c>
      <c r="V42" s="35">
        <f t="shared" si="17"/>
        <v>67.948717948717942</v>
      </c>
      <c r="W42" s="35">
        <f t="shared" si="18"/>
        <v>66.329966329966325</v>
      </c>
      <c r="X42" s="35">
        <f t="shared" si="19"/>
        <v>65.721315721315719</v>
      </c>
      <c r="Y42" s="35">
        <f t="shared" si="20"/>
        <v>70.707070707070699</v>
      </c>
      <c r="Z42" s="35">
        <f t="shared" si="21"/>
        <v>69.088319088319082</v>
      </c>
      <c r="AA42" s="35">
        <f t="shared" si="22"/>
        <v>-2.758352758352757</v>
      </c>
      <c r="AB42" s="35">
        <f t="shared" si="23"/>
        <v>-2.758352758352757</v>
      </c>
      <c r="AC42" s="35">
        <f t="shared" si="24"/>
        <v>-2.758352758352757</v>
      </c>
      <c r="AF42">
        <v>2.2599999999999998</v>
      </c>
      <c r="AG42">
        <v>1.69</v>
      </c>
      <c r="AJ42" t="s">
        <v>164</v>
      </c>
    </row>
    <row r="43" spans="1:36" ht="15" x14ac:dyDescent="0.25">
      <c r="A43">
        <v>2.7</v>
      </c>
      <c r="B43">
        <v>3.12</v>
      </c>
      <c r="C43">
        <v>2.97</v>
      </c>
      <c r="D43" s="20">
        <f t="shared" si="3"/>
        <v>2.7583527583527445E-2</v>
      </c>
      <c r="E43" s="17">
        <f>IF(OR($A43="",$B43="",$C43=""),"",A43*'MPTO_working_3-way'!$I42)</f>
        <v>2.7744755244755241</v>
      </c>
      <c r="F43" s="21">
        <f>IF(OR($A43="",$B43="",$C43=""),"",B43*'MPTO_working_3-way'!$I42)</f>
        <v>3.2060606060606056</v>
      </c>
      <c r="G43" s="22">
        <f>IF(OR($A43="",$B43="",$C43=""),"",C43*'MPTO_working_3-way'!$I42)</f>
        <v>3.0519230769230767</v>
      </c>
      <c r="H43" s="17">
        <f>IF(OR($A43="",$B43="",$C43=""),"",'MPTO_working_3-way'!E42)</f>
        <v>2.7687343133739692</v>
      </c>
      <c r="I43" s="21">
        <f>IF(OR($A43="",$B43="",$C43=""),"",'MPTO_working_3-way'!F42)</f>
        <v>3.2121464226289511</v>
      </c>
      <c r="J43" s="22">
        <f>IF(OR($A43="",$B43="",$C43=""),"",'MPTO_working_3-way'!G42)</f>
        <v>3.0533807829181492</v>
      </c>
      <c r="K43" s="17">
        <f>IF(OR($A43="",$B43="",$C43=""),"",'OddsRatio_working_3-way'!H42)</f>
        <v>2.7714604548738544</v>
      </c>
      <c r="L43" s="21">
        <f>IF(OR($A43="",$B43="",$C43=""),"",'OddsRatio_working_3-way'!I42)</f>
        <v>3.209115390783865</v>
      </c>
      <c r="M43" s="22">
        <f>IF(OR($A43="",$B43="",$C43=""),"",'OddsRatio_working_3-way'!J42)</f>
        <v>3.0528100565302894</v>
      </c>
      <c r="N43" s="23">
        <f t="shared" si="13"/>
        <v>36.04284814114682</v>
      </c>
      <c r="O43" s="24">
        <f t="shared" si="14"/>
        <v>31.190926275992442</v>
      </c>
      <c r="P43" s="24">
        <f t="shared" si="15"/>
        <v>32.766225582860748</v>
      </c>
      <c r="Q43" t="s">
        <v>134</v>
      </c>
      <c r="R43" t="s">
        <v>137</v>
      </c>
      <c r="S43" t="s">
        <v>425</v>
      </c>
      <c r="T43" s="35">
        <v>100</v>
      </c>
      <c r="U43" s="35">
        <f t="shared" si="16"/>
        <v>48.186528497409334</v>
      </c>
      <c r="V43" s="35">
        <f t="shared" si="17"/>
        <v>72.67759562841529</v>
      </c>
      <c r="W43" s="35">
        <f t="shared" si="18"/>
        <v>76.133651551312653</v>
      </c>
      <c r="X43" s="35">
        <f t="shared" si="19"/>
        <v>51.188752820272043</v>
      </c>
      <c r="Y43" s="35">
        <f t="shared" si="20"/>
        <v>75.67981995127802</v>
      </c>
      <c r="Z43" s="35">
        <f t="shared" si="21"/>
        <v>79.135875874175383</v>
      </c>
      <c r="AA43" s="35">
        <f t="shared" si="22"/>
        <v>-3.002224322862709</v>
      </c>
      <c r="AB43" s="35">
        <f t="shared" si="23"/>
        <v>-3.0022243228627303</v>
      </c>
      <c r="AC43" s="35">
        <f t="shared" si="24"/>
        <v>-3.0022243228627303</v>
      </c>
      <c r="AF43">
        <v>2.4700000000000002</v>
      </c>
      <c r="AG43">
        <v>1.59</v>
      </c>
      <c r="AJ43" t="s">
        <v>164</v>
      </c>
    </row>
    <row r="44" spans="1:36" ht="15" x14ac:dyDescent="0.25">
      <c r="A44">
        <v>1.93</v>
      </c>
      <c r="B44">
        <v>3.66</v>
      </c>
      <c r="C44">
        <v>4.1900000000000004</v>
      </c>
      <c r="D44" s="20">
        <f t="shared" si="3"/>
        <v>3.0022243228627232E-2</v>
      </c>
      <c r="E44" s="17">
        <f>IF(OR($A44="",$B44="",$C44=""),"",A44*'MPTO_working_3-way'!$I43)</f>
        <v>1.9879429294312505</v>
      </c>
      <c r="F44" s="21">
        <f>IF(OR($A44="",$B44="",$C44=""),"",B44*'MPTO_working_3-way'!$I43)</f>
        <v>3.7698814102167759</v>
      </c>
      <c r="G44" s="22">
        <f>IF(OR($A44="",$B44="",$C44=""),"",C44*'MPTO_working_3-way'!$I43)</f>
        <v>4.3157931991279481</v>
      </c>
      <c r="H44" s="17">
        <f>IF(OR($A44="",$B44="",$C44=""),"",'MPTO_working_3-way'!E43)</f>
        <v>1.9680107697165421</v>
      </c>
      <c r="I44" s="21">
        <f>IF(OR($A44="",$B44="",$C44=""),"",'MPTO_working_3-way'!F43)</f>
        <v>3.7991520620693855</v>
      </c>
      <c r="J44" s="22">
        <f>IF(OR($A44="",$B44="",$C44=""),"",'MPTO_working_3-way'!G43)</f>
        <v>4.3733805083844999</v>
      </c>
      <c r="K44" s="17">
        <f>IF(OR($A44="",$B44="",$C44=""),"",'OddsRatio_working_3-way'!H43)</f>
        <v>1.975714198476954</v>
      </c>
      <c r="L44" s="21">
        <f>IF(OR($A44="",$B44="",$C44=""),"",'OddsRatio_working_3-way'!I43)</f>
        <v>3.7907524386545131</v>
      </c>
      <c r="M44" s="22">
        <f>IF(OR($A44="",$B44="",$C44=""),"",'OddsRatio_working_3-way'!J43)</f>
        <v>4.3468046162811653</v>
      </c>
      <c r="N44" s="23">
        <f t="shared" si="13"/>
        <v>50.303254947369112</v>
      </c>
      <c r="O44" s="24">
        <f t="shared" si="14"/>
        <v>26.526033346563494</v>
      </c>
      <c r="P44" s="24">
        <f t="shared" si="15"/>
        <v>23.170711706067397</v>
      </c>
      <c r="Q44" t="s">
        <v>124</v>
      </c>
      <c r="R44" t="s">
        <v>139</v>
      </c>
      <c r="S44" t="s">
        <v>425</v>
      </c>
      <c r="T44" s="35">
        <v>100</v>
      </c>
      <c r="U44" s="35">
        <f t="shared" si="16"/>
        <v>58.15899581589958</v>
      </c>
      <c r="V44" s="35">
        <f t="shared" si="17"/>
        <v>70.238095238095241</v>
      </c>
      <c r="W44" s="35">
        <f t="shared" si="18"/>
        <v>68.75</v>
      </c>
      <c r="X44" s="35">
        <f t="shared" si="19"/>
        <v>61.011904761904766</v>
      </c>
      <c r="Y44" s="35">
        <f t="shared" si="20"/>
        <v>73.091004184100413</v>
      </c>
      <c r="Z44" s="35">
        <f t="shared" si="21"/>
        <v>71.602908946005186</v>
      </c>
      <c r="AA44" s="35">
        <f t="shared" si="22"/>
        <v>-2.8529089460051864</v>
      </c>
      <c r="AB44" s="35">
        <f t="shared" si="23"/>
        <v>-2.8529089460051722</v>
      </c>
      <c r="AC44" s="35">
        <f t="shared" si="24"/>
        <v>-2.8529089460051864</v>
      </c>
      <c r="AF44">
        <v>2.0699999999999998</v>
      </c>
      <c r="AG44">
        <v>1.81</v>
      </c>
      <c r="AJ44" t="s">
        <v>164</v>
      </c>
    </row>
    <row r="45" spans="1:36" ht="15" x14ac:dyDescent="0.25">
      <c r="A45">
        <v>2.39</v>
      </c>
      <c r="B45">
        <v>3.36</v>
      </c>
      <c r="C45">
        <v>3.2</v>
      </c>
      <c r="D45" s="20">
        <f t="shared" si="3"/>
        <v>2.8529089460051837E-2</v>
      </c>
      <c r="E45" s="17">
        <f>IF(OR($A45="",$B45="",$C45=""),"",A45*'MPTO_working_3-way'!$I44)</f>
        <v>2.4581845238095239</v>
      </c>
      <c r="F45" s="21">
        <f>IF(OR($A45="",$B45="",$C45=""),"",B45*'MPTO_working_3-way'!$I44)</f>
        <v>3.455857740585774</v>
      </c>
      <c r="G45" s="22">
        <f>IF(OR($A45="",$B45="",$C45=""),"",C45*'MPTO_working_3-way'!$I44)</f>
        <v>3.2912930862721659</v>
      </c>
      <c r="H45" s="17">
        <f>IF(OR($A45="",$B45="",$C45=""),"",'MPTO_working_3-way'!E44)</f>
        <v>2.4455836522551238</v>
      </c>
      <c r="I45" s="21">
        <f>IF(OR($A45="",$B45="",$C45=""),"",'MPTO_working_3-way'!F44)</f>
        <v>3.4709043495800258</v>
      </c>
      <c r="J45" s="22">
        <f>IF(OR($A45="",$B45="",$C45=""),"",'MPTO_working_3-way'!G44)</f>
        <v>3.3004356522453904</v>
      </c>
      <c r="K45" s="17">
        <f>IF(OR($A45="",$B45="",$C45=""),"",'OddsRatio_working_3-way'!H44)</f>
        <v>2.4511412097630565</v>
      </c>
      <c r="L45" s="21">
        <f>IF(OR($A45="",$B45="",$C45=""),"",'OddsRatio_working_3-way'!I44)</f>
        <v>3.4638080971516647</v>
      </c>
      <c r="M45" s="22">
        <f>IF(OR($A45="",$B45="",$C45=""),"",'OddsRatio_working_3-way'!J44)</f>
        <v>3.2967702600566358</v>
      </c>
      <c r="N45" s="23">
        <f t="shared" si="13"/>
        <v>40.680428597372718</v>
      </c>
      <c r="O45" s="24">
        <f t="shared" si="14"/>
        <v>28.936376293964528</v>
      </c>
      <c r="P45" s="24">
        <f t="shared" si="15"/>
        <v>30.383195108662754</v>
      </c>
      <c r="Q45" t="s">
        <v>143</v>
      </c>
      <c r="R45" t="s">
        <v>131</v>
      </c>
      <c r="S45" t="s">
        <v>425</v>
      </c>
      <c r="T45" s="35">
        <v>100</v>
      </c>
      <c r="U45" s="35">
        <f t="shared" si="16"/>
        <v>53.271028037383175</v>
      </c>
      <c r="V45" s="35">
        <f t="shared" si="17"/>
        <v>70.238095238095241</v>
      </c>
      <c r="W45" s="35">
        <f t="shared" si="18"/>
        <v>73.544973544973558</v>
      </c>
      <c r="X45" s="35">
        <f t="shared" si="19"/>
        <v>56.216931216931222</v>
      </c>
      <c r="Y45" s="35">
        <f t="shared" si="20"/>
        <v>73.183998417643281</v>
      </c>
      <c r="Z45" s="35">
        <f t="shared" si="21"/>
        <v>76.490876724521584</v>
      </c>
      <c r="AA45" s="35">
        <f t="shared" si="22"/>
        <v>-2.945903179548047</v>
      </c>
      <c r="AB45" s="35">
        <f t="shared" si="23"/>
        <v>-2.9459031795480399</v>
      </c>
      <c r="AC45" s="35">
        <f t="shared" si="24"/>
        <v>-2.9459031795480257</v>
      </c>
      <c r="AF45">
        <v>2.06</v>
      </c>
      <c r="AG45">
        <v>1.84</v>
      </c>
      <c r="AJ45" t="s">
        <v>164</v>
      </c>
    </row>
    <row r="46" spans="1:36" ht="15" x14ac:dyDescent="0.25">
      <c r="A46">
        <v>2.14</v>
      </c>
      <c r="B46">
        <v>3.36</v>
      </c>
      <c r="C46">
        <v>3.78</v>
      </c>
      <c r="D46" s="20">
        <f t="shared" si="3"/>
        <v>2.9459031795480373E-2</v>
      </c>
      <c r="E46" s="17">
        <f>IF(OR($A46="",$B46="",$C46=""),"",A46*'MPTO_working_3-way'!$I45)</f>
        <v>2.2030423280423279</v>
      </c>
      <c r="F46" s="21">
        <f>IF(OR($A46="",$B46="",$C46=""),"",B46*'MPTO_working_3-way'!$I45)</f>
        <v>3.4589823468328138</v>
      </c>
      <c r="G46" s="22">
        <f>IF(OR($A46="",$B46="",$C46=""),"",C46*'MPTO_working_3-way'!$I45)</f>
        <v>3.8913551401869158</v>
      </c>
      <c r="H46" s="17">
        <f>IF(OR($A46="",$B46="",$C46=""),"",'MPTO_working_3-way'!E45)</f>
        <v>2.1859354873577916</v>
      </c>
      <c r="I46" s="21">
        <f>IF(OR($A46="",$B46="",$C46=""),"",'MPTO_working_3-way'!F45)</f>
        <v>3.4746427650983649</v>
      </c>
      <c r="J46" s="22">
        <f>IF(OR($A46="",$B46="",$C46=""),"",'MPTO_working_3-way'!G45)</f>
        <v>3.9257162269278676</v>
      </c>
      <c r="K46" s="17">
        <f>IF(OR($A46="",$B46="",$C46=""),"",'OddsRatio_working_3-way'!H45)</f>
        <v>2.1930147077655104</v>
      </c>
      <c r="L46" s="21">
        <f>IF(OR($A46="",$B46="",$C46=""),"",'OddsRatio_working_3-way'!I45)</f>
        <v>3.4697497459005304</v>
      </c>
      <c r="M46" s="22">
        <f>IF(OR($A46="",$B46="",$C46=""),"",'OddsRatio_working_3-way'!J45)</f>
        <v>3.909281480340455</v>
      </c>
      <c r="N46" s="23">
        <f t="shared" si="13"/>
        <v>45.391774241969379</v>
      </c>
      <c r="O46" s="24">
        <f t="shared" si="14"/>
        <v>28.910237166016213</v>
      </c>
      <c r="P46" s="24">
        <f t="shared" si="15"/>
        <v>25.697988592014408</v>
      </c>
      <c r="Q46" t="s">
        <v>142</v>
      </c>
      <c r="R46" t="s">
        <v>129</v>
      </c>
      <c r="S46" t="s">
        <v>425</v>
      </c>
      <c r="T46" s="35">
        <v>100</v>
      </c>
      <c r="U46" s="35">
        <f t="shared" si="16"/>
        <v>43.820224719101127</v>
      </c>
      <c r="V46" s="35">
        <f t="shared" si="17"/>
        <v>73.890339425587456</v>
      </c>
      <c r="W46" s="35">
        <f t="shared" si="18"/>
        <v>79.209979209979196</v>
      </c>
      <c r="X46" s="35">
        <f t="shared" si="19"/>
        <v>46.89968136443332</v>
      </c>
      <c r="Y46" s="35">
        <f t="shared" si="20"/>
        <v>76.969796070919671</v>
      </c>
      <c r="Z46" s="35">
        <f t="shared" si="21"/>
        <v>82.28943585531141</v>
      </c>
      <c r="AA46" s="35">
        <f t="shared" si="22"/>
        <v>-3.0794566453321934</v>
      </c>
      <c r="AB46" s="35">
        <f t="shared" si="23"/>
        <v>-3.0794566453322147</v>
      </c>
      <c r="AC46" s="35">
        <f t="shared" si="24"/>
        <v>-3.0794566453322147</v>
      </c>
      <c r="AF46">
        <v>2.04</v>
      </c>
      <c r="AG46">
        <v>1.85</v>
      </c>
      <c r="AJ46" t="s">
        <v>164</v>
      </c>
    </row>
    <row r="47" spans="1:36" ht="15" x14ac:dyDescent="0.25">
      <c r="A47">
        <v>1.78</v>
      </c>
      <c r="B47">
        <v>3.83</v>
      </c>
      <c r="C47">
        <v>4.8099999999999996</v>
      </c>
      <c r="D47" s="20">
        <f t="shared" si="3"/>
        <v>3.0794566453322014E-2</v>
      </c>
      <c r="E47" s="17">
        <f>IF(OR($A47="",$B47="",$C47=""),"",A47*'MPTO_working_3-way'!$I46)</f>
        <v>1.8348143282869132</v>
      </c>
      <c r="F47" s="21">
        <f>IF(OR($A47="",$B47="",$C47=""),"",B47*'MPTO_working_3-way'!$I46)</f>
        <v>3.9479431895162236</v>
      </c>
      <c r="G47" s="22">
        <f>IF(OR($A47="",$B47="",$C47=""),"",C47*'MPTO_working_3-way'!$I46)</f>
        <v>4.9581218646404785</v>
      </c>
      <c r="H47" s="17">
        <f>IF(OR($A47="",$B47="",$C47=""),"",'MPTO_working_3-way'!E46)</f>
        <v>1.8131284731172663</v>
      </c>
      <c r="I47" s="21">
        <f>IF(OR($A47="",$B47="",$C47=""),"",'MPTO_working_3-way'!F46)</f>
        <v>3.9867361247717081</v>
      </c>
      <c r="J47" s="22">
        <f>IF(OR($A47="",$B47="",$C47=""),"",'MPTO_working_3-way'!G46)</f>
        <v>5.0598234970446541</v>
      </c>
      <c r="K47" s="17">
        <f>IF(OR($A47="",$B47="",$C47=""),"",'OddsRatio_working_3-way'!H46)</f>
        <v>1.8211016231018347</v>
      </c>
      <c r="L47" s="21">
        <f>IF(OR($A47="",$B47="",$C47=""),"",'OddsRatio_working_3-way'!I46)</f>
        <v>3.9791251197156319</v>
      </c>
      <c r="M47" s="22">
        <f>IF(OR($A47="",$B47="",$C47=""),"",'OddsRatio_working_3-way'!J46)</f>
        <v>5.010765620535885</v>
      </c>
      <c r="N47" s="23">
        <f t="shared" si="13"/>
        <v>54.501427451444464</v>
      </c>
      <c r="O47" s="24">
        <f t="shared" si="14"/>
        <v>25.329645134091678</v>
      </c>
      <c r="P47" s="24">
        <f t="shared" si="15"/>
        <v>20.168927414463855</v>
      </c>
      <c r="Q47" t="s">
        <v>144</v>
      </c>
      <c r="R47" t="s">
        <v>140</v>
      </c>
      <c r="S47" t="s">
        <v>425</v>
      </c>
      <c r="T47" s="35">
        <v>100</v>
      </c>
      <c r="U47" s="35">
        <f t="shared" si="16"/>
        <v>50.248756218905463</v>
      </c>
      <c r="V47" s="35">
        <f t="shared" si="17"/>
        <v>73.544973544973558</v>
      </c>
      <c r="W47" s="35">
        <f t="shared" si="18"/>
        <v>71.590909090909093</v>
      </c>
      <c r="X47" s="35">
        <f t="shared" si="19"/>
        <v>54.864117364117369</v>
      </c>
      <c r="Y47" s="35">
        <f t="shared" si="20"/>
        <v>78.160334690185437</v>
      </c>
      <c r="Z47" s="35">
        <f t="shared" si="21"/>
        <v>76.206270236120986</v>
      </c>
      <c r="AA47" s="35">
        <f t="shared" si="22"/>
        <v>-4.6153611452119065</v>
      </c>
      <c r="AB47" s="35">
        <f t="shared" si="23"/>
        <v>-4.6153611452118781</v>
      </c>
      <c r="AC47" s="35">
        <f t="shared" si="24"/>
        <v>-4.6153611452118923</v>
      </c>
      <c r="AF47">
        <v>2.09</v>
      </c>
      <c r="AG47">
        <v>1.8</v>
      </c>
      <c r="AJ47" t="s">
        <v>164</v>
      </c>
    </row>
    <row r="48" spans="1:36" ht="15" x14ac:dyDescent="0.25">
      <c r="A48">
        <v>2.0099999999999998</v>
      </c>
      <c r="B48">
        <v>3.78</v>
      </c>
      <c r="C48">
        <v>3.52</v>
      </c>
      <c r="D48" s="20">
        <f t="shared" si="3"/>
        <v>4.6153611452119048E-2</v>
      </c>
      <c r="E48" s="17">
        <f>IF(OR($A48="",$B48="",$C48=""),"",A48*'MPTO_working_3-way'!$I47)</f>
        <v>2.1027687590187591</v>
      </c>
      <c r="F48" s="21">
        <f>IF(OR($A48="",$B48="",$C48=""),"",B48*'MPTO_working_3-way'!$I47)</f>
        <v>3.9544606512890099</v>
      </c>
      <c r="G48" s="22">
        <f>IF(OR($A48="",$B48="",$C48=""),"",C48*'MPTO_working_3-way'!$I47)</f>
        <v>3.682460712311459</v>
      </c>
      <c r="H48" s="17">
        <f>IF(OR($A48="",$B48="",$C48=""),"",'MPTO_working_3-way'!E47)</f>
        <v>2.07413841561663</v>
      </c>
      <c r="I48" s="21">
        <f>IF(OR($A48="",$B48="",$C48=""),"",'MPTO_working_3-way'!F47)</f>
        <v>4.0133930554438413</v>
      </c>
      <c r="J48" s="22">
        <f>IF(OR($A48="",$B48="",$C48=""),"",'MPTO_working_3-way'!G47)</f>
        <v>3.7215343751600263</v>
      </c>
      <c r="K48" s="17">
        <f>IF(OR($A48="",$B48="",$C48=""),"",'OddsRatio_working_3-way'!H47)</f>
        <v>2.0853720328659167</v>
      </c>
      <c r="L48" s="21">
        <f>IF(OR($A48="",$B48="",$C48=""),"",'OddsRatio_working_3-way'!I47)</f>
        <v>3.987459654819058</v>
      </c>
      <c r="M48" s="22">
        <f>IF(OR($A48="",$B48="",$C48=""),"",'OddsRatio_working_3-way'!J47)</f>
        <v>3.7080569532892191</v>
      </c>
      <c r="N48" s="23">
        <f t="shared" si="13"/>
        <v>47.55634663635778</v>
      </c>
      <c r="O48" s="24">
        <f t="shared" si="14"/>
        <v>25.287898608221997</v>
      </c>
      <c r="P48" s="24">
        <f t="shared" si="15"/>
        <v>27.155754755420208</v>
      </c>
      <c r="Q48" t="s">
        <v>152</v>
      </c>
      <c r="R48" t="s">
        <v>150</v>
      </c>
      <c r="S48" t="s">
        <v>425</v>
      </c>
      <c r="T48" s="35">
        <v>100</v>
      </c>
      <c r="U48" s="35">
        <f t="shared" si="16"/>
        <v>52.606635071090047</v>
      </c>
      <c r="V48" s="35">
        <f t="shared" si="17"/>
        <v>69.969969969969966</v>
      </c>
      <c r="W48" s="35">
        <f t="shared" si="18"/>
        <v>72.899728997289984</v>
      </c>
      <c r="X48" s="35">
        <f t="shared" si="19"/>
        <v>57.130301032740064</v>
      </c>
      <c r="Y48" s="35">
        <f t="shared" si="20"/>
        <v>74.493635931619977</v>
      </c>
      <c r="Z48" s="35">
        <f t="shared" si="21"/>
        <v>77.42339495893998</v>
      </c>
      <c r="AA48" s="35">
        <f t="shared" si="22"/>
        <v>-4.5236659616500177</v>
      </c>
      <c r="AB48" s="35">
        <f t="shared" si="23"/>
        <v>-4.5236659616500106</v>
      </c>
      <c r="AC48" s="35">
        <f t="shared" si="24"/>
        <v>-4.5236659616499963</v>
      </c>
      <c r="AF48">
        <v>1.91</v>
      </c>
      <c r="AG48">
        <v>1.93</v>
      </c>
      <c r="AJ48" t="s">
        <v>119</v>
      </c>
    </row>
    <row r="49" spans="1:36" ht="15" x14ac:dyDescent="0.25">
      <c r="A49">
        <v>2.11</v>
      </c>
      <c r="B49">
        <v>3.33</v>
      </c>
      <c r="C49">
        <v>3.69</v>
      </c>
      <c r="D49" s="20">
        <f t="shared" si="3"/>
        <v>4.5236659616500141E-2</v>
      </c>
      <c r="E49" s="17">
        <f>IF(OR($A49="",$B49="",$C49=""),"",A49*'MPTO_working_3-way'!$I48)</f>
        <v>2.2054493517908154</v>
      </c>
      <c r="F49" s="21">
        <f>IF(OR($A49="",$B49="",$C49=""),"",B49*'MPTO_working_3-way'!$I48)</f>
        <v>3.4806380765229457</v>
      </c>
      <c r="G49" s="22">
        <f>IF(OR($A49="",$B49="",$C49=""),"",C49*'MPTO_working_3-way'!$I48)</f>
        <v>3.8569232739848855</v>
      </c>
      <c r="H49" s="17">
        <f>IF(OR($A49="",$B49="",$C49=""),"",'MPTO_working_3-way'!E48)</f>
        <v>2.1793388260944231</v>
      </c>
      <c r="I49" s="21">
        <f>IF(OR($A49="",$B49="",$C49=""),"",'MPTO_working_3-way'!F48)</f>
        <v>3.5060481147334488</v>
      </c>
      <c r="J49" s="22">
        <f>IF(OR($A49="",$B49="",$C49=""),"",'MPTO_working_3-way'!G48)</f>
        <v>3.9074127073044691</v>
      </c>
      <c r="K49" s="17">
        <f>IF(OR($A49="",$B49="",$C49=""),"",'OddsRatio_working_3-way'!H48)</f>
        <v>2.1899619580570762</v>
      </c>
      <c r="L49" s="21">
        <f>IF(OR($A49="",$B49="",$C49=""),"",'OddsRatio_working_3-way'!I48)</f>
        <v>3.4978480741198079</v>
      </c>
      <c r="M49" s="22">
        <f>IF(OR($A49="",$B49="",$C49=""),"",'OddsRatio_working_3-way'!J48)</f>
        <v>3.8837816821383191</v>
      </c>
      <c r="N49" s="23">
        <f t="shared" si="13"/>
        <v>45.342233735179832</v>
      </c>
      <c r="O49" s="24">
        <f t="shared" si="14"/>
        <v>28.730364318687517</v>
      </c>
      <c r="P49" s="24">
        <f t="shared" si="15"/>
        <v>25.92740194613264</v>
      </c>
      <c r="Q49" t="s">
        <v>68</v>
      </c>
      <c r="R49" t="s">
        <v>146</v>
      </c>
      <c r="S49" t="s">
        <v>425</v>
      </c>
      <c r="T49" s="35">
        <v>100</v>
      </c>
      <c r="U49" s="35">
        <f t="shared" si="16"/>
        <v>42.528735632183903</v>
      </c>
      <c r="V49" s="35">
        <f t="shared" si="17"/>
        <v>74.424552429667528</v>
      </c>
      <c r="W49" s="35">
        <f t="shared" si="18"/>
        <v>78.118161925601754</v>
      </c>
      <c r="X49" s="35">
        <f t="shared" si="19"/>
        <v>47.457285644730732</v>
      </c>
      <c r="Y49" s="35">
        <f t="shared" si="20"/>
        <v>79.353102442214336</v>
      </c>
      <c r="Z49" s="35">
        <f t="shared" si="21"/>
        <v>83.046711938148562</v>
      </c>
      <c r="AA49" s="35">
        <f t="shared" si="22"/>
        <v>-4.9285500125468289</v>
      </c>
      <c r="AB49" s="35">
        <f t="shared" si="23"/>
        <v>-4.9285500125468076</v>
      </c>
      <c r="AC49" s="35">
        <f t="shared" si="24"/>
        <v>-4.9285500125468076</v>
      </c>
      <c r="AF49">
        <v>1.91</v>
      </c>
      <c r="AG49">
        <v>1.93</v>
      </c>
      <c r="AJ49" t="s">
        <v>119</v>
      </c>
    </row>
    <row r="50" spans="1:36" ht="15" x14ac:dyDescent="0.25">
      <c r="A50">
        <v>1.74</v>
      </c>
      <c r="B50">
        <v>3.91</v>
      </c>
      <c r="C50">
        <v>4.57</v>
      </c>
      <c r="D50" s="20">
        <f t="shared" si="3"/>
        <v>4.9285500125468173E-2</v>
      </c>
      <c r="E50" s="17">
        <f>IF(OR($A50="",$B50="",$C50=""),"",A50*'MPTO_working_3-way'!$I49)</f>
        <v>1.8257567702183146</v>
      </c>
      <c r="F50" s="21">
        <f>IF(OR($A50="",$B50="",$C50=""),"",B50*'MPTO_working_3-way'!$I49)</f>
        <v>4.1027063054905808</v>
      </c>
      <c r="G50" s="22">
        <f>IF(OR($A50="",$B50="",$C50=""),"",C50*'MPTO_working_3-way'!$I49)</f>
        <v>4.7952347355733895</v>
      </c>
      <c r="H50" s="17">
        <f>IF(OR($A50="",$B50="",$C50=""),"",'MPTO_working_3-way'!E49)</f>
        <v>1.7912025827683045</v>
      </c>
      <c r="I50" s="21">
        <f>IF(OR($A50="",$B50="",$C50=""),"",'MPTO_working_3-way'!F49)</f>
        <v>4.1784014344284142</v>
      </c>
      <c r="J50" s="22">
        <f>IF(OR($A50="",$B50="",$C50=""),"",'MPTO_working_3-way'!G49)</f>
        <v>4.9409584932342359</v>
      </c>
      <c r="K50" s="17">
        <f>IF(OR($A50="",$B50="",$C50=""),"",'OddsRatio_working_3-way'!H49)</f>
        <v>1.8034328310844023</v>
      </c>
      <c r="L50" s="21">
        <f>IF(OR($A50="",$B50="",$C50=""),"",'OddsRatio_working_3-way'!I49)</f>
        <v>4.1594453222373104</v>
      </c>
      <c r="M50" s="22">
        <f>IF(OR($A50="",$B50="",$C50=""),"",'OddsRatio_working_3-way'!J49)</f>
        <v>4.876020549961237</v>
      </c>
      <c r="N50" s="23">
        <f t="shared" si="13"/>
        <v>54.771808398137566</v>
      </c>
      <c r="O50" s="24">
        <f t="shared" si="14"/>
        <v>24.374155143928224</v>
      </c>
      <c r="P50" s="24">
        <f t="shared" si="15"/>
        <v>20.854036457934214</v>
      </c>
      <c r="Q50" t="s">
        <v>74</v>
      </c>
      <c r="R50" t="s">
        <v>148</v>
      </c>
      <c r="S50" t="s">
        <v>425</v>
      </c>
      <c r="T50" s="35">
        <v>100</v>
      </c>
      <c r="U50" s="35">
        <f t="shared" si="16"/>
        <v>73.753280839895012</v>
      </c>
      <c r="V50" s="35">
        <f t="shared" si="17"/>
        <v>72.602739726027394</v>
      </c>
      <c r="W50" s="35">
        <f t="shared" si="18"/>
        <v>48.979591836734699</v>
      </c>
      <c r="X50" s="35">
        <f t="shared" si="19"/>
        <v>78.417668437237907</v>
      </c>
      <c r="Y50" s="35">
        <f t="shared" si="20"/>
        <v>77.267127323370289</v>
      </c>
      <c r="Z50" s="35">
        <f t="shared" si="21"/>
        <v>53.643979434077593</v>
      </c>
      <c r="AA50" s="35">
        <f t="shared" si="22"/>
        <v>-4.6643875973428948</v>
      </c>
      <c r="AB50" s="35">
        <f t="shared" si="23"/>
        <v>-4.6643875973428948</v>
      </c>
      <c r="AC50" s="35">
        <f t="shared" si="24"/>
        <v>-4.6643875973428948</v>
      </c>
      <c r="AF50">
        <v>1.97</v>
      </c>
      <c r="AG50">
        <v>1.86</v>
      </c>
      <c r="AJ50" t="s">
        <v>119</v>
      </c>
    </row>
    <row r="51" spans="1:36" ht="15" x14ac:dyDescent="0.25">
      <c r="A51">
        <v>3.81</v>
      </c>
      <c r="B51">
        <v>3.65</v>
      </c>
      <c r="C51">
        <v>1.96</v>
      </c>
      <c r="D51" s="20">
        <f t="shared" si="3"/>
        <v>4.6643875973428894E-2</v>
      </c>
      <c r="E51" s="17">
        <f>IF(OR($A51="",$B51="",$C51=""),"",A51*'MPTO_working_3-way'!$I50)</f>
        <v>3.987713167458764</v>
      </c>
      <c r="F51" s="21">
        <f>IF(OR($A51="",$B51="",$C51=""),"",B51*'MPTO_working_3-way'!$I50)</f>
        <v>3.8202501473030153</v>
      </c>
      <c r="G51" s="22">
        <f>IF(OR($A51="",$B51="",$C51=""),"",C51*'MPTO_working_3-way'!$I50)</f>
        <v>2.0514219969079206</v>
      </c>
      <c r="H51" s="17">
        <f>IF(OR($A51="",$B51="",$C51=""),"",'MPTO_working_3-way'!E50)</f>
        <v>4.049907283771093</v>
      </c>
      <c r="I51" s="21">
        <f>IF(OR($A51="",$B51="",$C51=""),"",'MPTO_working_3-way'!F50)</f>
        <v>3.8695999893996804</v>
      </c>
      <c r="J51" s="22">
        <f>IF(OR($A51="",$B51="",$C51=""),"",'MPTO_working_3-way'!G50)</f>
        <v>2.0216064323353309</v>
      </c>
      <c r="K51" s="17">
        <f>IF(OR($A51="",$B51="",$C51=""),"",'OddsRatio_working_3-way'!H50)</f>
        <v>4.0239232752128355</v>
      </c>
      <c r="L51" s="21">
        <f>IF(OR($A51="",$B51="",$C51=""),"",'OddsRatio_working_3-way'!I50)</f>
        <v>3.8517425905032074</v>
      </c>
      <c r="M51" s="22">
        <f>IF(OR($A51="",$B51="",$C51=""),"",'OddsRatio_working_3-way'!J50)</f>
        <v>2.0330841082577664</v>
      </c>
      <c r="N51" s="23">
        <f t="shared" si="13"/>
        <v>25.077029314956135</v>
      </c>
      <c r="O51" s="24">
        <f t="shared" si="14"/>
        <v>26.176296353419964</v>
      </c>
      <c r="P51" s="24">
        <f t="shared" si="15"/>
        <v>48.746674331623915</v>
      </c>
      <c r="Q51" t="s">
        <v>79</v>
      </c>
      <c r="R51" t="s">
        <v>154</v>
      </c>
      <c r="S51" t="s">
        <v>425</v>
      </c>
      <c r="T51" s="35">
        <v>100</v>
      </c>
      <c r="U51" s="35">
        <f t="shared" si="16"/>
        <v>75.728155339805824</v>
      </c>
      <c r="V51" s="35">
        <f t="shared" si="17"/>
        <v>72.67759562841529</v>
      </c>
      <c r="W51" s="35">
        <f t="shared" si="18"/>
        <v>46.808510638297875</v>
      </c>
      <c r="X51" s="35">
        <f t="shared" si="19"/>
        <v>80.513893733286821</v>
      </c>
      <c r="Y51" s="35">
        <f t="shared" si="20"/>
        <v>77.463334021896301</v>
      </c>
      <c r="Z51" s="35">
        <f t="shared" si="21"/>
        <v>51.594249031778872</v>
      </c>
      <c r="AA51" s="35">
        <f t="shared" si="22"/>
        <v>-4.7857383934809974</v>
      </c>
      <c r="AB51" s="35">
        <f t="shared" si="23"/>
        <v>-4.7857383934810116</v>
      </c>
      <c r="AC51" s="35">
        <f t="shared" si="24"/>
        <v>-4.7857383934809974</v>
      </c>
      <c r="AF51">
        <v>1.97</v>
      </c>
      <c r="AG51">
        <v>1.87</v>
      </c>
      <c r="AJ51" t="s">
        <v>119</v>
      </c>
    </row>
    <row r="52" spans="1:36" ht="15" x14ac:dyDescent="0.25">
      <c r="A52">
        <v>4.12</v>
      </c>
      <c r="B52">
        <v>3.66</v>
      </c>
      <c r="C52">
        <v>1.88</v>
      </c>
      <c r="D52" s="20">
        <f t="shared" si="3"/>
        <v>4.7857383934809983E-2</v>
      </c>
      <c r="E52" s="17">
        <f>IF(OR($A52="",$B52="",$C52=""),"",A52*'MPTO_working_3-way'!$I51)</f>
        <v>4.3171724218114171</v>
      </c>
      <c r="F52" s="21">
        <f>IF(OR($A52="",$B52="",$C52=""),"",B52*'MPTO_working_3-way'!$I51)</f>
        <v>3.8351580252014048</v>
      </c>
      <c r="G52" s="22">
        <f>IF(OR($A52="",$B52="",$C52=""),"",C52*'MPTO_working_3-way'!$I51)</f>
        <v>1.9699718817974428</v>
      </c>
      <c r="H52" s="17">
        <f>IF(OR($A52="",$B52="",$C52=""),"",'MPTO_working_3-way'!E51)</f>
        <v>4.4098324478411355</v>
      </c>
      <c r="I52" s="21">
        <f>IF(OR($A52="",$B52="",$C52=""),"",'MPTO_working_3-way'!F51)</f>
        <v>3.8869430920229968</v>
      </c>
      <c r="J52" s="22">
        <f>IF(OR($A52="",$B52="",$C52=""),"",'MPTO_working_3-way'!G51)</f>
        <v>1.9381256025401121</v>
      </c>
      <c r="K52" s="17">
        <f>IF(OR($A52="",$B52="",$C52=""),"",'OddsRatio_working_3-way'!H51)</f>
        <v>4.3684023904923475</v>
      </c>
      <c r="L52" s="21">
        <f>IF(OR($A52="",$B52="",$C52=""),"",'OddsRatio_working_3-way'!I51)</f>
        <v>3.8717789611248872</v>
      </c>
      <c r="M52" s="22">
        <f>IF(OR($A52="",$B52="",$C52=""),"",'OddsRatio_working_3-way'!J51)</f>
        <v>1.9500622127029701</v>
      </c>
      <c r="N52" s="23">
        <f t="shared" si="13"/>
        <v>23.163309275018854</v>
      </c>
      <c r="O52" s="24">
        <f t="shared" si="14"/>
        <v>26.074544866961112</v>
      </c>
      <c r="P52" s="24">
        <f t="shared" si="15"/>
        <v>50.762145858020034</v>
      </c>
      <c r="Q52" t="s">
        <v>81</v>
      </c>
      <c r="R52" t="s">
        <v>83</v>
      </c>
      <c r="S52" t="s">
        <v>425</v>
      </c>
      <c r="T52" s="35">
        <v>100</v>
      </c>
      <c r="U52" s="35">
        <f t="shared" si="16"/>
        <v>50.73891625615763</v>
      </c>
      <c r="V52" s="35">
        <f t="shared" si="17"/>
        <v>73.118279569892465</v>
      </c>
      <c r="W52" s="35">
        <f t="shared" si="18"/>
        <v>71.590909090909093</v>
      </c>
      <c r="X52" s="35">
        <f t="shared" si="19"/>
        <v>55.290811339198441</v>
      </c>
      <c r="Y52" s="35">
        <f t="shared" si="20"/>
        <v>77.670174652933284</v>
      </c>
      <c r="Z52" s="35">
        <f t="shared" si="21"/>
        <v>76.142804173949898</v>
      </c>
      <c r="AA52" s="35">
        <f t="shared" si="22"/>
        <v>-4.5518950830408116</v>
      </c>
      <c r="AB52" s="35">
        <f t="shared" si="23"/>
        <v>-4.5518950830408187</v>
      </c>
      <c r="AC52" s="35">
        <f t="shared" si="24"/>
        <v>-4.5518950830408045</v>
      </c>
      <c r="AF52">
        <v>2.0099999999999998</v>
      </c>
      <c r="AG52">
        <v>1.83</v>
      </c>
      <c r="AJ52" t="s">
        <v>119</v>
      </c>
    </row>
    <row r="53" spans="1:36" ht="15" x14ac:dyDescent="0.25">
      <c r="A53">
        <v>2.0299999999999998</v>
      </c>
      <c r="B53">
        <v>3.72</v>
      </c>
      <c r="C53">
        <v>3.52</v>
      </c>
      <c r="D53" s="20">
        <f t="shared" si="3"/>
        <v>4.5518950830408134E-2</v>
      </c>
      <c r="E53" s="17">
        <f>IF(OR($A53="",$B53="",$C53=""),"",A53*'MPTO_working_3-way'!$I52)</f>
        <v>2.1224034701857284</v>
      </c>
      <c r="F53" s="21">
        <f>IF(OR($A53="",$B53="",$C53=""),"",B53*'MPTO_working_3-way'!$I52)</f>
        <v>3.8893304970891185</v>
      </c>
      <c r="G53" s="22">
        <f>IF(OR($A53="",$B53="",$C53=""),"",C53*'MPTO_working_3-way'!$I52)</f>
        <v>3.6802267069230368</v>
      </c>
      <c r="H53" s="17">
        <f>IF(OR($A53="",$B53="",$C53=""),"",'MPTO_working_3-way'!E52)</f>
        <v>2.094513436631805</v>
      </c>
      <c r="I53" s="21">
        <f>IF(OR($A53="",$B53="",$C53=""),"",'MPTO_working_3-way'!F52)</f>
        <v>3.9425301994894708</v>
      </c>
      <c r="J53" s="22">
        <f>IF(OR($A53="",$B53="",$C53=""),"",'MPTO_working_3-way'!G52)</f>
        <v>3.7186067020716238</v>
      </c>
      <c r="K53" s="17">
        <f>IF(OR($A53="",$B53="",$C53=""),"",'OddsRatio_working_3-way'!H52)</f>
        <v>2.1055262230226552</v>
      </c>
      <c r="L53" s="21">
        <f>IF(OR($A53="",$B53="",$C53=""),"",'OddsRatio_working_3-way'!I52)</f>
        <v>3.9194478899239056</v>
      </c>
      <c r="M53" s="22">
        <f>IF(OR($A53="",$B53="",$C53=""),"",'OddsRatio_working_3-way'!J52)</f>
        <v>3.7047826039000888</v>
      </c>
      <c r="N53" s="23">
        <f t="shared" si="13"/>
        <v>47.116394881906757</v>
      </c>
      <c r="O53" s="24">
        <f t="shared" si="14"/>
        <v>25.711366024266319</v>
      </c>
      <c r="P53" s="24">
        <f t="shared" si="15"/>
        <v>27.172239093826906</v>
      </c>
      <c r="Q53" t="s">
        <v>149</v>
      </c>
      <c r="R53" t="s">
        <v>72</v>
      </c>
      <c r="S53" t="s">
        <v>425</v>
      </c>
      <c r="T53" s="35">
        <v>100</v>
      </c>
      <c r="U53" s="35">
        <f t="shared" si="16"/>
        <v>72.29916897506925</v>
      </c>
      <c r="V53" s="35">
        <f t="shared" si="17"/>
        <v>72.375690607734811</v>
      </c>
      <c r="W53" s="35">
        <f t="shared" si="18"/>
        <v>50.73891625615763</v>
      </c>
      <c r="X53" s="35">
        <f t="shared" si="19"/>
        <v>76.885393136107567</v>
      </c>
      <c r="Y53" s="35">
        <f t="shared" si="20"/>
        <v>76.961914768773127</v>
      </c>
      <c r="Z53" s="35">
        <f t="shared" si="21"/>
        <v>55.325140417195939</v>
      </c>
      <c r="AA53" s="35">
        <f t="shared" si="22"/>
        <v>-4.5862241610383165</v>
      </c>
      <c r="AB53" s="35">
        <f t="shared" si="23"/>
        <v>-4.5862241610383165</v>
      </c>
      <c r="AC53" s="35">
        <f t="shared" si="24"/>
        <v>-4.5862241610383094</v>
      </c>
      <c r="AF53">
        <v>1.94</v>
      </c>
      <c r="AG53">
        <v>1.88</v>
      </c>
      <c r="AJ53" t="s">
        <v>119</v>
      </c>
    </row>
    <row r="54" spans="1:36" ht="15" x14ac:dyDescent="0.25">
      <c r="A54">
        <v>3.61</v>
      </c>
      <c r="B54">
        <v>3.62</v>
      </c>
      <c r="C54">
        <v>2.0299999999999998</v>
      </c>
      <c r="D54" s="20">
        <f t="shared" si="3"/>
        <v>4.5862241610383103E-2</v>
      </c>
      <c r="E54" s="17">
        <f>IF(OR($A54="",$B54="",$C54=""),"",A54*'MPTO_working_3-way'!$I53)</f>
        <v>3.7755626922134828</v>
      </c>
      <c r="F54" s="21">
        <f>IF(OR($A54="",$B54="",$C54=""),"",B54*'MPTO_working_3-way'!$I53)</f>
        <v>3.7860213146295871</v>
      </c>
      <c r="G54" s="22">
        <f>IF(OR($A54="",$B54="",$C54=""),"",C54*'MPTO_working_3-way'!$I53)</f>
        <v>2.1231003504690773</v>
      </c>
      <c r="H54" s="17">
        <f>IF(OR($A54="",$B54="",$C54=""),"",'MPTO_working_3-way'!E53)</f>
        <v>3.8208641871347009</v>
      </c>
      <c r="I54" s="21">
        <f>IF(OR($A54="",$B54="",$C54=""),"",'MPTO_working_3-way'!F53)</f>
        <v>3.8320683412552032</v>
      </c>
      <c r="J54" s="22">
        <f>IF(OR($A54="",$B54="",$C54=""),"",'MPTO_working_3-way'!G53)</f>
        <v>2.0950155609887409</v>
      </c>
      <c r="K54" s="17">
        <f>IF(OR($A54="",$B54="",$C54=""),"",'OddsRatio_working_3-way'!H53)</f>
        <v>3.8028098202094887</v>
      </c>
      <c r="L54" s="21">
        <f>IF(OR($A54="",$B54="",$C54=""),"",'OddsRatio_working_3-way'!I53)</f>
        <v>3.8135485551528192</v>
      </c>
      <c r="M54" s="22">
        <f>IF(OR($A54="",$B54="",$C54=""),"",'OddsRatio_working_3-way'!J53)</f>
        <v>2.1060896991631313</v>
      </c>
      <c r="N54" s="23">
        <f t="shared" si="13"/>
        <v>26.486118269532277</v>
      </c>
      <c r="O54" s="24">
        <f t="shared" si="14"/>
        <v>26.412952196964508</v>
      </c>
      <c r="P54" s="24">
        <f t="shared" si="15"/>
        <v>47.100929533503219</v>
      </c>
      <c r="Q54" t="s">
        <v>151</v>
      </c>
      <c r="R54" t="s">
        <v>78</v>
      </c>
      <c r="S54" t="s">
        <v>425</v>
      </c>
      <c r="T54" s="35">
        <v>100</v>
      </c>
      <c r="U54" s="35">
        <f t="shared" si="16"/>
        <v>72.826086956521735</v>
      </c>
      <c r="V54" s="35">
        <f t="shared" si="17"/>
        <v>71.988795518207283</v>
      </c>
      <c r="W54" s="35">
        <f t="shared" si="18"/>
        <v>50.73891625615763</v>
      </c>
      <c r="X54" s="35">
        <f t="shared" si="19"/>
        <v>77.272288225635094</v>
      </c>
      <c r="Y54" s="35">
        <f t="shared" si="20"/>
        <v>76.434996787320628</v>
      </c>
      <c r="Z54" s="35">
        <f t="shared" si="21"/>
        <v>55.185117525270975</v>
      </c>
      <c r="AA54" s="35">
        <f t="shared" si="22"/>
        <v>-4.4462012691133594</v>
      </c>
      <c r="AB54" s="35">
        <f t="shared" si="23"/>
        <v>-4.4462012691133452</v>
      </c>
      <c r="AC54" s="35">
        <f t="shared" si="24"/>
        <v>-4.4462012691133452</v>
      </c>
      <c r="AF54">
        <v>1.86</v>
      </c>
      <c r="AG54">
        <v>1.98</v>
      </c>
      <c r="AJ54" t="s">
        <v>119</v>
      </c>
    </row>
    <row r="55" spans="1:36" ht="15" x14ac:dyDescent="0.25">
      <c r="A55">
        <v>3.68</v>
      </c>
      <c r="B55">
        <v>3.57</v>
      </c>
      <c r="C55">
        <v>2.0299999999999998</v>
      </c>
      <c r="D55" s="20">
        <f t="shared" si="3"/>
        <v>4.4462012691133479E-2</v>
      </c>
      <c r="E55" s="17">
        <f>IF(OR($A55="",$B55="",$C55=""),"",A55*'MPTO_working_3-way'!$I54)</f>
        <v>3.8436202067033713</v>
      </c>
      <c r="F55" s="21">
        <f>IF(OR($A55="",$B55="",$C55=""),"",B55*'MPTO_working_3-way'!$I54)</f>
        <v>3.7287293853073464</v>
      </c>
      <c r="G55" s="22">
        <f>IF(OR($A55="",$B55="",$C55=""),"",C55*'MPTO_working_3-way'!$I54)</f>
        <v>2.1202578857630008</v>
      </c>
      <c r="H55" s="17">
        <f>IF(OR($A55="",$B55="",$C55=""),"",'MPTO_working_3-way'!E54)</f>
        <v>3.892285520469239</v>
      </c>
      <c r="I55" s="21">
        <f>IF(OR($A55="",$B55="",$C55=""),"",'MPTO_working_3-way'!F54)</f>
        <v>3.7694403147017814</v>
      </c>
      <c r="J55" s="22">
        <f>IF(OR($A55="",$B55="",$C55=""),"",'MPTO_working_3-way'!G54)</f>
        <v>2.0929689851902693</v>
      </c>
      <c r="K55" s="17">
        <f>IF(OR($A55="",$B55="",$C55=""),"",'OddsRatio_working_3-way'!H54)</f>
        <v>3.8718686444885839</v>
      </c>
      <c r="L55" s="21">
        <f>IF(OR($A55="",$B55="",$C55=""),"",'OddsRatio_working_3-way'!I54)</f>
        <v>3.7539934389312162</v>
      </c>
      <c r="M55" s="22">
        <f>IF(OR($A55="",$B55="",$C55=""),"",'OddsRatio_working_3-way'!J54)</f>
        <v>2.1037405611280748</v>
      </c>
      <c r="N55" s="23">
        <f t="shared" si="13"/>
        <v>26.017138692734903</v>
      </c>
      <c r="O55" s="24">
        <f t="shared" si="14"/>
        <v>26.818787223883593</v>
      </c>
      <c r="P55" s="24">
        <f t="shared" si="15"/>
        <v>47.1640740833815</v>
      </c>
      <c r="Q55" t="s">
        <v>77</v>
      </c>
      <c r="R55" t="s">
        <v>153</v>
      </c>
      <c r="S55" t="s">
        <v>425</v>
      </c>
      <c r="T55" s="35">
        <v>100</v>
      </c>
      <c r="U55" s="35">
        <f t="shared" si="16"/>
        <v>65.517241379310349</v>
      </c>
      <c r="V55" s="35">
        <f t="shared" si="17"/>
        <v>71.181556195965413</v>
      </c>
      <c r="W55" s="35">
        <f t="shared" si="18"/>
        <v>58.847736625514408</v>
      </c>
      <c r="X55" s="35">
        <f t="shared" si="19"/>
        <v>69.970707178520172</v>
      </c>
      <c r="Y55" s="35">
        <f t="shared" si="20"/>
        <v>75.635021995175251</v>
      </c>
      <c r="Z55" s="35">
        <f t="shared" si="21"/>
        <v>63.301202424724238</v>
      </c>
      <c r="AA55" s="35">
        <f t="shared" si="22"/>
        <v>-4.4534657992098232</v>
      </c>
      <c r="AB55" s="35">
        <f t="shared" si="23"/>
        <v>-4.4534657992098374</v>
      </c>
      <c r="AC55" s="35">
        <f t="shared" si="24"/>
        <v>-4.4534657992098303</v>
      </c>
      <c r="AF55">
        <v>1.84</v>
      </c>
      <c r="AG55">
        <v>2</v>
      </c>
      <c r="AJ55" t="s">
        <v>119</v>
      </c>
    </row>
    <row r="56" spans="1:36" ht="15" x14ac:dyDescent="0.25">
      <c r="A56">
        <v>2.9</v>
      </c>
      <c r="B56">
        <v>3.47</v>
      </c>
      <c r="C56">
        <v>2.4300000000000002</v>
      </c>
      <c r="D56" s="20">
        <f t="shared" si="3"/>
        <v>4.4534657992098214E-2</v>
      </c>
      <c r="E56" s="17">
        <f>IF(OR($A56="",$B56="",$C56=""),"",A56*'MPTO_working_3-way'!$I55)</f>
        <v>3.0291505081770849</v>
      </c>
      <c r="F56" s="21">
        <f>IF(OR($A56="",$B56="",$C56=""),"",B56*'MPTO_working_3-way'!$I55)</f>
        <v>3.6245352632325809</v>
      </c>
      <c r="G56" s="22">
        <f>IF(OR($A56="",$B56="",$C56=""),"",C56*'MPTO_working_3-way'!$I55)</f>
        <v>2.538219218920799</v>
      </c>
      <c r="H56" s="17">
        <f>IF(OR($A56="",$B56="",$C56=""),"",'MPTO_working_3-way'!E55)</f>
        <v>3.0304618980480669</v>
      </c>
      <c r="I56" s="21">
        <f>IF(OR($A56="",$B56="",$C56=""),"",'MPTO_working_3-way'!F55)</f>
        <v>3.6584533505153347</v>
      </c>
      <c r="J56" s="22">
        <f>IF(OR($A56="",$B56="",$C56=""),"",'MPTO_working_3-way'!G55)</f>
        <v>2.5209379797037732</v>
      </c>
      <c r="K56" s="17">
        <f>IF(OR($A56="",$B56="",$C56=""),"",'OddsRatio_working_3-way'!H55)</f>
        <v>3.0313183089955471</v>
      </c>
      <c r="L56" s="21">
        <f>IF(OR($A56="",$B56="",$C56=""),"",'OddsRatio_working_3-way'!I55)</f>
        <v>3.6407138016942113</v>
      </c>
      <c r="M56" s="22">
        <f>IF(OR($A56="",$B56="",$C56=""),"",'OddsRatio_working_3-way'!J55)</f>
        <v>2.5288343062440175</v>
      </c>
      <c r="N56" s="23">
        <f t="shared" si="13"/>
        <v>33.012555741305533</v>
      </c>
      <c r="O56" s="24">
        <f t="shared" si="14"/>
        <v>27.58974399129281</v>
      </c>
      <c r="P56" s="24">
        <f t="shared" si="15"/>
        <v>39.39770026740166</v>
      </c>
      <c r="Q56" t="s">
        <v>73</v>
      </c>
      <c r="R56" t="s">
        <v>155</v>
      </c>
      <c r="S56" t="s">
        <v>425</v>
      </c>
      <c r="T56" s="35">
        <v>100</v>
      </c>
      <c r="U56" s="35">
        <f t="shared" si="16"/>
        <v>56.140350877192972</v>
      </c>
      <c r="V56" s="35">
        <f t="shared" si="17"/>
        <v>71.014492753623188</v>
      </c>
      <c r="W56" s="35">
        <f t="shared" si="18"/>
        <v>68.35443037974683</v>
      </c>
      <c r="X56" s="35">
        <f t="shared" si="19"/>
        <v>60.631076866629975</v>
      </c>
      <c r="Y56" s="35">
        <f t="shared" si="20"/>
        <v>75.505218743060169</v>
      </c>
      <c r="Z56" s="35">
        <f t="shared" si="21"/>
        <v>72.845156369183826</v>
      </c>
      <c r="AA56" s="35">
        <f t="shared" si="22"/>
        <v>-4.4907259894370029</v>
      </c>
      <c r="AB56" s="35">
        <f t="shared" si="23"/>
        <v>-4.4907259894369815</v>
      </c>
      <c r="AC56" s="35">
        <f t="shared" si="24"/>
        <v>-4.4907259894369957</v>
      </c>
      <c r="AF56">
        <v>1.87</v>
      </c>
      <c r="AG56">
        <v>1.96</v>
      </c>
      <c r="AJ56" t="s">
        <v>119</v>
      </c>
    </row>
    <row r="57" spans="1:36" ht="15" x14ac:dyDescent="0.25">
      <c r="A57">
        <v>2.2799999999999998</v>
      </c>
      <c r="B57">
        <v>3.45</v>
      </c>
      <c r="C57">
        <v>3.16</v>
      </c>
      <c r="D57" s="20">
        <f t="shared" si="3"/>
        <v>4.4907259894369833E-2</v>
      </c>
      <c r="E57" s="17">
        <f>IF(OR($A57="",$B57="",$C57=""),"",A57*'MPTO_working_3-way'!$I56)</f>
        <v>2.382388552559163</v>
      </c>
      <c r="F57" s="21">
        <f>IF(OR($A57="",$B57="",$C57=""),"",B57*'MPTO_working_3-way'!$I56)</f>
        <v>3.6049300466355763</v>
      </c>
      <c r="G57" s="22">
        <f>IF(OR($A57="",$B57="",$C57=""),"",C57*'MPTO_working_3-way'!$I56)</f>
        <v>3.3019069412662088</v>
      </c>
      <c r="H57" s="17">
        <f>IF(OR($A57="",$B57="",$C57=""),"",'MPTO_working_3-way'!E56)</f>
        <v>2.3605649425636659</v>
      </c>
      <c r="I57" s="21">
        <f>IF(OR($A57="",$B57="",$C57=""),"",'MPTO_working_3-way'!F56)</f>
        <v>3.6378718870376661</v>
      </c>
      <c r="J57" s="22">
        <f>IF(OR($A57="",$B57="",$C57=""),"",'MPTO_working_3-way'!G56)</f>
        <v>3.3168968977517772</v>
      </c>
      <c r="K57" s="17">
        <f>IF(OR($A57="",$B57="",$C57=""),"",'OddsRatio_working_3-way'!H56)</f>
        <v>2.3699058214945752</v>
      </c>
      <c r="L57" s="21">
        <f>IF(OR($A57="",$B57="",$C57=""),"",'OddsRatio_working_3-way'!I56)</f>
        <v>3.6220853614544599</v>
      </c>
      <c r="M57" s="22">
        <f>IF(OR($A57="",$B57="",$C57=""),"",'OddsRatio_working_3-way'!J56)</f>
        <v>3.3117160737720956</v>
      </c>
      <c r="N57" s="23">
        <f t="shared" si="13"/>
        <v>41.97468120495288</v>
      </c>
      <c r="O57" s="24">
        <f t="shared" si="14"/>
        <v>27.739789318055813</v>
      </c>
      <c r="P57" s="24">
        <f t="shared" si="15"/>
        <v>30.285529476991318</v>
      </c>
      <c r="Q57" t="s">
        <v>80</v>
      </c>
      <c r="R57" t="s">
        <v>82</v>
      </c>
      <c r="S57" t="s">
        <v>425</v>
      </c>
      <c r="T57" s="35">
        <v>100</v>
      </c>
      <c r="U57" s="35">
        <f t="shared" si="16"/>
        <v>66.88741721854305</v>
      </c>
      <c r="V57" s="35">
        <f t="shared" si="17"/>
        <v>70.414201183431956</v>
      </c>
      <c r="W57" s="35">
        <f t="shared" si="18"/>
        <v>58.333333333333336</v>
      </c>
      <c r="X57" s="35">
        <f t="shared" si="19"/>
        <v>71.252465483234715</v>
      </c>
      <c r="Y57" s="35">
        <f t="shared" si="20"/>
        <v>74.779249448123622</v>
      </c>
      <c r="Z57" s="35">
        <f t="shared" si="21"/>
        <v>62.698381598025009</v>
      </c>
      <c r="AA57" s="35">
        <f t="shared" si="22"/>
        <v>-4.3650482646916657</v>
      </c>
      <c r="AB57" s="35">
        <f t="shared" si="23"/>
        <v>-4.3650482646916657</v>
      </c>
      <c r="AC57" s="35">
        <f t="shared" si="24"/>
        <v>-4.3650482646916728</v>
      </c>
      <c r="AF57">
        <v>2</v>
      </c>
      <c r="AG57">
        <v>1.84</v>
      </c>
      <c r="AJ57" t="s">
        <v>119</v>
      </c>
    </row>
    <row r="58" spans="1:36" ht="15" x14ac:dyDescent="0.25">
      <c r="A58">
        <v>3.02</v>
      </c>
      <c r="B58">
        <v>3.38</v>
      </c>
      <c r="C58">
        <v>2.4</v>
      </c>
      <c r="D58" s="20">
        <f t="shared" si="3"/>
        <v>4.3650482646916844E-2</v>
      </c>
      <c r="E58" s="17">
        <f>IF(OR($A58="",$B58="",$C58=""),"",A58*'MPTO_working_3-way'!$I57)</f>
        <v>3.1518244575936887</v>
      </c>
      <c r="F58" s="21">
        <f>IF(OR($A58="",$B58="",$C58=""),"",B58*'MPTO_working_3-way'!$I57)</f>
        <v>3.5275386313465789</v>
      </c>
      <c r="G58" s="22">
        <f>IF(OR($A58="",$B58="",$C58=""),"",C58*'MPTO_working_3-way'!$I57)</f>
        <v>2.5047611583526002</v>
      </c>
      <c r="H58" s="17">
        <f>IF(OR($A58="",$B58="",$C58=""),"",'MPTO_working_3-way'!E57)</f>
        <v>3.1588024742721776</v>
      </c>
      <c r="I58" s="21">
        <f>IF(OR($A58="",$B58="",$C58=""),"",'MPTO_working_3-way'!F57)</f>
        <v>3.5548246547461053</v>
      </c>
      <c r="J58" s="22">
        <f>IF(OR($A58="",$B58="",$C58=""),"",'MPTO_working_3-way'!G57)</f>
        <v>2.486841464140892</v>
      </c>
      <c r="K58" s="17">
        <f>IF(OR($A58="",$B58="",$C58=""),"",'OddsRatio_working_3-way'!H57)</f>
        <v>3.1568001213795611</v>
      </c>
      <c r="L58" s="21">
        <f>IF(OR($A58="",$B58="",$C58=""),"",'OddsRatio_working_3-way'!I57)</f>
        <v>3.5411803410313647</v>
      </c>
      <c r="M58" s="22">
        <f>IF(OR($A58="",$B58="",$C58=""),"",'OddsRatio_working_3-way'!J57)</f>
        <v>2.4948119653125675</v>
      </c>
      <c r="N58" s="23">
        <f t="shared" si="13"/>
        <v>31.727655313756468</v>
      </c>
      <c r="O58" s="24">
        <f t="shared" si="14"/>
        <v>28.348378416433295</v>
      </c>
      <c r="P58" s="24">
        <f t="shared" si="15"/>
        <v>39.923966269810222</v>
      </c>
      <c r="Q58" t="s">
        <v>147</v>
      </c>
      <c r="R58" t="s">
        <v>75</v>
      </c>
      <c r="S58" t="s">
        <v>425</v>
      </c>
      <c r="T58" s="35">
        <v>100</v>
      </c>
      <c r="U58" s="35">
        <f t="shared" si="16"/>
        <v>60.317460317460316</v>
      </c>
      <c r="V58" s="35">
        <f t="shared" si="17"/>
        <v>70.845481049562679</v>
      </c>
      <c r="W58" s="35">
        <f t="shared" si="18"/>
        <v>64.412811387900362</v>
      </c>
      <c r="X58" s="35">
        <f t="shared" si="19"/>
        <v>64.741707562536959</v>
      </c>
      <c r="Y58" s="35">
        <f t="shared" si="20"/>
        <v>75.269728294639322</v>
      </c>
      <c r="Z58" s="35">
        <f t="shared" si="21"/>
        <v>68.837058632977005</v>
      </c>
      <c r="AA58" s="35">
        <f t="shared" si="22"/>
        <v>-4.4242472450766428</v>
      </c>
      <c r="AB58" s="35">
        <f t="shared" si="23"/>
        <v>-4.4242472450766428</v>
      </c>
      <c r="AC58" s="35">
        <f t="shared" si="24"/>
        <v>-4.4242472450766428</v>
      </c>
      <c r="AF58">
        <v>2.08</v>
      </c>
      <c r="AG58">
        <v>1.76</v>
      </c>
      <c r="AJ58" t="s">
        <v>119</v>
      </c>
    </row>
    <row r="59" spans="1:36" ht="15" x14ac:dyDescent="0.25">
      <c r="A59">
        <v>2.52</v>
      </c>
      <c r="B59">
        <v>3.43</v>
      </c>
      <c r="C59">
        <v>2.81</v>
      </c>
      <c r="D59" s="20">
        <f t="shared" si="3"/>
        <v>4.4242472450766401E-2</v>
      </c>
      <c r="E59" s="17">
        <f>IF(OR($A59="",$B59="",$C59=""),"",A59*'MPTO_working_3-way'!$I58)</f>
        <v>2.6314910305759311</v>
      </c>
      <c r="F59" s="21">
        <f>IF(OR($A59="",$B59="",$C59=""),"",B59*'MPTO_working_3-way'!$I58)</f>
        <v>3.5817516805061289</v>
      </c>
      <c r="G59" s="22">
        <f>IF(OR($A59="",$B59="",$C59=""),"",C59*'MPTO_working_3-way'!$I58)</f>
        <v>2.9343213475866539</v>
      </c>
      <c r="H59" s="17">
        <f>IF(OR($A59="",$B59="",$C59=""),"",'MPTO_working_3-way'!E58)</f>
        <v>2.6172672752708697</v>
      </c>
      <c r="I59" s="21">
        <f>IF(OR($A59="",$B59="",$C59=""),"",'MPTO_working_3-way'!F58)</f>
        <v>3.6127467993480695</v>
      </c>
      <c r="J59" s="22">
        <f>IF(OR($A59="",$B59="",$C59=""),"",'MPTO_working_3-way'!G58)</f>
        <v>2.9314819279008519</v>
      </c>
      <c r="K59" s="17">
        <f>IF(OR($A59="",$B59="",$C59=""),"",'OddsRatio_working_3-way'!H58)</f>
        <v>2.6240342525154432</v>
      </c>
      <c r="L59" s="21">
        <f>IF(OR($A59="",$B59="",$C59=""),"",'OddsRatio_working_3-way'!I58)</f>
        <v>3.5963179168503463</v>
      </c>
      <c r="M59" s="22">
        <f>IF(OR($A59="",$B59="",$C59=""),"",'OddsRatio_working_3-way'!J58)</f>
        <v>2.9338828927979947</v>
      </c>
      <c r="N59" s="23">
        <f t="shared" si="13"/>
        <v>38.001269560897526</v>
      </c>
      <c r="O59" s="24">
        <f t="shared" si="14"/>
        <v>27.919300085557364</v>
      </c>
      <c r="P59" s="24">
        <f t="shared" si="15"/>
        <v>34.079430353545106</v>
      </c>
      <c r="Q59" t="s">
        <v>86</v>
      </c>
      <c r="R59" t="s">
        <v>100</v>
      </c>
      <c r="S59" t="s">
        <v>425</v>
      </c>
      <c r="T59" s="35">
        <v>100</v>
      </c>
      <c r="U59" s="35">
        <f t="shared" si="16"/>
        <v>61.389961389961393</v>
      </c>
      <c r="V59" s="35">
        <f t="shared" si="17"/>
        <v>70.760233918128648</v>
      </c>
      <c r="W59" s="35">
        <f t="shared" si="18"/>
        <v>63.369963369963365</v>
      </c>
      <c r="X59" s="35">
        <f t="shared" si="19"/>
        <v>65.869802711907965</v>
      </c>
      <c r="Y59" s="35">
        <f t="shared" si="20"/>
        <v>75.240075240075228</v>
      </c>
      <c r="Z59" s="35">
        <f t="shared" si="21"/>
        <v>67.849804691909952</v>
      </c>
      <c r="AA59" s="35">
        <f t="shared" si="22"/>
        <v>-4.4798413219465729</v>
      </c>
      <c r="AB59" s="35">
        <f t="shared" si="23"/>
        <v>-4.47984132194658</v>
      </c>
      <c r="AC59" s="35">
        <f t="shared" si="24"/>
        <v>-4.4798413219465871</v>
      </c>
      <c r="AF59">
        <v>2.17</v>
      </c>
      <c r="AG59">
        <v>1.7</v>
      </c>
      <c r="AJ59" t="s">
        <v>120</v>
      </c>
    </row>
    <row r="60" spans="1:36" ht="15" x14ac:dyDescent="0.25">
      <c r="A60">
        <v>2.59</v>
      </c>
      <c r="B60">
        <v>3.42</v>
      </c>
      <c r="C60">
        <v>2.73</v>
      </c>
      <c r="D60" s="20">
        <f t="shared" si="3"/>
        <v>4.4798413219465871E-2</v>
      </c>
      <c r="E60" s="17">
        <f>IF(OR($A60="",$B60="",$C60=""),"",A60*'MPTO_working_3-way'!$I59)</f>
        <v>2.7060278902384165</v>
      </c>
      <c r="F60" s="21">
        <f>IF(OR($A60="",$B60="",$C60=""),"",B60*'MPTO_working_3-way'!$I59)</f>
        <v>3.5732105732105732</v>
      </c>
      <c r="G60" s="22">
        <f>IF(OR($A60="",$B60="",$C60=""),"",C60*'MPTO_working_3-way'!$I59)</f>
        <v>2.8522996680891417</v>
      </c>
      <c r="H60" s="17">
        <f>IF(OR($A60="",$B60="",$C60=""),"",'MPTO_working_3-way'!E59)</f>
        <v>2.6942008120329368</v>
      </c>
      <c r="I60" s="21">
        <f>IF(OR($A60="",$B60="",$C60=""),"",'MPTO_working_3-way'!F59)</f>
        <v>3.6040600345952174</v>
      </c>
      <c r="J60" s="22">
        <f>IF(OR($A60="",$B60="",$C60=""),"",'MPTO_working_3-way'!G59)</f>
        <v>2.8460225372256374</v>
      </c>
      <c r="K60" s="17">
        <f>IF(OR($A60="",$B60="",$C60=""),"",'OddsRatio_working_3-way'!H59)</f>
        <v>2.7000976767362674</v>
      </c>
      <c r="L60" s="21">
        <f>IF(OR($A60="",$B60="",$C60=""),"",'OddsRatio_working_3-way'!I59)</f>
        <v>3.5875700488690367</v>
      </c>
      <c r="M60" s="22">
        <f>IF(OR($A60="",$B60="",$C60=""),"",'OddsRatio_working_3-way'!J59)</f>
        <v>2.8497918117948076</v>
      </c>
      <c r="N60" s="23">
        <f t="shared" si="13"/>
        <v>36.954534120189514</v>
      </c>
      <c r="O60" s="24">
        <f t="shared" si="14"/>
        <v>27.98603607347685</v>
      </c>
      <c r="P60" s="24">
        <f t="shared" si="15"/>
        <v>35.05942980633364</v>
      </c>
      <c r="Q60" t="s">
        <v>156</v>
      </c>
      <c r="R60" t="s">
        <v>97</v>
      </c>
      <c r="S60" t="s">
        <v>425</v>
      </c>
      <c r="T60" s="35">
        <v>100</v>
      </c>
      <c r="U60" s="35">
        <f t="shared" si="16"/>
        <v>42.528735632183903</v>
      </c>
      <c r="V60" s="35">
        <f t="shared" si="17"/>
        <v>74.358974358974365</v>
      </c>
      <c r="W60" s="35">
        <f t="shared" si="18"/>
        <v>78.308026030368765</v>
      </c>
      <c r="X60" s="35">
        <f t="shared" si="19"/>
        <v>47.332999610656877</v>
      </c>
      <c r="Y60" s="35">
        <f t="shared" si="20"/>
        <v>79.163238337447311</v>
      </c>
      <c r="Z60" s="35">
        <f t="shared" si="21"/>
        <v>83.112290008841725</v>
      </c>
      <c r="AA60" s="35">
        <f t="shared" si="22"/>
        <v>-4.8042639784729744</v>
      </c>
      <c r="AB60" s="35">
        <f t="shared" si="23"/>
        <v>-4.804263978472946</v>
      </c>
      <c r="AC60" s="35">
        <f t="shared" si="24"/>
        <v>-4.8042639784729602</v>
      </c>
      <c r="AF60">
        <v>1.98</v>
      </c>
      <c r="AG60">
        <v>1.86</v>
      </c>
      <c r="AJ60" t="s">
        <v>120</v>
      </c>
    </row>
    <row r="61" spans="1:36" ht="15" x14ac:dyDescent="0.25">
      <c r="A61">
        <v>1.74</v>
      </c>
      <c r="B61">
        <v>3.9</v>
      </c>
      <c r="C61">
        <v>4.6100000000000003</v>
      </c>
      <c r="D61" s="20">
        <f t="shared" si="3"/>
        <v>4.8042639784729557E-2</v>
      </c>
      <c r="E61" s="17">
        <f>IF(OR($A61="",$B61="",$C61=""),"",A61*'MPTO_working_3-way'!$I60)</f>
        <v>1.8235941932254294</v>
      </c>
      <c r="F61" s="21">
        <f>IF(OR($A61="",$B61="",$C61=""),"",B61*'MPTO_working_3-way'!$I60)</f>
        <v>4.0873662951604448</v>
      </c>
      <c r="G61" s="22">
        <f>IF(OR($A61="",$B61="",$C61=""),"",C61*'MPTO_working_3-way'!$I60)</f>
        <v>4.8314765694076032</v>
      </c>
      <c r="H61" s="17">
        <f>IF(OR($A61="",$B61="",$C61=""),"",'MPTO_working_3-way'!E60)</f>
        <v>1.7898743679203937</v>
      </c>
      <c r="I61" s="21">
        <f>IF(OR($A61="",$B61="",$C61=""),"",'MPTO_working_3-way'!F60)</f>
        <v>4.1598022450873744</v>
      </c>
      <c r="J61" s="22">
        <f>IF(OR($A61="",$B61="",$C61=""),"",'MPTO_working_3-way'!G60)</f>
        <v>4.9774638744188557</v>
      </c>
      <c r="K61" s="17">
        <f>IF(OR($A61="",$B61="",$C61=""),"",'OddsRatio_working_3-way'!H60)</f>
        <v>1.8018314745707706</v>
      </c>
      <c r="L61" s="21">
        <f>IF(OR($A61="",$B61="",$C61=""),"",'OddsRatio_working_3-way'!I60)</f>
        <v>4.1423125354800465</v>
      </c>
      <c r="M61" s="22">
        <f>IF(OR($A61="",$B61="",$C61=""),"",'OddsRatio_working_3-way'!J60)</f>
        <v>4.9116373286493005</v>
      </c>
      <c r="N61" s="23">
        <f t="shared" si="13"/>
        <v>54.836761584071461</v>
      </c>
      <c r="O61" s="24">
        <f t="shared" si="14"/>
        <v>24.465632091354959</v>
      </c>
      <c r="P61" s="24">
        <f t="shared" si="15"/>
        <v>20.697606324573606</v>
      </c>
      <c r="Q61" t="s">
        <v>157</v>
      </c>
      <c r="R61" t="s">
        <v>88</v>
      </c>
      <c r="S61" t="s">
        <v>425</v>
      </c>
      <c r="T61" s="35">
        <v>100</v>
      </c>
      <c r="U61" s="35">
        <f t="shared" si="16"/>
        <v>62.264150943396231</v>
      </c>
      <c r="V61" s="35">
        <f t="shared" si="17"/>
        <v>68.55345911949685</v>
      </c>
      <c r="W61" s="35">
        <f t="shared" si="18"/>
        <v>64.912280701754383</v>
      </c>
      <c r="X61" s="35">
        <f t="shared" si="19"/>
        <v>66.534260178748752</v>
      </c>
      <c r="Y61" s="35">
        <f t="shared" si="20"/>
        <v>72.823568354849385</v>
      </c>
      <c r="Z61" s="35">
        <f t="shared" si="21"/>
        <v>69.182389937106919</v>
      </c>
      <c r="AA61" s="35">
        <f t="shared" si="22"/>
        <v>-4.2701092353525212</v>
      </c>
      <c r="AB61" s="35">
        <f t="shared" si="23"/>
        <v>-4.2701092353525354</v>
      </c>
      <c r="AC61" s="35">
        <f t="shared" si="24"/>
        <v>-4.2701092353525354</v>
      </c>
      <c r="AF61">
        <v>1.86</v>
      </c>
      <c r="AG61">
        <v>1.98</v>
      </c>
      <c r="AJ61" t="s">
        <v>120</v>
      </c>
    </row>
    <row r="62" spans="1:36" ht="15" x14ac:dyDescent="0.25">
      <c r="A62">
        <v>2.65</v>
      </c>
      <c r="B62">
        <v>3.18</v>
      </c>
      <c r="C62">
        <v>2.85</v>
      </c>
      <c r="D62" s="20">
        <f t="shared" si="3"/>
        <v>4.2701092353525372E-2</v>
      </c>
      <c r="E62" s="17">
        <f>IF(OR($A62="",$B62="",$C62=""),"",A62*'MPTO_working_3-way'!$I61)</f>
        <v>2.763157894736842</v>
      </c>
      <c r="F62" s="21">
        <f>IF(OR($A62="",$B62="",$C62=""),"",B62*'MPTO_working_3-way'!$I61)</f>
        <v>3.3157894736842111</v>
      </c>
      <c r="G62" s="22">
        <f>IF(OR($A62="",$B62="",$C62=""),"",C62*'MPTO_working_3-way'!$I61)</f>
        <v>2.9716981132075473</v>
      </c>
      <c r="H62" s="17">
        <f>IF(OR($A62="",$B62="",$C62=""),"",'MPTO_working_3-way'!E61)</f>
        <v>2.7538742023700999</v>
      </c>
      <c r="I62" s="21">
        <f>IF(OR($A62="",$B62="",$C62=""),"",'MPTO_working_3-way'!F61)</f>
        <v>3.3307607497243668</v>
      </c>
      <c r="J62" s="22">
        <f>IF(OR($A62="",$B62="",$C62=""),"",'MPTO_working_3-way'!G61)</f>
        <v>2.9705014749262539</v>
      </c>
      <c r="K62" s="17">
        <f>IF(OR($A62="",$B62="",$C62=""),"",'OddsRatio_working_3-way'!H61)</f>
        <v>2.7583151901360212</v>
      </c>
      <c r="L62" s="21">
        <f>IF(OR($A62="",$B62="",$C62=""),"",'OddsRatio_working_3-way'!I61)</f>
        <v>3.3231073421191075</v>
      </c>
      <c r="M62" s="22">
        <f>IF(OR($A62="",$B62="",$C62=""),"",'OddsRatio_working_3-way'!J61)</f>
        <v>2.9714443040919032</v>
      </c>
      <c r="N62" s="23">
        <f t="shared" si="13"/>
        <v>36.19047619047619</v>
      </c>
      <c r="O62" s="24">
        <f t="shared" si="14"/>
        <v>30.158730158730151</v>
      </c>
      <c r="P62" s="24">
        <f t="shared" si="15"/>
        <v>33.650793650793645</v>
      </c>
      <c r="Q62" t="s">
        <v>89</v>
      </c>
      <c r="R62" t="s">
        <v>93</v>
      </c>
      <c r="S62" t="s">
        <v>425</v>
      </c>
      <c r="T62" s="35">
        <v>100</v>
      </c>
      <c r="U62" s="35">
        <f t="shared" si="16"/>
        <v>44.751381215469614</v>
      </c>
      <c r="V62" s="35">
        <f t="shared" si="17"/>
        <v>73.118279569892465</v>
      </c>
      <c r="W62" s="35">
        <f t="shared" si="18"/>
        <v>77.578475336322867</v>
      </c>
      <c r="X62" s="35">
        <f t="shared" si="19"/>
        <v>49.303245093784653</v>
      </c>
      <c r="Y62" s="35">
        <f t="shared" si="20"/>
        <v>77.670143448207511</v>
      </c>
      <c r="Z62" s="35">
        <f t="shared" si="21"/>
        <v>82.130339214637914</v>
      </c>
      <c r="AA62" s="35">
        <f t="shared" si="22"/>
        <v>-4.5518638783150394</v>
      </c>
      <c r="AB62" s="35">
        <f t="shared" si="23"/>
        <v>-4.5518638783150465</v>
      </c>
      <c r="AC62" s="35">
        <f t="shared" si="24"/>
        <v>-4.5518638783150465</v>
      </c>
      <c r="AF62">
        <v>2.29</v>
      </c>
      <c r="AG62">
        <v>1.64</v>
      </c>
      <c r="AJ62" t="s">
        <v>120</v>
      </c>
    </row>
    <row r="63" spans="1:36" ht="15" x14ac:dyDescent="0.25">
      <c r="A63">
        <v>1.81</v>
      </c>
      <c r="B63">
        <v>3.72</v>
      </c>
      <c r="C63">
        <v>4.46</v>
      </c>
      <c r="D63" s="20">
        <f t="shared" si="3"/>
        <v>4.5518638783150545E-2</v>
      </c>
      <c r="E63" s="17">
        <f>IF(OR($A63="",$B63="",$C63=""),"",A63*'MPTO_working_3-way'!$I62)</f>
        <v>1.8923887361975025</v>
      </c>
      <c r="F63" s="21">
        <f>IF(OR($A63="",$B63="",$C63=""),"",B63*'MPTO_working_3-way'!$I62)</f>
        <v>3.8893293362733203</v>
      </c>
      <c r="G63" s="22">
        <f>IF(OR($A63="",$B63="",$C63=""),"",C63*'MPTO_working_3-way'!$I62)</f>
        <v>4.6630131289728514</v>
      </c>
      <c r="H63" s="17">
        <f>IF(OR($A63="",$B63="",$C63=""),"",'MPTO_working_3-way'!E62)</f>
        <v>1.8611115426402376</v>
      </c>
      <c r="I63" s="21">
        <f>IF(OR($A63="",$B63="",$C63=""),"",'MPTO_working_3-way'!F62)</f>
        <v>3.942528582716669</v>
      </c>
      <c r="J63" s="22">
        <f>IF(OR($A63="",$B63="",$C63=""),"",'MPTO_working_3-way'!G62)</f>
        <v>4.7837192725493232</v>
      </c>
      <c r="K63" s="17">
        <f>IF(OR($A63="",$B63="",$C63=""),"",'OddsRatio_working_3-way'!H62)</f>
        <v>1.8725837242196874</v>
      </c>
      <c r="L63" s="21">
        <f>IF(OR($A63="",$B63="",$C63=""),"",'OddsRatio_working_3-way'!I62)</f>
        <v>3.930157691206853</v>
      </c>
      <c r="M63" s="22">
        <f>IF(OR($A63="",$B63="",$C63=""),"",'OddsRatio_working_3-way'!J62)</f>
        <v>4.7273329454322468</v>
      </c>
      <c r="N63" s="23">
        <f t="shared" si="13"/>
        <v>52.843265280122296</v>
      </c>
      <c r="O63" s="24">
        <f t="shared" si="14"/>
        <v>25.711373698124017</v>
      </c>
      <c r="P63" s="24">
        <f t="shared" si="15"/>
        <v>21.445361021753669</v>
      </c>
      <c r="Q63" t="s">
        <v>84</v>
      </c>
      <c r="R63" t="s">
        <v>70</v>
      </c>
      <c r="S63" t="s">
        <v>425</v>
      </c>
      <c r="T63" s="35">
        <v>100</v>
      </c>
      <c r="U63" s="35">
        <f t="shared" si="16"/>
        <v>60.784313725490193</v>
      </c>
      <c r="V63" s="35">
        <f t="shared" si="17"/>
        <v>70.501474926253692</v>
      </c>
      <c r="W63" s="35">
        <f t="shared" si="18"/>
        <v>64.285714285714292</v>
      </c>
      <c r="X63" s="35">
        <f t="shared" si="19"/>
        <v>65.21281078803203</v>
      </c>
      <c r="Y63" s="35">
        <f t="shared" si="20"/>
        <v>74.929971988795515</v>
      </c>
      <c r="Z63" s="35">
        <f t="shared" si="21"/>
        <v>68.714211348256129</v>
      </c>
      <c r="AA63" s="35">
        <f t="shared" si="22"/>
        <v>-4.4284970625418367</v>
      </c>
      <c r="AB63" s="35">
        <f t="shared" si="23"/>
        <v>-4.4284970625418225</v>
      </c>
      <c r="AC63" s="35">
        <f t="shared" si="24"/>
        <v>-4.4284970625418367</v>
      </c>
      <c r="AF63">
        <v>2.0499999999999998</v>
      </c>
      <c r="AG63">
        <v>1.8</v>
      </c>
      <c r="AJ63" t="s">
        <v>120</v>
      </c>
    </row>
    <row r="64" spans="1:36" ht="15" x14ac:dyDescent="0.25">
      <c r="A64">
        <v>2.5499999999999998</v>
      </c>
      <c r="B64">
        <v>3.39</v>
      </c>
      <c r="C64">
        <v>2.8</v>
      </c>
      <c r="D64" s="20">
        <f t="shared" si="3"/>
        <v>4.4284970625418474E-2</v>
      </c>
      <c r="E64" s="17">
        <f>IF(OR($A64="",$B64="",$C64=""),"",A64*'MPTO_working_3-way'!$I63)</f>
        <v>2.6629266750948171</v>
      </c>
      <c r="F64" s="21">
        <f>IF(OR($A64="",$B64="",$C64=""),"",B64*'MPTO_working_3-way'!$I63)</f>
        <v>3.5401260504201688</v>
      </c>
      <c r="G64" s="22">
        <f>IF(OR($A64="",$B64="",$C64=""),"",C64*'MPTO_working_3-way'!$I63)</f>
        <v>2.9239979177511715</v>
      </c>
      <c r="H64" s="17">
        <f>IF(OR($A64="",$B64="",$C64=""),"",'MPTO_working_3-way'!E63)</f>
        <v>2.6497421918618018</v>
      </c>
      <c r="I64" s="21">
        <f>IF(OR($A64="",$B64="",$C64=""),"",'MPTO_working_3-way'!F63)</f>
        <v>3.5685788845150168</v>
      </c>
      <c r="J64" s="22">
        <f>IF(OR($A64="",$B64="",$C64=""),"",'MPTO_working_3-way'!G63)</f>
        <v>2.9207211120764551</v>
      </c>
      <c r="K64" s="17">
        <f>IF(OR($A64="",$B64="",$C64=""),"",'OddsRatio_working_3-way'!H63)</f>
        <v>2.6560650336179825</v>
      </c>
      <c r="L64" s="21">
        <f>IF(OR($A64="",$B64="",$C64=""),"",'OddsRatio_working_3-way'!I63)</f>
        <v>3.553545438933535</v>
      </c>
      <c r="M64" s="22">
        <f>IF(OR($A64="",$B64="",$C64=""),"",'OddsRatio_working_3-way'!J63)</f>
        <v>2.9231722971047547</v>
      </c>
      <c r="N64" s="23">
        <f t="shared" si="13"/>
        <v>37.552667497477884</v>
      </c>
      <c r="O64" s="24">
        <f t="shared" si="14"/>
        <v>28.247581745890443</v>
      </c>
      <c r="P64" s="24">
        <f t="shared" si="15"/>
        <v>34.199750756631651</v>
      </c>
      <c r="Q64" t="s">
        <v>92</v>
      </c>
      <c r="R64" t="s">
        <v>90</v>
      </c>
      <c r="S64" t="s">
        <v>425</v>
      </c>
      <c r="T64" s="35">
        <v>100</v>
      </c>
      <c r="U64" s="35">
        <f t="shared" si="16"/>
        <v>42.528735632183903</v>
      </c>
      <c r="V64" s="35">
        <f t="shared" si="17"/>
        <v>72.826086956521735</v>
      </c>
      <c r="W64" s="35">
        <f t="shared" si="18"/>
        <v>79.757085020242926</v>
      </c>
      <c r="X64" s="35">
        <f t="shared" si="19"/>
        <v>47.416828023235347</v>
      </c>
      <c r="Y64" s="35">
        <f t="shared" si="20"/>
        <v>77.714179347573179</v>
      </c>
      <c r="Z64" s="35">
        <f t="shared" si="21"/>
        <v>84.645177411294341</v>
      </c>
      <c r="AA64" s="35">
        <f t="shared" si="22"/>
        <v>-4.888092391051444</v>
      </c>
      <c r="AB64" s="35">
        <f t="shared" si="23"/>
        <v>-4.888092391051444</v>
      </c>
      <c r="AC64" s="35">
        <f t="shared" si="24"/>
        <v>-4.8880923910514156</v>
      </c>
      <c r="AF64">
        <v>1.93</v>
      </c>
      <c r="AG64">
        <v>1.91</v>
      </c>
      <c r="AJ64" t="s">
        <v>120</v>
      </c>
    </row>
    <row r="65" spans="1:36" ht="15" x14ac:dyDescent="0.25">
      <c r="A65">
        <v>1.74</v>
      </c>
      <c r="B65">
        <v>3.68</v>
      </c>
      <c r="C65">
        <v>4.9400000000000004</v>
      </c>
      <c r="D65" s="20">
        <f t="shared" si="3"/>
        <v>4.8880923910514351E-2</v>
      </c>
      <c r="E65" s="17">
        <f>IF(OR($A65="",$B65="",$C65=""),"",A65*'MPTO_working_3-way'!$I64)</f>
        <v>1.8250528076042949</v>
      </c>
      <c r="F65" s="21">
        <f>IF(OR($A65="",$B65="",$C65=""),"",B65*'MPTO_working_3-way'!$I64)</f>
        <v>3.8598817999906929</v>
      </c>
      <c r="G65" s="22">
        <f>IF(OR($A65="",$B65="",$C65=""),"",C65*'MPTO_working_3-way'!$I64)</f>
        <v>5.1814717641179415</v>
      </c>
      <c r="H65" s="17">
        <f>IF(OR($A65="",$B65="",$C65=""),"",'MPTO_working_3-way'!E64)</f>
        <v>1.7907700055827918</v>
      </c>
      <c r="I65" s="21">
        <f>IF(OR($A65="",$B65="",$C65=""),"",'MPTO_working_3-way'!F64)</f>
        <v>3.9147295315365027</v>
      </c>
      <c r="J65" s="22">
        <f>IF(OR($A65="",$B65="",$C65=""),"",'MPTO_working_3-way'!G64)</f>
        <v>5.3724300542681238</v>
      </c>
      <c r="K65" s="17">
        <f>IF(OR($A65="",$B65="",$C65=""),"",'OddsRatio_working_3-way'!H64)</f>
        <v>1.8030867348044199</v>
      </c>
      <c r="L65" s="21">
        <f>IF(OR($A65="",$B65="",$C65=""),"",'OddsRatio_working_3-way'!I64)</f>
        <v>3.9084762828051964</v>
      </c>
      <c r="M65" s="22">
        <f>IF(OR($A65="",$B65="",$C65=""),"",'OddsRatio_working_3-way'!J64)</f>
        <v>5.2758942366613688</v>
      </c>
      <c r="N65" s="23">
        <f t="shared" si="13"/>
        <v>54.792935077460967</v>
      </c>
      <c r="O65" s="24">
        <f t="shared" si="14"/>
        <v>25.907529085538609</v>
      </c>
      <c r="P65" s="24">
        <f t="shared" si="15"/>
        <v>19.29953583700042</v>
      </c>
      <c r="Q65" t="s">
        <v>95</v>
      </c>
      <c r="R65" t="s">
        <v>91</v>
      </c>
      <c r="S65" t="s">
        <v>425</v>
      </c>
      <c r="T65" s="35">
        <v>100</v>
      </c>
      <c r="U65" s="35">
        <f t="shared" si="16"/>
        <v>75.062344139650875</v>
      </c>
      <c r="V65" s="35">
        <f t="shared" si="17"/>
        <v>69.418960244648318</v>
      </c>
      <c r="W65" s="35">
        <f t="shared" si="18"/>
        <v>50.980392156862742</v>
      </c>
      <c r="X65" s="35">
        <f t="shared" si="19"/>
        <v>79.600647598488933</v>
      </c>
      <c r="Y65" s="35">
        <f t="shared" si="20"/>
        <v>73.95726370348639</v>
      </c>
      <c r="Z65" s="35">
        <f t="shared" si="21"/>
        <v>55.518695615700807</v>
      </c>
      <c r="AA65" s="35">
        <f t="shared" si="22"/>
        <v>-4.5383034588380582</v>
      </c>
      <c r="AB65" s="35">
        <f t="shared" si="23"/>
        <v>-4.5383034588380724</v>
      </c>
      <c r="AC65" s="35">
        <f t="shared" si="24"/>
        <v>-4.5383034588380653</v>
      </c>
      <c r="AF65">
        <v>1.91</v>
      </c>
      <c r="AG65">
        <v>1.93</v>
      </c>
      <c r="AJ65" t="s">
        <v>120</v>
      </c>
    </row>
    <row r="66" spans="1:36" ht="15" x14ac:dyDescent="0.25">
      <c r="A66">
        <v>4.01</v>
      </c>
      <c r="B66">
        <v>3.27</v>
      </c>
      <c r="C66">
        <v>2.04</v>
      </c>
      <c r="D66" s="20">
        <f t="shared" si="3"/>
        <v>4.5383034588380555E-2</v>
      </c>
      <c r="E66" s="17">
        <f>IF(OR($A66="",$B66="",$C66=""),"",A66*'MPTO_working_3-way'!$I65)</f>
        <v>4.1919859686994059</v>
      </c>
      <c r="F66" s="21">
        <f>IF(OR($A66="",$B66="",$C66=""),"",B66*'MPTO_working_3-way'!$I65)</f>
        <v>3.4184025231040045</v>
      </c>
      <c r="G66" s="22">
        <f>IF(OR($A66="",$B66="",$C66=""),"",C66*'MPTO_working_3-way'!$I65)</f>
        <v>2.1325813905602962</v>
      </c>
      <c r="H66" s="17">
        <f>IF(OR($A66="",$B66="",$C66=""),"",'MPTO_working_3-way'!E65)</f>
        <v>4.2689638399166565</v>
      </c>
      <c r="I66" s="21">
        <f>IF(OR($A66="",$B66="",$C66=""),"",'MPTO_working_3-way'!F65)</f>
        <v>3.4401769813172667</v>
      </c>
      <c r="J66" s="22">
        <f>IF(OR($A66="",$B66="",$C66=""),"",'MPTO_working_3-way'!G65)</f>
        <v>2.1049600426061112</v>
      </c>
      <c r="K66" s="17">
        <f>IF(OR($A66="",$B66="",$C66=""),"",'OddsRatio_working_3-way'!H65)</f>
        <v>4.2301871162682536</v>
      </c>
      <c r="L66" s="21">
        <f>IF(OR($A66="",$B66="",$C66=""),"",'OddsRatio_working_3-way'!I65)</f>
        <v>3.4360547355245652</v>
      </c>
      <c r="M66" s="22">
        <f>IF(OR($A66="",$B66="",$C66=""),"",'OddsRatio_working_3-way'!J65)</f>
        <v>2.1160779405046464</v>
      </c>
      <c r="N66" s="23">
        <f t="shared" si="13"/>
        <v>23.855041678735802</v>
      </c>
      <c r="O66" s="24">
        <f t="shared" si="14"/>
        <v>29.253430315513935</v>
      </c>
      <c r="P66" s="24">
        <f t="shared" si="15"/>
        <v>46.891528005750274</v>
      </c>
      <c r="Q66" t="s">
        <v>94</v>
      </c>
      <c r="R66" t="s">
        <v>85</v>
      </c>
      <c r="S66" t="s">
        <v>425</v>
      </c>
      <c r="T66" s="35">
        <v>100</v>
      </c>
      <c r="U66" s="35">
        <f t="shared" si="16"/>
        <v>52.38095238095238</v>
      </c>
      <c r="V66" s="35">
        <f t="shared" si="17"/>
        <v>70.238095238095241</v>
      </c>
      <c r="W66" s="35">
        <f t="shared" si="18"/>
        <v>72.899728997289984</v>
      </c>
      <c r="X66" s="35">
        <f t="shared" si="19"/>
        <v>56.86217576461479</v>
      </c>
      <c r="Y66" s="35">
        <f t="shared" si="20"/>
        <v>74.719318621757651</v>
      </c>
      <c r="Z66" s="35">
        <f t="shared" si="21"/>
        <v>77.38095238095238</v>
      </c>
      <c r="AA66" s="35">
        <f t="shared" si="22"/>
        <v>-4.4812233836624102</v>
      </c>
      <c r="AB66" s="35">
        <f t="shared" si="23"/>
        <v>-4.4812233836624102</v>
      </c>
      <c r="AC66" s="35">
        <f t="shared" si="24"/>
        <v>-4.481223383662396</v>
      </c>
      <c r="AF66">
        <v>2.0299999999999998</v>
      </c>
      <c r="AG66">
        <v>1.81</v>
      </c>
      <c r="AJ66" t="s">
        <v>120</v>
      </c>
    </row>
    <row r="67" spans="1:36" ht="15" x14ac:dyDescent="0.25">
      <c r="A67">
        <v>2.1</v>
      </c>
      <c r="B67">
        <v>3.36</v>
      </c>
      <c r="C67">
        <v>3.69</v>
      </c>
      <c r="D67" s="20">
        <f t="shared" si="3"/>
        <v>4.4812233836624138E-2</v>
      </c>
      <c r="E67" s="17">
        <f>IF(OR($A67="",$B67="",$C67=""),"",A67*'MPTO_working_3-way'!$I66)</f>
        <v>2.1941056910569108</v>
      </c>
      <c r="F67" s="21">
        <f>IF(OR($A67="",$B67="",$C67=""),"",B67*'MPTO_working_3-way'!$I66)</f>
        <v>3.5105691056910571</v>
      </c>
      <c r="G67" s="22">
        <f>IF(OR($A67="",$B67="",$C67=""),"",C67*'MPTO_working_3-way'!$I66)</f>
        <v>3.8553571428571431</v>
      </c>
      <c r="H67" s="17">
        <f>IF(OR($A67="",$B67="",$C67=""),"",'MPTO_working_3-way'!E66)</f>
        <v>2.1680072742533403</v>
      </c>
      <c r="I67" s="21">
        <f>IF(OR($A67="",$B67="",$C67=""),"",'MPTO_working_3-way'!F66)</f>
        <v>3.5375485049075559</v>
      </c>
      <c r="J67" s="22">
        <f>IF(OR($A67="",$B67="",$C67=""),"",'MPTO_working_3-way'!G66)</f>
        <v>3.9052538742597966</v>
      </c>
      <c r="K67" s="17">
        <f>IF(OR($A67="",$B67="",$C67=""),"",'OddsRatio_working_3-way'!H66)</f>
        <v>2.1785840821019913</v>
      </c>
      <c r="L67" s="21">
        <f>IF(OR($A67="",$B67="",$C67=""),"",'OddsRatio_working_3-way'!I66)</f>
        <v>3.5285985761460892</v>
      </c>
      <c r="M67" s="22">
        <f>IF(OR($A67="",$B67="",$C67=""),"",'OddsRatio_working_3-way'!J66)</f>
        <v>3.8821738007766862</v>
      </c>
      <c r="N67" s="23">
        <f t="shared" si="13"/>
        <v>45.576655859194062</v>
      </c>
      <c r="O67" s="24">
        <f t="shared" si="14"/>
        <v>28.485409911996296</v>
      </c>
      <c r="P67" s="24">
        <f t="shared" si="15"/>
        <v>25.937934228809635</v>
      </c>
      <c r="Q67" t="s">
        <v>99</v>
      </c>
      <c r="R67" t="s">
        <v>87</v>
      </c>
      <c r="S67" t="s">
        <v>425</v>
      </c>
      <c r="T67" s="35">
        <v>100</v>
      </c>
      <c r="U67" s="35">
        <f t="shared" si="16"/>
        <v>52.38095238095238</v>
      </c>
      <c r="V67" s="35">
        <f t="shared" si="17"/>
        <v>73.333333333333329</v>
      </c>
      <c r="W67" s="35">
        <f t="shared" si="18"/>
        <v>69.696969696969703</v>
      </c>
      <c r="X67" s="35">
        <f t="shared" si="19"/>
        <v>56.969696969696969</v>
      </c>
      <c r="Y67" s="35">
        <f t="shared" si="20"/>
        <v>77.922077922077932</v>
      </c>
      <c r="Z67" s="35">
        <f t="shared" si="21"/>
        <v>74.285714285714292</v>
      </c>
      <c r="AA67" s="35">
        <f t="shared" si="22"/>
        <v>-4.5887445887445892</v>
      </c>
      <c r="AB67" s="35">
        <f t="shared" si="23"/>
        <v>-4.5887445887446034</v>
      </c>
      <c r="AC67" s="35">
        <f t="shared" si="24"/>
        <v>-4.5887445887445892</v>
      </c>
      <c r="AF67">
        <v>2.09</v>
      </c>
      <c r="AG67">
        <v>1.76</v>
      </c>
      <c r="AJ67" t="s">
        <v>120</v>
      </c>
    </row>
    <row r="68" spans="1:36" ht="15" x14ac:dyDescent="0.25">
      <c r="A68">
        <v>2.1</v>
      </c>
      <c r="B68">
        <v>3.75</v>
      </c>
      <c r="C68">
        <v>3.3</v>
      </c>
      <c r="D68" s="20">
        <f t="shared" ref="D68:D131" si="25">IF(OR($A68="",$B68="",$C68=""),"",(1/A68)+(1/B68)+(1/C68)-1)</f>
        <v>4.5887445887445866E-2</v>
      </c>
      <c r="E68" s="17">
        <f>IF(OR($A68="",$B68="",$C68=""),"",A68*'MPTO_working_3-way'!$I67)</f>
        <v>2.1963636363636363</v>
      </c>
      <c r="F68" s="21">
        <f>IF(OR($A68="",$B68="",$C68=""),"",B68*'MPTO_working_3-way'!$I67)</f>
        <v>3.9220779220779218</v>
      </c>
      <c r="G68" s="22">
        <f>IF(OR($A68="",$B68="",$C68=""),"",C68*'MPTO_working_3-way'!$I67)</f>
        <v>3.4514285714285711</v>
      </c>
      <c r="H68" s="17">
        <f>IF(OR($A68="",$B68="",$C68=""),"",'MPTO_working_3-way'!E67)</f>
        <v>2.1696931747025676</v>
      </c>
      <c r="I68" s="21">
        <f>IF(OR($A68="",$B68="",$C68=""),"",'MPTO_working_3-way'!F67)</f>
        <v>3.9781859931113659</v>
      </c>
      <c r="J68" s="22">
        <f>IF(OR($A68="",$B68="",$C68=""),"",'MPTO_working_3-way'!G67)</f>
        <v>3.4754262788365087</v>
      </c>
      <c r="K68" s="17">
        <f>IF(OR($A68="",$B68="",$C68=""),"",'OddsRatio_working_3-way'!H67)</f>
        <v>2.1805350174118336</v>
      </c>
      <c r="L68" s="21">
        <f>IF(OR($A68="",$B68="",$C68=""),"",'OddsRatio_working_3-way'!I67)</f>
        <v>3.9513375435295837</v>
      </c>
      <c r="M68" s="22">
        <f>IF(OR($A68="",$B68="",$C68=""),"",'OddsRatio_working_3-way'!J67)</f>
        <v>3.4683914000429241</v>
      </c>
      <c r="N68" s="23">
        <f t="shared" si="13"/>
        <v>45.52980132450331</v>
      </c>
      <c r="O68" s="24">
        <f t="shared" si="14"/>
        <v>25.496688741721858</v>
      </c>
      <c r="P68" s="24">
        <f t="shared" si="15"/>
        <v>28.973509933774839</v>
      </c>
      <c r="Q68" t="s">
        <v>158</v>
      </c>
      <c r="R68" t="s">
        <v>101</v>
      </c>
      <c r="S68" t="s">
        <v>425</v>
      </c>
      <c r="T68" s="35">
        <v>100</v>
      </c>
      <c r="U68" s="35">
        <f t="shared" si="16"/>
        <v>51.219512195121943</v>
      </c>
      <c r="V68" s="35">
        <f t="shared" si="17"/>
        <v>69.78851963746223</v>
      </c>
      <c r="W68" s="35">
        <f t="shared" si="18"/>
        <v>74.489795918367349</v>
      </c>
      <c r="X68" s="35">
        <f t="shared" si="19"/>
        <v>55.721684444170414</v>
      </c>
      <c r="Y68" s="35">
        <f t="shared" si="20"/>
        <v>74.2906918865107</v>
      </c>
      <c r="Z68" s="35">
        <f t="shared" si="21"/>
        <v>78.99196816741582</v>
      </c>
      <c r="AA68" s="35">
        <f t="shared" si="22"/>
        <v>-4.5021722490484706</v>
      </c>
      <c r="AB68" s="35">
        <f t="shared" si="23"/>
        <v>-4.5021722490484706</v>
      </c>
      <c r="AC68" s="35">
        <f t="shared" si="24"/>
        <v>-4.5021722490484706</v>
      </c>
      <c r="AF68">
        <v>1.81</v>
      </c>
      <c r="AG68">
        <v>2.04</v>
      </c>
      <c r="AJ68" t="s">
        <v>120</v>
      </c>
    </row>
    <row r="69" spans="1:36" ht="15" x14ac:dyDescent="0.25">
      <c r="A69">
        <v>2.0499999999999998</v>
      </c>
      <c r="B69">
        <v>3.31</v>
      </c>
      <c r="C69">
        <v>3.92</v>
      </c>
      <c r="D69" s="20">
        <f t="shared" si="25"/>
        <v>4.502172249048475E-2</v>
      </c>
      <c r="E69" s="17">
        <f>IF(OR($A69="",$B69="",$C69=""),"",A69*'MPTO_working_3-way'!$I68)</f>
        <v>2.1422945311054935</v>
      </c>
      <c r="F69" s="21">
        <f>IF(OR($A69="",$B69="",$C69=""),"",B69*'MPTO_working_3-way'!$I68)</f>
        <v>3.4590219014435046</v>
      </c>
      <c r="G69" s="22">
        <f>IF(OR($A69="",$B69="",$C69=""),"",C69*'MPTO_working_3-way'!$I68)</f>
        <v>4.0964851521626997</v>
      </c>
      <c r="H69" s="17">
        <f>IF(OR($A69="",$B69="",$C69=""),"",'MPTO_working_3-way'!E68)</f>
        <v>2.1150697915556749</v>
      </c>
      <c r="I69" s="21">
        <f>IF(OR($A69="",$B69="",$C69=""),"",'MPTO_working_3-way'!F68)</f>
        <v>3.4830151817117598</v>
      </c>
      <c r="J69" s="22">
        <f>IF(OR($A69="",$B69="",$C69=""),"",'MPTO_working_3-way'!G68)</f>
        <v>4.1650214834208121</v>
      </c>
      <c r="K69" s="17">
        <f>IF(OR($A69="",$B69="",$C69=""),"",'OddsRatio_working_3-way'!H68)</f>
        <v>2.1260107582140484</v>
      </c>
      <c r="L69" s="21">
        <f>IF(OR($A69="",$B69="",$C69=""),"",'OddsRatio_working_3-way'!I68)</f>
        <v>3.477223668070907</v>
      </c>
      <c r="M69" s="22">
        <f>IF(OR($A69="",$B69="",$C69=""),"",'OddsRatio_working_3-way'!J68)</f>
        <v>4.1313822990333549</v>
      </c>
      <c r="N69" s="23">
        <f t="shared" ref="N69:N132" si="26">(1/E69)* 100</f>
        <v>46.678922318116904</v>
      </c>
      <c r="O69" s="24">
        <f t="shared" ref="O69:O132" si="27">(1/F69)* 100</f>
        <v>28.909906571643397</v>
      </c>
      <c r="P69" s="24">
        <f t="shared" ref="P69:P132" si="28">(1/G69)* 100</f>
        <v>24.411171110239703</v>
      </c>
      <c r="Q69" t="s">
        <v>98</v>
      </c>
      <c r="R69" t="s">
        <v>96</v>
      </c>
      <c r="S69" t="s">
        <v>425</v>
      </c>
      <c r="T69" s="35">
        <v>100</v>
      </c>
      <c r="U69" s="35">
        <f t="shared" ref="U69:U132" si="29">(1/A70)*((T69*A70)-T69)</f>
        <v>45.945945945945937</v>
      </c>
      <c r="V69" s="35">
        <f t="shared" ref="V69:V132" si="30">(1/B70)*((T69*B70)-T69)</f>
        <v>72.67759562841529</v>
      </c>
      <c r="W69" s="35">
        <f t="shared" ref="W69:W132" si="31">(1/C70)*((T69*C70)-T69)</f>
        <v>75.308641975308646</v>
      </c>
      <c r="X69" s="35">
        <f t="shared" ref="X69:X132" si="32">((1/B70)+(1/C70))*T69</f>
        <v>52.01376239627605</v>
      </c>
      <c r="Y69" s="35">
        <f t="shared" ref="Y69:Y132" si="33">((1/A70)+(1/C70))*T69</f>
        <v>78.745412078745403</v>
      </c>
      <c r="Z69" s="35">
        <f t="shared" ref="Z69:Z132" si="34">((1/A70)+(1/B70))*T69</f>
        <v>81.376458425638745</v>
      </c>
      <c r="AA69" s="35">
        <f t="shared" ref="AA69:AA132" si="35">U69-X69</f>
        <v>-6.0678164503301133</v>
      </c>
      <c r="AB69" s="35">
        <f t="shared" ref="AB69:AB132" si="36">V69-Y69</f>
        <v>-6.0678164503301133</v>
      </c>
      <c r="AC69" s="35">
        <f t="shared" ref="AC69:AC132" si="37">W69-Z69</f>
        <v>-6.0678164503300991</v>
      </c>
      <c r="AF69">
        <v>2.4</v>
      </c>
      <c r="AG69">
        <v>1.58</v>
      </c>
      <c r="AJ69" t="s">
        <v>120</v>
      </c>
    </row>
    <row r="70" spans="1:36" ht="15" x14ac:dyDescent="0.25">
      <c r="A70">
        <v>1.85</v>
      </c>
      <c r="B70">
        <v>3.66</v>
      </c>
      <c r="C70">
        <v>4.05</v>
      </c>
      <c r="D70" s="20">
        <f t="shared" si="25"/>
        <v>6.0678164503300991E-2</v>
      </c>
      <c r="E70" s="17">
        <f>IF(OR($A70="",$B70="",$C70=""),"",A70*'MPTO_working_3-way'!$I69)</f>
        <v>1.9622546043311069</v>
      </c>
      <c r="F70" s="21">
        <f>IF(OR($A70="",$B70="",$C70=""),"",B70*'MPTO_working_3-way'!$I69)</f>
        <v>3.8820820820820816</v>
      </c>
      <c r="G70" s="22">
        <f>IF(OR($A70="",$B70="",$C70=""),"",C70*'MPTO_working_3-way'!$I69)</f>
        <v>4.2957465662383685</v>
      </c>
      <c r="H70" s="17">
        <f>IF(OR($A70="",$B70="",$C70=""),"",'MPTO_working_3-way'!E69)</f>
        <v>1.9219145871807184</v>
      </c>
      <c r="I70" s="21">
        <f>IF(OR($A70="",$B70="",$C70=""),"",'MPTO_working_3-way'!F69)</f>
        <v>3.9526005895198071</v>
      </c>
      <c r="J70" s="22">
        <f>IF(OR($A70="",$B70="",$C70=""),"",'MPTO_working_3-way'!G69)</f>
        <v>4.4113587555398253</v>
      </c>
      <c r="K70" s="17">
        <f>IF(OR($A70="",$B70="",$C70=""),"",'OddsRatio_working_3-way'!H69)</f>
        <v>1.9367146996838005</v>
      </c>
      <c r="L70" s="21">
        <f>IF(OR($A70="",$B70="",$C70=""),"",'OddsRatio_working_3-way'!I69)</f>
        <v>3.9313660013634228</v>
      </c>
      <c r="M70" s="22">
        <f>IF(OR($A70="",$B70="",$C70=""),"",'OddsRatio_working_3-way'!J69)</f>
        <v>4.3611527459242243</v>
      </c>
      <c r="N70" s="23">
        <f t="shared" si="26"/>
        <v>50.961786395750607</v>
      </c>
      <c r="O70" s="24">
        <f t="shared" si="27"/>
        <v>25.759372904955914</v>
      </c>
      <c r="P70" s="24">
        <f t="shared" si="28"/>
        <v>23.278840699293493</v>
      </c>
      <c r="Q70" t="s">
        <v>103</v>
      </c>
      <c r="R70" t="s">
        <v>110</v>
      </c>
      <c r="S70" t="s">
        <v>425</v>
      </c>
      <c r="T70" s="35">
        <v>100</v>
      </c>
      <c r="U70" s="35">
        <f t="shared" si="29"/>
        <v>62.406015037593981</v>
      </c>
      <c r="V70" s="35">
        <f t="shared" si="30"/>
        <v>69.78851963746223</v>
      </c>
      <c r="W70" s="35">
        <f t="shared" si="31"/>
        <v>62.264150943396231</v>
      </c>
      <c r="X70" s="35">
        <f t="shared" si="32"/>
        <v>67.947329419141539</v>
      </c>
      <c r="Y70" s="35">
        <f t="shared" si="33"/>
        <v>75.329834019009795</v>
      </c>
      <c r="Z70" s="35">
        <f t="shared" si="34"/>
        <v>67.805465324943782</v>
      </c>
      <c r="AA70" s="35">
        <f t="shared" si="35"/>
        <v>-5.5413143815475578</v>
      </c>
      <c r="AB70" s="35">
        <f t="shared" si="36"/>
        <v>-5.5413143815475649</v>
      </c>
      <c r="AC70" s="35">
        <f t="shared" si="37"/>
        <v>-5.5413143815475507</v>
      </c>
      <c r="AF70">
        <v>2.04</v>
      </c>
      <c r="AG70">
        <v>1.76</v>
      </c>
      <c r="AJ70" t="s">
        <v>121</v>
      </c>
    </row>
    <row r="71" spans="1:36" ht="15" x14ac:dyDescent="0.25">
      <c r="A71">
        <v>2.66</v>
      </c>
      <c r="B71">
        <v>3.31</v>
      </c>
      <c r="C71">
        <v>2.65</v>
      </c>
      <c r="D71" s="20">
        <f t="shared" si="25"/>
        <v>5.5413143815475685E-2</v>
      </c>
      <c r="E71" s="17">
        <f>IF(OR($A71="",$B71="",$C71=""),"",A71*'MPTO_working_3-way'!$I70)</f>
        <v>2.8073989625491653</v>
      </c>
      <c r="F71" s="21">
        <f>IF(OR($A71="",$B71="",$C71=""),"",B71*'MPTO_working_3-way'!$I70)</f>
        <v>3.4934175060292247</v>
      </c>
      <c r="G71" s="22">
        <f>IF(OR($A71="",$B71="",$C71=""),"",C71*'MPTO_working_3-way'!$I70)</f>
        <v>2.7968448311110103</v>
      </c>
      <c r="H71" s="17">
        <f>IF(OR($A71="",$B71="",$C71=""),"",'MPTO_working_3-way'!E70)</f>
        <v>2.7974469248357123</v>
      </c>
      <c r="I71" s="21">
        <f>IF(OR($A71="",$B71="",$C71=""),"",'MPTO_working_3-way'!F70)</f>
        <v>3.5255491437784365</v>
      </c>
      <c r="J71" s="22">
        <f>IF(OR($A71="",$B71="",$C71=""),"",'MPTO_working_3-way'!G70)</f>
        <v>2.7863889376530846</v>
      </c>
      <c r="K71" s="17">
        <f>IF(OR($A71="",$B71="",$C71=""),"",'OddsRatio_working_3-way'!H70)</f>
        <v>2.8027036549012014</v>
      </c>
      <c r="L71" s="21">
        <f>IF(OR($A71="",$B71="",$C71=""),"",'OddsRatio_working_3-way'!I70)</f>
        <v>3.5085815920613097</v>
      </c>
      <c r="M71" s="22">
        <f>IF(OR($A71="",$B71="",$C71=""),"",'OddsRatio_working_3-way'!J70)</f>
        <v>2.7918439943295059</v>
      </c>
      <c r="N71" s="23">
        <f t="shared" si="26"/>
        <v>35.620159918132302</v>
      </c>
      <c r="O71" s="24">
        <f t="shared" si="27"/>
        <v>28.6252644659311</v>
      </c>
      <c r="P71" s="24">
        <f t="shared" si="28"/>
        <v>35.754575615936588</v>
      </c>
      <c r="Q71" t="s">
        <v>116</v>
      </c>
      <c r="R71" t="s">
        <v>109</v>
      </c>
      <c r="S71" t="s">
        <v>425</v>
      </c>
      <c r="T71" s="35">
        <v>100</v>
      </c>
      <c r="U71" s="35">
        <f t="shared" si="29"/>
        <v>53.488372093023258</v>
      </c>
      <c r="V71" s="35">
        <f t="shared" si="30"/>
        <v>70.414201183431956</v>
      </c>
      <c r="W71" s="35">
        <f t="shared" si="31"/>
        <v>70.501474926253692</v>
      </c>
      <c r="X71" s="35">
        <f t="shared" si="32"/>
        <v>59.084323890314359</v>
      </c>
      <c r="Y71" s="35">
        <f t="shared" si="33"/>
        <v>76.010152980723049</v>
      </c>
      <c r="Z71" s="35">
        <f t="shared" si="34"/>
        <v>76.097426723544785</v>
      </c>
      <c r="AA71" s="35">
        <f t="shared" si="35"/>
        <v>-5.5959517972911001</v>
      </c>
      <c r="AB71" s="35">
        <f t="shared" si="36"/>
        <v>-5.595951797291093</v>
      </c>
      <c r="AC71" s="35">
        <f t="shared" si="37"/>
        <v>-5.595951797291093</v>
      </c>
      <c r="AF71">
        <v>2.0099999999999998</v>
      </c>
      <c r="AG71">
        <v>1.81</v>
      </c>
      <c r="AJ71" t="s">
        <v>121</v>
      </c>
    </row>
    <row r="72" spans="1:36" ht="15" x14ac:dyDescent="0.25">
      <c r="A72">
        <v>2.15</v>
      </c>
      <c r="B72">
        <v>3.38</v>
      </c>
      <c r="C72">
        <v>3.39</v>
      </c>
      <c r="D72" s="20">
        <f t="shared" si="25"/>
        <v>5.5959517972911099E-2</v>
      </c>
      <c r="E72" s="17">
        <f>IF(OR($A72="",$B72="",$C72=""),"",A72*'MPTO_working_3-way'!$I71)</f>
        <v>2.2703129636417589</v>
      </c>
      <c r="F72" s="21">
        <f>IF(OR($A72="",$B72="",$C72=""),"",B72*'MPTO_working_3-way'!$I71)</f>
        <v>3.5691431707484393</v>
      </c>
      <c r="G72" s="22">
        <f>IF(OR($A72="",$B72="",$C72=""),"",C72*'MPTO_working_3-way'!$I71)</f>
        <v>3.5797027659281686</v>
      </c>
      <c r="H72" s="17">
        <f>IF(OR($A72="",$B72="",$C72=""),"",'MPTO_working_3-way'!E71)</f>
        <v>2.2398267306703259</v>
      </c>
      <c r="I72" s="21">
        <f>IF(OR($A72="",$B72="",$C72=""),"",'MPTO_working_3-way'!F71)</f>
        <v>3.6074409391743911</v>
      </c>
      <c r="J72" s="22">
        <f>IF(OR($A72="",$B72="",$C72=""),"",'MPTO_working_3-way'!G71)</f>
        <v>3.618834291511833</v>
      </c>
      <c r="K72" s="17">
        <f>IF(OR($A72="",$B72="",$C72=""),"",'OddsRatio_working_3-way'!H71)</f>
        <v>2.2522726337712036</v>
      </c>
      <c r="L72" s="21">
        <f>IF(OR($A72="",$B72="",$C72=""),"",'OddsRatio_working_3-way'!I71)</f>
        <v>3.5916598855438822</v>
      </c>
      <c r="M72" s="22">
        <f>IF(OR($A72="",$B72="",$C72=""),"",'OddsRatio_working_3-way'!J71)</f>
        <v>3.6025492127940661</v>
      </c>
      <c r="N72" s="23">
        <f t="shared" si="26"/>
        <v>44.046790729500223</v>
      </c>
      <c r="O72" s="24">
        <f t="shared" si="27"/>
        <v>28.017929014327063</v>
      </c>
      <c r="P72" s="24">
        <f t="shared" si="28"/>
        <v>27.935280256172707</v>
      </c>
      <c r="Q72" t="s">
        <v>102</v>
      </c>
      <c r="R72" t="s">
        <v>104</v>
      </c>
      <c r="S72" t="s">
        <v>425</v>
      </c>
      <c r="T72" s="35">
        <v>100</v>
      </c>
      <c r="U72" s="35">
        <f t="shared" si="29"/>
        <v>64.412811387900362</v>
      </c>
      <c r="V72" s="35">
        <f t="shared" si="30"/>
        <v>73.40425531914893</v>
      </c>
      <c r="W72" s="35">
        <f t="shared" si="31"/>
        <v>56.709956709956707</v>
      </c>
      <c r="X72" s="35">
        <f t="shared" si="32"/>
        <v>69.885787970894356</v>
      </c>
      <c r="Y72" s="35">
        <f t="shared" si="33"/>
        <v>78.877231902142924</v>
      </c>
      <c r="Z72" s="35">
        <f t="shared" si="34"/>
        <v>62.182933292950707</v>
      </c>
      <c r="AA72" s="35">
        <f t="shared" si="35"/>
        <v>-5.4729765829939936</v>
      </c>
      <c r="AB72" s="35">
        <f t="shared" si="36"/>
        <v>-5.4729765829939936</v>
      </c>
      <c r="AC72" s="35">
        <f t="shared" si="37"/>
        <v>-5.4729765829940007</v>
      </c>
      <c r="AF72">
        <v>2.08</v>
      </c>
      <c r="AG72">
        <v>1.74</v>
      </c>
      <c r="AJ72" t="s">
        <v>121</v>
      </c>
    </row>
    <row r="73" spans="1:36" ht="15" x14ac:dyDescent="0.25">
      <c r="A73">
        <v>2.81</v>
      </c>
      <c r="B73">
        <v>3.76</v>
      </c>
      <c r="C73">
        <v>2.31</v>
      </c>
      <c r="D73" s="20">
        <f t="shared" si="25"/>
        <v>5.4729765829939936E-2</v>
      </c>
      <c r="E73" s="17">
        <f>IF(OR($A73="",$B73="",$C73=""),"",A73*'MPTO_working_3-way'!$I72)</f>
        <v>2.9637906419821314</v>
      </c>
      <c r="F73" s="21">
        <f>IF(OR($A73="",$B73="",$C73=""),"",B73*'MPTO_working_3-way'!$I72)</f>
        <v>3.965783919520574</v>
      </c>
      <c r="G73" s="22">
        <f>IF(OR($A73="",$B73="",$C73=""),"",C73*'MPTO_working_3-way'!$I72)</f>
        <v>2.4364257590671614</v>
      </c>
      <c r="H73" s="17">
        <f>IF(OR($A73="",$B73="",$C73=""),"",'MPTO_working_3-way'!E72)</f>
        <v>2.9618341237802492</v>
      </c>
      <c r="I73" s="21">
        <f>IF(OR($A73="",$B73="",$C73=""),"",'MPTO_working_3-way'!F72)</f>
        <v>4.0369104160565135</v>
      </c>
      <c r="J73" s="22">
        <f>IF(OR($A73="",$B73="",$C73=""),"",'MPTO_working_3-way'!G72)</f>
        <v>2.4116307493591456</v>
      </c>
      <c r="K73" s="17">
        <f>IF(OR($A73="",$B73="",$C73=""),"",'OddsRatio_working_3-way'!H72)</f>
        <v>2.9660439190182961</v>
      </c>
      <c r="L73" s="21">
        <f>IF(OR($A73="",$B73="",$C73=""),"",'OddsRatio_working_3-way'!I72)</f>
        <v>3.997945423475413</v>
      </c>
      <c r="M73" s="22">
        <f>IF(OR($A73="",$B73="",$C73=""),"",'OddsRatio_working_3-way'!J72)</f>
        <v>2.4229378640408665</v>
      </c>
      <c r="N73" s="23">
        <f t="shared" si="26"/>
        <v>33.740574851508995</v>
      </c>
      <c r="O73" s="24">
        <f t="shared" si="27"/>
        <v>25.215695567218159</v>
      </c>
      <c r="P73" s="24">
        <f t="shared" si="28"/>
        <v>41.043729581272849</v>
      </c>
      <c r="Q73" t="s">
        <v>105</v>
      </c>
      <c r="R73" t="s">
        <v>166</v>
      </c>
      <c r="S73" t="s">
        <v>425</v>
      </c>
      <c r="T73" s="35">
        <v>100</v>
      </c>
      <c r="U73" s="35">
        <f t="shared" si="29"/>
        <v>57.081545064377686</v>
      </c>
      <c r="V73" s="35">
        <f t="shared" si="30"/>
        <v>73.68421052631578</v>
      </c>
      <c r="W73" s="35">
        <f t="shared" si="31"/>
        <v>63.768115942028999</v>
      </c>
      <c r="X73" s="35">
        <f t="shared" si="32"/>
        <v>62.547673531655221</v>
      </c>
      <c r="Y73" s="35">
        <f t="shared" si="33"/>
        <v>79.150338993593337</v>
      </c>
      <c r="Z73" s="35">
        <f t="shared" si="34"/>
        <v>69.234244409306527</v>
      </c>
      <c r="AA73" s="35">
        <f t="shared" si="35"/>
        <v>-5.4661284672775352</v>
      </c>
      <c r="AB73" s="35">
        <f t="shared" si="36"/>
        <v>-5.4661284672775565</v>
      </c>
      <c r="AC73" s="35">
        <f t="shared" si="37"/>
        <v>-5.4661284672775281</v>
      </c>
      <c r="AF73">
        <v>1.7</v>
      </c>
      <c r="AG73">
        <v>2.13</v>
      </c>
      <c r="AJ73" t="s">
        <v>121</v>
      </c>
    </row>
    <row r="74" spans="1:36" ht="15" x14ac:dyDescent="0.25">
      <c r="A74">
        <v>2.33</v>
      </c>
      <c r="B74">
        <v>3.8</v>
      </c>
      <c r="C74">
        <v>2.76</v>
      </c>
      <c r="D74" s="20">
        <f t="shared" si="25"/>
        <v>5.4661284672775423E-2</v>
      </c>
      <c r="E74" s="17">
        <f>IF(OR($A74="",$B74="",$C74=""),"",A74*'MPTO_working_3-way'!$I73)</f>
        <v>2.4573607932875667</v>
      </c>
      <c r="F74" s="21">
        <f>IF(OR($A74="",$B74="",$C74=""),"",B74*'MPTO_working_3-way'!$I73)</f>
        <v>4.0077128817565466</v>
      </c>
      <c r="G74" s="22">
        <f>IF(OR($A74="",$B74="",$C74=""),"",C74*'MPTO_working_3-way'!$I73)</f>
        <v>2.9108651456968597</v>
      </c>
      <c r="H74" s="17">
        <f>IF(OR($A74="",$B74="",$C74=""),"",'MPTO_working_3-way'!E73)</f>
        <v>2.4333024431563213</v>
      </c>
      <c r="I74" s="21">
        <f>IF(OR($A74="",$B74="",$C74=""),"",'MPTO_working_3-way'!F73)</f>
        <v>4.0826747097452527</v>
      </c>
      <c r="J74" s="22">
        <f>IF(OR($A74="",$B74="",$C74=""),"",'MPTO_working_3-way'!G73)</f>
        <v>2.9061453470671808</v>
      </c>
      <c r="K74" s="17">
        <f>IF(OR($A74="",$B74="",$C74=""),"",'OddsRatio_working_3-way'!H73)</f>
        <v>2.4445115790532319</v>
      </c>
      <c r="L74" s="21">
        <f>IF(OR($A74="",$B74="",$C74=""),"",'OddsRatio_working_3-way'!I73)</f>
        <v>4.0410770085331205</v>
      </c>
      <c r="M74" s="22">
        <f>IF(OR($A74="",$B74="",$C74=""),"",'OddsRatio_working_3-way'!J73)</f>
        <v>2.9115341196493896</v>
      </c>
      <c r="N74" s="23">
        <f t="shared" si="26"/>
        <v>40.694065060839336</v>
      </c>
      <c r="O74" s="24">
        <f t="shared" si="27"/>
        <v>24.951887260988329</v>
      </c>
      <c r="P74" s="24">
        <f t="shared" si="28"/>
        <v>34.354047678172343</v>
      </c>
      <c r="Q74" t="s">
        <v>112</v>
      </c>
      <c r="R74" t="s">
        <v>160</v>
      </c>
      <c r="S74" t="s">
        <v>425</v>
      </c>
      <c r="T74" s="35">
        <v>100</v>
      </c>
      <c r="U74" s="35">
        <f t="shared" si="29"/>
        <v>80.916030534351137</v>
      </c>
      <c r="V74" s="35">
        <f t="shared" si="30"/>
        <v>72.972972972972968</v>
      </c>
      <c r="W74" s="35">
        <f t="shared" si="31"/>
        <v>40.119760479041922</v>
      </c>
      <c r="X74" s="35">
        <f t="shared" si="32"/>
        <v>86.907266547985103</v>
      </c>
      <c r="Y74" s="35">
        <f t="shared" si="33"/>
        <v>78.964208986606948</v>
      </c>
      <c r="Z74" s="35">
        <f t="shared" si="34"/>
        <v>46.110996492675874</v>
      </c>
      <c r="AA74" s="35">
        <f t="shared" si="35"/>
        <v>-5.9912360136339657</v>
      </c>
      <c r="AB74" s="35">
        <f t="shared" si="36"/>
        <v>-5.99123601363398</v>
      </c>
      <c r="AC74" s="35">
        <f t="shared" si="37"/>
        <v>-5.9912360136339515</v>
      </c>
      <c r="AF74">
        <v>1.84</v>
      </c>
      <c r="AG74">
        <v>1.97</v>
      </c>
      <c r="AJ74" t="s">
        <v>121</v>
      </c>
    </row>
    <row r="75" spans="1:36" ht="15" x14ac:dyDescent="0.25">
      <c r="A75">
        <v>5.24</v>
      </c>
      <c r="B75">
        <v>3.7</v>
      </c>
      <c r="C75">
        <v>1.67</v>
      </c>
      <c r="D75" s="20">
        <f t="shared" si="25"/>
        <v>5.9912360136339604E-2</v>
      </c>
      <c r="E75" s="17">
        <f>IF(OR($A75="",$B75="",$C75=""),"",A75*'MPTO_working_3-way'!$I74)</f>
        <v>5.5539407671144199</v>
      </c>
      <c r="F75" s="21">
        <f>IF(OR($A75="",$B75="",$C75=""),"",B75*'MPTO_working_3-way'!$I74)</f>
        <v>3.9216757325044567</v>
      </c>
      <c r="G75" s="22">
        <f>IF(OR($A75="",$B75="",$C75=""),"",C75*'MPTO_working_3-way'!$I74)</f>
        <v>1.7700536414276871</v>
      </c>
      <c r="H75" s="17">
        <f>IF(OR($A75="",$B75="",$C75=""),"",'MPTO_working_3-way'!E74)</f>
        <v>5.8524398150044945</v>
      </c>
      <c r="I75" s="21">
        <f>IF(OR($A75="",$B75="",$C75=""),"",'MPTO_working_3-way'!F74)</f>
        <v>3.995213996387053</v>
      </c>
      <c r="J75" s="22">
        <f>IF(OR($A75="",$B75="",$C75=""),"",'MPTO_working_3-way'!G74)</f>
        <v>1.7276181627257745</v>
      </c>
      <c r="K75" s="17">
        <f>IF(OR($A75="",$B75="",$C75=""),"",'OddsRatio_working_3-way'!H74)</f>
        <v>5.6976183392633653</v>
      </c>
      <c r="L75" s="21">
        <f>IF(OR($A75="",$B75="",$C75=""),"",'OddsRatio_working_3-way'!I74)</f>
        <v>3.9914079047195954</v>
      </c>
      <c r="M75" s="22">
        <f>IF(OR($A75="",$B75="",$C75=""),"",'OddsRatio_working_3-way'!J74)</f>
        <v>1.7423123319118994</v>
      </c>
      <c r="N75" s="23">
        <f t="shared" si="26"/>
        <v>18.005233435709748</v>
      </c>
      <c r="O75" s="24">
        <f t="shared" si="27"/>
        <v>25.499303568410564</v>
      </c>
      <c r="P75" s="24">
        <f t="shared" si="28"/>
        <v>56.495462995879699</v>
      </c>
      <c r="Q75" t="s">
        <v>114</v>
      </c>
      <c r="R75" t="s">
        <v>117</v>
      </c>
      <c r="S75" t="s">
        <v>425</v>
      </c>
      <c r="T75" s="35">
        <v>100</v>
      </c>
      <c r="U75" s="35">
        <f t="shared" si="29"/>
        <v>43.502824858757066</v>
      </c>
      <c r="V75" s="35">
        <f t="shared" si="30"/>
        <v>72.14484679665739</v>
      </c>
      <c r="W75" s="35">
        <f t="shared" si="31"/>
        <v>78.448275862068954</v>
      </c>
      <c r="X75" s="35">
        <f t="shared" si="32"/>
        <v>49.406877341273656</v>
      </c>
      <c r="Y75" s="35">
        <f t="shared" si="33"/>
        <v>78.04889927917398</v>
      </c>
      <c r="Z75" s="35">
        <f t="shared" si="34"/>
        <v>84.352328344585558</v>
      </c>
      <c r="AA75" s="35">
        <f t="shared" si="35"/>
        <v>-5.9040524825165903</v>
      </c>
      <c r="AB75" s="35">
        <f t="shared" si="36"/>
        <v>-5.9040524825165903</v>
      </c>
      <c r="AC75" s="35">
        <f t="shared" si="37"/>
        <v>-5.9040524825166045</v>
      </c>
      <c r="AF75">
        <v>1.84</v>
      </c>
      <c r="AG75">
        <v>1.97</v>
      </c>
      <c r="AJ75" t="s">
        <v>121</v>
      </c>
    </row>
    <row r="76" spans="1:36" ht="15" x14ac:dyDescent="0.25">
      <c r="A76">
        <v>1.77</v>
      </c>
      <c r="B76">
        <v>3.59</v>
      </c>
      <c r="C76">
        <v>4.6399999999999997</v>
      </c>
      <c r="D76" s="20">
        <f t="shared" si="25"/>
        <v>5.9040524825165974E-2</v>
      </c>
      <c r="E76" s="17">
        <f>IF(OR($A76="",$B76="",$C76=""),"",A76*'MPTO_working_3-way'!$I75)</f>
        <v>1.8745017289405439</v>
      </c>
      <c r="F76" s="21">
        <f>IF(OR($A76="",$B76="",$C76=""),"",B76*'MPTO_working_3-way'!$I75)</f>
        <v>3.8019554841223457</v>
      </c>
      <c r="G76" s="22">
        <f>IF(OR($A76="",$B76="",$C76=""),"",C76*'MPTO_working_3-way'!$I75)</f>
        <v>4.9139480351887697</v>
      </c>
      <c r="H76" s="17">
        <f>IF(OR($A76="",$B76="",$C76=""),"",'MPTO_working_3-way'!E75)</f>
        <v>1.8338812539014515</v>
      </c>
      <c r="I76" s="21">
        <f>IF(OR($A76="",$B76="",$C76=""),"",'MPTO_working_3-way'!F75)</f>
        <v>3.8629225389572697</v>
      </c>
      <c r="J76" s="22">
        <f>IF(OR($A76="",$B76="",$C76=""),"",'MPTO_working_3-way'!G75)</f>
        <v>5.1062856393362672</v>
      </c>
      <c r="K76" s="17">
        <f>IF(OR($A76="",$B76="",$C76=""),"",'OddsRatio_working_3-way'!H75)</f>
        <v>1.848505849124312</v>
      </c>
      <c r="L76" s="21">
        <f>IF(OR($A76="",$B76="",$C76=""),"",'OddsRatio_working_3-way'!I75)</f>
        <v>3.8540651288726862</v>
      </c>
      <c r="M76" s="22">
        <f>IF(OR($A76="",$B76="",$C76=""),"",'OddsRatio_working_3-way'!J75)</f>
        <v>5.0111185594967491</v>
      </c>
      <c r="N76" s="23">
        <f t="shared" si="26"/>
        <v>53.347510144212748</v>
      </c>
      <c r="O76" s="24">
        <f t="shared" si="27"/>
        <v>26.302254305085398</v>
      </c>
      <c r="P76" s="24">
        <f t="shared" si="28"/>
        <v>20.350235550701846</v>
      </c>
      <c r="Q76" t="s">
        <v>111</v>
      </c>
      <c r="R76" t="s">
        <v>236</v>
      </c>
      <c r="S76" t="s">
        <v>425</v>
      </c>
      <c r="T76" s="35">
        <v>100</v>
      </c>
      <c r="U76" s="35">
        <f t="shared" si="29"/>
        <v>48.186528497409334</v>
      </c>
      <c r="V76" s="35">
        <f t="shared" si="30"/>
        <v>72.14484679665739</v>
      </c>
      <c r="W76" s="35">
        <f t="shared" si="31"/>
        <v>73.821989528795811</v>
      </c>
      <c r="X76" s="35">
        <f t="shared" si="32"/>
        <v>54.033163674546799</v>
      </c>
      <c r="Y76" s="35">
        <f t="shared" si="33"/>
        <v>77.991481973794862</v>
      </c>
      <c r="Z76" s="35">
        <f t="shared" si="34"/>
        <v>79.668624705933297</v>
      </c>
      <c r="AA76" s="35">
        <f t="shared" si="35"/>
        <v>-5.8466351771374647</v>
      </c>
      <c r="AB76" s="35">
        <f t="shared" si="36"/>
        <v>-5.8466351771374718</v>
      </c>
      <c r="AC76" s="35">
        <f t="shared" si="37"/>
        <v>-5.846635177137486</v>
      </c>
      <c r="AF76">
        <v>1.88</v>
      </c>
      <c r="AG76">
        <v>1.92</v>
      </c>
      <c r="AJ76" t="s">
        <v>121</v>
      </c>
    </row>
    <row r="77" spans="1:36" ht="15" x14ac:dyDescent="0.25">
      <c r="A77">
        <v>1.93</v>
      </c>
      <c r="B77">
        <v>3.59</v>
      </c>
      <c r="C77">
        <v>3.82</v>
      </c>
      <c r="D77" s="20">
        <f t="shared" si="25"/>
        <v>5.8466351771374825E-2</v>
      </c>
      <c r="E77" s="17">
        <f>IF(OR($A77="",$B77="",$C77=""),"",A77*'MPTO_working_3-way'!$I76)</f>
        <v>2.0428400589187534</v>
      </c>
      <c r="F77" s="21">
        <f>IF(OR($A77="",$B77="",$C77=""),"",B77*'MPTO_working_3-way'!$I76)</f>
        <v>3.7998942028592353</v>
      </c>
      <c r="G77" s="22">
        <f>IF(OR($A77="",$B77="",$C77=""),"",C77*'MPTO_working_3-way'!$I76)</f>
        <v>4.0433414637666516</v>
      </c>
      <c r="H77" s="17">
        <f>IF(OR($A77="",$B77="",$C77=""),"",'MPTO_working_3-way'!E76)</f>
        <v>2.0054309834430697</v>
      </c>
      <c r="I77" s="21">
        <f>IF(OR($A77="",$B77="",$C77=""),"",'MPTO_working_3-way'!F76)</f>
        <v>3.8600686794876542</v>
      </c>
      <c r="J77" s="22">
        <f>IF(OR($A77="",$B77="",$C77=""),"",'MPTO_working_3-way'!G76)</f>
        <v>4.127262985511341</v>
      </c>
      <c r="K77" s="17">
        <f>IF(OR($A77="",$B77="",$C77=""),"",'OddsRatio_working_3-way'!H76)</f>
        <v>2.0195899067390961</v>
      </c>
      <c r="L77" s="21">
        <f>IF(OR($A77="",$B77="",$C77=""),"",'OddsRatio_working_3-way'!I76)</f>
        <v>3.8395030736067306</v>
      </c>
      <c r="M77" s="22">
        <f>IF(OR($A77="",$B77="",$C77=""),"",'OddsRatio_working_3-way'!J76)</f>
        <v>4.0916597172088727</v>
      </c>
      <c r="N77" s="23">
        <f t="shared" si="26"/>
        <v>48.951458320691337</v>
      </c>
      <c r="O77" s="24">
        <f t="shared" si="27"/>
        <v>26.316522161263034</v>
      </c>
      <c r="P77" s="24">
        <f t="shared" si="28"/>
        <v>24.732019518045625</v>
      </c>
      <c r="Q77" t="s">
        <v>106</v>
      </c>
      <c r="R77" t="s">
        <v>118</v>
      </c>
      <c r="S77" t="s">
        <v>425</v>
      </c>
      <c r="T77" s="35">
        <v>100</v>
      </c>
      <c r="U77" s="35">
        <f t="shared" si="29"/>
        <v>30.555555555555554</v>
      </c>
      <c r="V77" s="35">
        <f t="shared" si="30"/>
        <v>77.116704805491992</v>
      </c>
      <c r="W77" s="35">
        <f t="shared" si="31"/>
        <v>85.994397759103649</v>
      </c>
      <c r="X77" s="35">
        <f t="shared" si="32"/>
        <v>36.888897435404367</v>
      </c>
      <c r="Y77" s="35">
        <f t="shared" si="33"/>
        <v>83.450046685340794</v>
      </c>
      <c r="Z77" s="35">
        <f t="shared" si="34"/>
        <v>92.327739638952437</v>
      </c>
      <c r="AA77" s="35">
        <f t="shared" si="35"/>
        <v>-6.3333418798488132</v>
      </c>
      <c r="AB77" s="35">
        <f t="shared" si="36"/>
        <v>-6.3333418798488026</v>
      </c>
      <c r="AC77" s="35">
        <f t="shared" si="37"/>
        <v>-6.3333418798487884</v>
      </c>
      <c r="AF77">
        <v>1.83</v>
      </c>
      <c r="AG77">
        <v>1.97</v>
      </c>
      <c r="AJ77" t="s">
        <v>121</v>
      </c>
    </row>
    <row r="78" spans="1:36" ht="15" x14ac:dyDescent="0.25">
      <c r="A78">
        <v>1.44</v>
      </c>
      <c r="B78">
        <v>4.37</v>
      </c>
      <c r="C78">
        <v>7.14</v>
      </c>
      <c r="D78" s="20">
        <f t="shared" si="25"/>
        <v>6.3333418798487973E-2</v>
      </c>
      <c r="E78" s="17">
        <f>IF(OR($A78="",$B78="",$C78=""),"",A78*'MPTO_working_3-way'!$I77)</f>
        <v>1.5312001230698227</v>
      </c>
      <c r="F78" s="21">
        <f>IF(OR($A78="",$B78="",$C78=""),"",B78*'MPTO_working_3-way'!$I77)</f>
        <v>4.6467670401493928</v>
      </c>
      <c r="G78" s="22">
        <f>IF(OR($A78="",$B78="",$C78=""),"",C78*'MPTO_working_3-way'!$I77)</f>
        <v>7.5922006102212034</v>
      </c>
      <c r="H78" s="17">
        <f>IF(OR($A78="",$B78="",$C78=""),"",'MPTO_working_3-way'!E77)</f>
        <v>1.485148577687353</v>
      </c>
      <c r="I78" s="21">
        <f>IF(OR($A78="",$B78="",$C78=""),"",'MPTO_working_3-way'!F77)</f>
        <v>4.8141309220637503</v>
      </c>
      <c r="J78" s="22">
        <f>IF(OR($A78="",$B78="",$C78=""),"",'MPTO_working_3-way'!G77)</f>
        <v>8.4072553302007496</v>
      </c>
      <c r="K78" s="17">
        <f>IF(OR($A78="",$B78="",$C78=""),"",'OddsRatio_working_3-way'!H77)</f>
        <v>1.499075337979574</v>
      </c>
      <c r="L78" s="21">
        <f>IF(OR($A78="",$B78="",$C78=""),"",'OddsRatio_working_3-way'!I77)</f>
        <v>4.8224633840708284</v>
      </c>
      <c r="M78" s="22">
        <f>IF(OR($A78="",$B78="",$C78=""),"",'OddsRatio_working_3-way'!J77)</f>
        <v>7.9643694890786021</v>
      </c>
      <c r="N78" s="23">
        <f t="shared" si="26"/>
        <v>65.308249714292899</v>
      </c>
      <c r="O78" s="24">
        <f t="shared" si="27"/>
        <v>21.52033857862283</v>
      </c>
      <c r="P78" s="24">
        <f t="shared" si="28"/>
        <v>13.171411707084282</v>
      </c>
      <c r="Q78" t="s">
        <v>115</v>
      </c>
      <c r="R78" t="s">
        <v>113</v>
      </c>
      <c r="S78" t="s">
        <v>425</v>
      </c>
      <c r="T78" s="35">
        <v>100</v>
      </c>
      <c r="U78" s="35">
        <f t="shared" si="29"/>
        <v>56.140350877192972</v>
      </c>
      <c r="V78" s="35">
        <f t="shared" si="30"/>
        <v>71.098265895953759</v>
      </c>
      <c r="W78" s="35">
        <f t="shared" si="31"/>
        <v>67.21311475409837</v>
      </c>
      <c r="X78" s="35">
        <f t="shared" si="32"/>
        <v>61.688619349947892</v>
      </c>
      <c r="Y78" s="35">
        <f t="shared" si="33"/>
        <v>76.646534368708657</v>
      </c>
      <c r="Z78" s="35">
        <f t="shared" si="34"/>
        <v>72.761383226853255</v>
      </c>
      <c r="AA78" s="35">
        <f t="shared" si="35"/>
        <v>-5.5482684727549199</v>
      </c>
      <c r="AB78" s="35">
        <f t="shared" si="36"/>
        <v>-5.5482684727548985</v>
      </c>
      <c r="AC78" s="35">
        <f t="shared" si="37"/>
        <v>-5.5482684727548843</v>
      </c>
      <c r="AF78">
        <v>1.71</v>
      </c>
      <c r="AG78">
        <v>2.12</v>
      </c>
      <c r="AJ78" t="s">
        <v>121</v>
      </c>
    </row>
    <row r="79" spans="1:36" ht="15" x14ac:dyDescent="0.25">
      <c r="A79">
        <v>2.2799999999999998</v>
      </c>
      <c r="B79">
        <v>3.46</v>
      </c>
      <c r="C79">
        <v>3.05</v>
      </c>
      <c r="D79" s="20">
        <f t="shared" si="25"/>
        <v>5.5482684727548914E-2</v>
      </c>
      <c r="E79" s="17">
        <f>IF(OR($A79="",$B79="",$C79=""),"",A79*'MPTO_working_3-way'!$I78)</f>
        <v>2.4065005211788115</v>
      </c>
      <c r="F79" s="21">
        <f>IF(OR($A79="",$B79="",$C79=""),"",B79*'MPTO_working_3-way'!$I78)</f>
        <v>3.6519700891573192</v>
      </c>
      <c r="G79" s="22">
        <f>IF(OR($A79="",$B79="",$C79=""),"",C79*'MPTO_working_3-way'!$I78)</f>
        <v>3.2192221884190242</v>
      </c>
      <c r="H79" s="17">
        <f>IF(OR($A79="",$B79="",$C79=""),"",'MPTO_working_3-way'!E78)</f>
        <v>2.3803727999303521</v>
      </c>
      <c r="I79" s="21">
        <f>IF(OR($A79="",$B79="",$C79=""),"",'MPTO_working_3-way'!F78)</f>
        <v>3.6965418209825955</v>
      </c>
      <c r="J79" s="22">
        <f>IF(OR($A79="",$B79="",$C79=""),"",'MPTO_working_3-way'!G78)</f>
        <v>3.2323271584814948</v>
      </c>
      <c r="K79" s="17">
        <f>IF(OR($A79="",$B79="",$C79=""),"",'OddsRatio_working_3-way'!H78)</f>
        <v>2.3915920619335149</v>
      </c>
      <c r="L79" s="21">
        <f>IF(OR($A79="",$B79="",$C79=""),"",'OddsRatio_working_3-way'!I78)</f>
        <v>3.6744659940284734</v>
      </c>
      <c r="M79" s="22">
        <f>IF(OR($A79="",$B79="",$C79=""),"",'OddsRatio_working_3-way'!J78)</f>
        <v>3.2287216616903942</v>
      </c>
      <c r="N79" s="23">
        <f t="shared" si="26"/>
        <v>41.554115247403118</v>
      </c>
      <c r="O79" s="24">
        <f t="shared" si="27"/>
        <v>27.382480567652923</v>
      </c>
      <c r="P79" s="24">
        <f t="shared" si="28"/>
        <v>31.06340418494397</v>
      </c>
      <c r="Q79" t="s">
        <v>108</v>
      </c>
      <c r="R79" t="s">
        <v>107</v>
      </c>
      <c r="S79" t="s">
        <v>425</v>
      </c>
      <c r="T79" s="35">
        <v>100</v>
      </c>
      <c r="U79" s="35">
        <f t="shared" si="29"/>
        <v>39.393939393939398</v>
      </c>
      <c r="V79" s="35">
        <f t="shared" si="30"/>
        <v>75.369458128078819</v>
      </c>
      <c r="W79" s="35">
        <f t="shared" si="31"/>
        <v>82.608695652173907</v>
      </c>
      <c r="X79" s="35">
        <f t="shared" si="32"/>
        <v>42.021846219747275</v>
      </c>
      <c r="Y79" s="35">
        <f t="shared" si="33"/>
        <v>77.997364953886688</v>
      </c>
      <c r="Z79" s="35">
        <f t="shared" si="34"/>
        <v>85.236602477981791</v>
      </c>
      <c r="AA79" s="35">
        <f t="shared" si="35"/>
        <v>-2.6279068258078766</v>
      </c>
      <c r="AB79" s="35">
        <f t="shared" si="36"/>
        <v>-2.6279068258078695</v>
      </c>
      <c r="AC79" s="35">
        <f t="shared" si="37"/>
        <v>-2.6279068258078837</v>
      </c>
      <c r="AF79">
        <v>1.83</v>
      </c>
      <c r="AG79">
        <v>1.97</v>
      </c>
      <c r="AJ79" t="s">
        <v>121</v>
      </c>
    </row>
    <row r="80" spans="1:36" ht="15" x14ac:dyDescent="0.25">
      <c r="A80">
        <v>1.65</v>
      </c>
      <c r="B80">
        <v>4.0599999999999996</v>
      </c>
      <c r="C80">
        <v>5.75</v>
      </c>
      <c r="D80" s="20">
        <f t="shared" si="25"/>
        <v>2.6279068258078908E-2</v>
      </c>
      <c r="E80" s="17">
        <f>IF(OR($A80="",$B80="",$C80=""),"",A80*'MPTO_working_3-way'!$I79)</f>
        <v>1.6933604626258301</v>
      </c>
      <c r="F80" s="21">
        <f>IF(OR($A80="",$B80="",$C80=""),"",B80*'MPTO_working_3-way'!$I79)</f>
        <v>4.1666930171278</v>
      </c>
      <c r="G80" s="22">
        <f>IF(OR($A80="",$B80="",$C80=""),"",C80*'MPTO_working_3-way'!$I79)</f>
        <v>5.9011046424839542</v>
      </c>
      <c r="H80" s="17">
        <f>IF(OR($A80="",$B80="",$C80=""),"",'MPTO_working_3-way'!E79)</f>
        <v>1.674197999934804</v>
      </c>
      <c r="I80" s="21">
        <f>IF(OR($A80="",$B80="",$C80=""),"",'MPTO_working_3-way'!F79)</f>
        <v>4.2097157585085752</v>
      </c>
      <c r="J80" s="22">
        <f>IF(OR($A80="",$B80="",$C80=""),"",'MPTO_working_3-way'!G79)</f>
        <v>6.0549784513813405</v>
      </c>
      <c r="K80" s="17">
        <f>IF(OR($A80="",$B80="",$C80=""),"",'OddsRatio_working_3-way'!H79)</f>
        <v>1.6809563416758764</v>
      </c>
      <c r="L80" s="21">
        <f>IF(OR($A80="",$B80="",$C80=""),"",'OddsRatio_working_3-way'!I79)</f>
        <v>4.205732931581819</v>
      </c>
      <c r="M80" s="22">
        <f>IF(OR($A80="",$B80="",$C80=""),"",'OddsRatio_working_3-way'!J79)</f>
        <v>5.976219419939099</v>
      </c>
      <c r="N80" s="23">
        <f t="shared" si="26"/>
        <v>59.054171989426152</v>
      </c>
      <c r="O80" s="24">
        <f t="shared" si="27"/>
        <v>23.999848222303729</v>
      </c>
      <c r="P80" s="24">
        <f t="shared" si="28"/>
        <v>16.945979788270112</v>
      </c>
      <c r="Q80" t="s">
        <v>237</v>
      </c>
      <c r="R80" t="s">
        <v>238</v>
      </c>
      <c r="S80" t="s">
        <v>425</v>
      </c>
      <c r="T80" s="35">
        <v>100</v>
      </c>
      <c r="U80" s="35">
        <f t="shared" si="29"/>
        <v>30.069930069930074</v>
      </c>
      <c r="V80" s="35">
        <f t="shared" si="30"/>
        <v>79.757085020242926</v>
      </c>
      <c r="W80" s="35">
        <f t="shared" si="31"/>
        <v>87.59305210918113</v>
      </c>
      <c r="X80" s="35">
        <f t="shared" si="32"/>
        <v>32.649862870575944</v>
      </c>
      <c r="Y80" s="35">
        <f t="shared" si="33"/>
        <v>82.337017820888789</v>
      </c>
      <c r="Z80" s="35">
        <f t="shared" si="34"/>
        <v>90.172984909827022</v>
      </c>
      <c r="AA80" s="35">
        <f t="shared" si="35"/>
        <v>-2.5799328006458708</v>
      </c>
      <c r="AB80" s="35">
        <f t="shared" si="36"/>
        <v>-2.5799328006458637</v>
      </c>
      <c r="AC80" s="35">
        <f t="shared" si="37"/>
        <v>-2.5799328006458921</v>
      </c>
      <c r="AF80">
        <v>2.02</v>
      </c>
      <c r="AG80">
        <v>1.88</v>
      </c>
      <c r="AJ80" t="s">
        <v>431</v>
      </c>
    </row>
    <row r="81" spans="1:36" ht="15" x14ac:dyDescent="0.25">
      <c r="A81">
        <v>1.43</v>
      </c>
      <c r="B81">
        <v>4.9400000000000004</v>
      </c>
      <c r="C81">
        <v>8.06</v>
      </c>
      <c r="D81" s="20">
        <f t="shared" si="25"/>
        <v>2.5799328006458788E-2</v>
      </c>
      <c r="E81" s="17">
        <f>IF(OR($A81="",$B81="",$C81=""),"",A81*'MPTO_working_3-way'!$I80)</f>
        <v>1.4668930390492361</v>
      </c>
      <c r="F81" s="21">
        <f>IF(OR($A81="",$B81="",$C81=""),"",B81*'MPTO_working_3-way'!$I80)</f>
        <v>5.067448680351907</v>
      </c>
      <c r="G81" s="22">
        <f>IF(OR($A81="",$B81="",$C81=""),"",C81*'MPTO_working_3-way'!$I80)</f>
        <v>8.2679425837320579</v>
      </c>
      <c r="H81" s="17">
        <f>IF(OR($A81="",$B81="",$C81=""),"",'MPTO_working_3-way'!E80)</f>
        <v>1.4478046376778377</v>
      </c>
      <c r="I81" s="21">
        <f>IF(OR($A81="",$B81="",$C81=""),"",'MPTO_working_3-way'!F80)</f>
        <v>5.1591767564366959</v>
      </c>
      <c r="J81" s="22">
        <f>IF(OR($A81="",$B81="",$C81=""),"",'MPTO_working_3-way'!G80)</f>
        <v>8.6602803578160898</v>
      </c>
      <c r="K81" s="17">
        <f>IF(OR($A81="",$B81="",$C81=""),"",'OddsRatio_working_3-way'!H80)</f>
        <v>1.4538533101036881</v>
      </c>
      <c r="L81" s="21">
        <f>IF(OR($A81="",$B81="",$C81=""),"",'OddsRatio_working_3-way'!I80)</f>
        <v>5.1585628879268182</v>
      </c>
      <c r="M81" s="22">
        <f>IF(OR($A81="",$B81="",$C81=""),"",'OddsRatio_working_3-way'!J80)</f>
        <v>8.4516380682140468</v>
      </c>
      <c r="N81" s="23">
        <f t="shared" si="26"/>
        <v>68.171296296296291</v>
      </c>
      <c r="O81" s="24">
        <f t="shared" si="27"/>
        <v>19.733796296296294</v>
      </c>
      <c r="P81" s="24">
        <f t="shared" si="28"/>
        <v>12.094907407407407</v>
      </c>
      <c r="Q81" t="s">
        <v>239</v>
      </c>
      <c r="R81" t="s">
        <v>240</v>
      </c>
      <c r="S81" t="s">
        <v>425</v>
      </c>
      <c r="T81" s="35">
        <v>100</v>
      </c>
      <c r="U81" s="35">
        <f t="shared" si="29"/>
        <v>45.054945054945051</v>
      </c>
      <c r="V81" s="35">
        <f t="shared" si="30"/>
        <v>68.652037617554868</v>
      </c>
      <c r="W81" s="35">
        <f t="shared" si="31"/>
        <v>80.314960629921259</v>
      </c>
      <c r="X81" s="35">
        <f t="shared" si="32"/>
        <v>51.033001752523873</v>
      </c>
      <c r="Y81" s="35">
        <f t="shared" si="33"/>
        <v>74.630094315133675</v>
      </c>
      <c r="Z81" s="35">
        <f t="shared" si="34"/>
        <v>86.293017327500081</v>
      </c>
      <c r="AA81" s="35">
        <f t="shared" si="35"/>
        <v>-5.9780566975788219</v>
      </c>
      <c r="AB81" s="35">
        <f t="shared" si="36"/>
        <v>-5.9780566975788076</v>
      </c>
      <c r="AC81" s="35">
        <f t="shared" si="37"/>
        <v>-5.9780566975788219</v>
      </c>
      <c r="AF81">
        <v>1.76</v>
      </c>
      <c r="AG81">
        <v>2.17</v>
      </c>
      <c r="AJ81" t="s">
        <v>431</v>
      </c>
    </row>
    <row r="82" spans="1:36" ht="15" x14ac:dyDescent="0.25">
      <c r="A82">
        <v>1.82</v>
      </c>
      <c r="B82">
        <v>3.19</v>
      </c>
      <c r="C82">
        <v>5.08</v>
      </c>
      <c r="D82" s="20">
        <f t="shared" si="25"/>
        <v>5.9780566975788041E-2</v>
      </c>
      <c r="E82" s="17">
        <f>IF(OR($A82="",$B82="",$C82=""),"",A82*'MPTO_working_3-way'!$I81)</f>
        <v>1.9288006318959343</v>
      </c>
      <c r="F82" s="21">
        <f>IF(OR($A82="",$B82="",$C82=""),"",B82*'MPTO_working_3-way'!$I81)</f>
        <v>3.3807000086527639</v>
      </c>
      <c r="G82" s="22">
        <f>IF(OR($A82="",$B82="",$C82=""),"",C82*'MPTO_working_3-way'!$I81)</f>
        <v>5.3836852802370032</v>
      </c>
      <c r="H82" s="17">
        <f>IF(OR($A82="",$B82="",$C82=""),"",'MPTO_working_3-way'!E81)</f>
        <v>1.8884896213782905</v>
      </c>
      <c r="I82" s="21">
        <f>IF(OR($A82="",$B82="",$C82=""),"",'MPTO_working_3-way'!F81)</f>
        <v>3.406542565577193</v>
      </c>
      <c r="J82" s="22">
        <f>IF(OR($A82="",$B82="",$C82=""),"",'MPTO_working_3-way'!G81)</f>
        <v>5.6521591816772707</v>
      </c>
      <c r="K82" s="17">
        <f>IF(OR($A82="",$B82="",$C82=""),"",'OddsRatio_working_3-way'!H81)</f>
        <v>1.9039675406002168</v>
      </c>
      <c r="L82" s="21">
        <f>IF(OR($A82="",$B82="",$C82=""),"",'OddsRatio_working_3-way'!I81)</f>
        <v>3.4142547730664328</v>
      </c>
      <c r="M82" s="22">
        <f>IF(OR($A82="",$B82="",$C82=""),"",'OddsRatio_working_3-way'!J81)</f>
        <v>5.4977897142059593</v>
      </c>
      <c r="N82" s="23">
        <f t="shared" si="26"/>
        <v>51.845690190231828</v>
      </c>
      <c r="O82" s="24">
        <f t="shared" si="27"/>
        <v>29.579672773110328</v>
      </c>
      <c r="P82" s="24">
        <f t="shared" si="28"/>
        <v>18.574637036657862</v>
      </c>
      <c r="Q82" t="s">
        <v>241</v>
      </c>
      <c r="R82" t="s">
        <v>242</v>
      </c>
      <c r="S82" t="s">
        <v>425</v>
      </c>
      <c r="T82" s="35">
        <v>100</v>
      </c>
      <c r="U82" s="35">
        <f t="shared" si="29"/>
        <v>62.406015037593981</v>
      </c>
      <c r="V82" s="35">
        <f t="shared" si="30"/>
        <v>66.555183946488299</v>
      </c>
      <c r="W82" s="35">
        <f t="shared" si="31"/>
        <v>65.517241379310349</v>
      </c>
      <c r="X82" s="35">
        <f t="shared" si="32"/>
        <v>67.927574674201367</v>
      </c>
      <c r="Y82" s="35">
        <f t="shared" si="33"/>
        <v>72.076743583095677</v>
      </c>
      <c r="Z82" s="35">
        <f t="shared" si="34"/>
        <v>71.038801015917713</v>
      </c>
      <c r="AA82" s="35">
        <f t="shared" si="35"/>
        <v>-5.5215596366073854</v>
      </c>
      <c r="AB82" s="35">
        <f t="shared" si="36"/>
        <v>-5.5215596366073783</v>
      </c>
      <c r="AC82" s="35">
        <f t="shared" si="37"/>
        <v>-5.521559636607364</v>
      </c>
      <c r="AF82">
        <v>2.1800000000000002</v>
      </c>
      <c r="AG82">
        <v>1.68</v>
      </c>
      <c r="AJ82" t="s">
        <v>440</v>
      </c>
    </row>
    <row r="83" spans="1:36" ht="15" x14ac:dyDescent="0.25">
      <c r="A83">
        <v>2.66</v>
      </c>
      <c r="B83">
        <v>2.99</v>
      </c>
      <c r="C83">
        <v>2.9</v>
      </c>
      <c r="D83" s="20">
        <f t="shared" si="25"/>
        <v>5.5215596366073871E-2</v>
      </c>
      <c r="E83" s="17">
        <f>IF(OR($A83="",$B83="",$C83=""),"",A83*'MPTO_working_3-way'!$I82)</f>
        <v>2.8068734863337568</v>
      </c>
      <c r="F83" s="21">
        <f>IF(OR($A83="",$B83="",$C83=""),"",B83*'MPTO_working_3-way'!$I82)</f>
        <v>3.1550946331345613</v>
      </c>
      <c r="G83" s="22">
        <f>IF(OR($A83="",$B83="",$C83=""),"",C83*'MPTO_working_3-way'!$I82)</f>
        <v>3.0601252294616139</v>
      </c>
      <c r="H83" s="17">
        <f>IF(OR($A83="",$B83="",$C83=""),"",'MPTO_working_3-way'!E82)</f>
        <v>2.7969317034405767</v>
      </c>
      <c r="I83" s="21">
        <f>IF(OR($A83="",$B83="",$C83=""),"",'MPTO_working_3-way'!F82)</f>
        <v>3.1641267835046465</v>
      </c>
      <c r="J83" s="22">
        <f>IF(OR($A83="",$B83="",$C83=""),"",'MPTO_working_3-way'!G82)</f>
        <v>3.0635153670352322</v>
      </c>
      <c r="K83" s="17">
        <f>IF(OR($A83="",$B83="",$C83=""),"",'OddsRatio_working_3-way'!H82)</f>
        <v>2.8015889290673046</v>
      </c>
      <c r="L83" s="21">
        <f>IF(OR($A83="",$B83="",$C83=""),"",'OddsRatio_working_3-way'!I82)</f>
        <v>3.1597361258096006</v>
      </c>
      <c r="M83" s="22">
        <f>IF(OR($A83="",$B83="",$C83=""),"",'OddsRatio_working_3-way'!J82)</f>
        <v>3.0620596176071562</v>
      </c>
      <c r="N83" s="23">
        <f t="shared" si="26"/>
        <v>35.626828386418161</v>
      </c>
      <c r="O83" s="24">
        <f t="shared" si="27"/>
        <v>31.694770403970672</v>
      </c>
      <c r="P83" s="24">
        <f t="shared" si="28"/>
        <v>32.678401209611152</v>
      </c>
      <c r="Q83" t="s">
        <v>243</v>
      </c>
      <c r="R83" t="s">
        <v>244</v>
      </c>
      <c r="S83" t="s">
        <v>425</v>
      </c>
      <c r="T83" s="35">
        <v>100</v>
      </c>
      <c r="U83" s="35">
        <f t="shared" si="29"/>
        <v>76.415094339622627</v>
      </c>
      <c r="V83" s="35">
        <f t="shared" si="30"/>
        <v>71.181556195965413</v>
      </c>
      <c r="W83" s="35">
        <f t="shared" si="31"/>
        <v>46.524064171122987</v>
      </c>
      <c r="X83" s="35">
        <f t="shared" si="32"/>
        <v>82.294379632911571</v>
      </c>
      <c r="Y83" s="35">
        <f t="shared" si="33"/>
        <v>77.060841489254344</v>
      </c>
      <c r="Z83" s="35">
        <f t="shared" si="34"/>
        <v>52.403349464411939</v>
      </c>
      <c r="AA83" s="35">
        <f t="shared" si="35"/>
        <v>-5.8792852932889446</v>
      </c>
      <c r="AB83" s="35">
        <f t="shared" si="36"/>
        <v>-5.8792852932889303</v>
      </c>
      <c r="AC83" s="35">
        <f t="shared" si="37"/>
        <v>-5.8792852932889517</v>
      </c>
      <c r="AF83">
        <v>2.27</v>
      </c>
      <c r="AG83">
        <v>1.62</v>
      </c>
      <c r="AJ83" t="s">
        <v>440</v>
      </c>
    </row>
    <row r="84" spans="1:36" ht="15" x14ac:dyDescent="0.25">
      <c r="A84">
        <v>4.24</v>
      </c>
      <c r="B84">
        <v>3.47</v>
      </c>
      <c r="C84">
        <v>1.87</v>
      </c>
      <c r="D84" s="20">
        <f t="shared" si="25"/>
        <v>5.8792852932889383E-2</v>
      </c>
      <c r="E84" s="17">
        <f>IF(OR($A84="",$B84="",$C84=""),"",A84*'MPTO_working_3-way'!$I83)</f>
        <v>4.4892816964354516</v>
      </c>
      <c r="F84" s="21">
        <f>IF(OR($A84="",$B84="",$C84=""),"",B84*'MPTO_working_3-way'!$I83)</f>
        <v>3.6740111996771265</v>
      </c>
      <c r="G84" s="22">
        <f>IF(OR($A84="",$B84="",$C84=""),"",C84*'MPTO_working_3-way'!$I83)</f>
        <v>1.9799426349845033</v>
      </c>
      <c r="H84" s="17">
        <f>IF(OR($A84="",$B84="",$C84=""),"",'MPTO_working_3-way'!E83)</f>
        <v>4.6242466862261562</v>
      </c>
      <c r="I84" s="21">
        <f>IF(OR($A84="",$B84="",$C84=""),"",'MPTO_working_3-way'!F83)</f>
        <v>3.7231908793046236</v>
      </c>
      <c r="J84" s="22">
        <f>IF(OR($A84="",$B84="",$C84=""),"",'MPTO_working_3-way'!G83)</f>
        <v>1.9411379399972286</v>
      </c>
      <c r="K84" s="17">
        <f>IF(OR($A84="",$B84="",$C84=""),"",'OddsRatio_working_3-way'!H83)</f>
        <v>4.5589636734592789</v>
      </c>
      <c r="L84" s="21">
        <f>IF(OR($A84="",$B84="",$C84=""),"",'OddsRatio_working_3-way'!I83)</f>
        <v>3.7131605782235857</v>
      </c>
      <c r="M84" s="22">
        <f>IF(OR($A84="",$B84="",$C84=""),"",'OddsRatio_working_3-way'!J83)</f>
        <v>1.9556476530585105</v>
      </c>
      <c r="N84" s="23">
        <f t="shared" si="26"/>
        <v>22.275278488182487</v>
      </c>
      <c r="O84" s="24">
        <f t="shared" si="27"/>
        <v>27.218207720430478</v>
      </c>
      <c r="P84" s="24">
        <f t="shared" si="28"/>
        <v>50.506513791387029</v>
      </c>
      <c r="Q84" t="s">
        <v>245</v>
      </c>
      <c r="R84" t="s">
        <v>246</v>
      </c>
      <c r="S84" t="s">
        <v>425</v>
      </c>
      <c r="T84" s="35">
        <v>100</v>
      </c>
      <c r="U84" s="35">
        <f t="shared" si="29"/>
        <v>72.14484679665739</v>
      </c>
      <c r="V84" s="35">
        <f t="shared" si="30"/>
        <v>72.14484679665739</v>
      </c>
      <c r="W84" s="35">
        <f t="shared" si="31"/>
        <v>53.488372093023258</v>
      </c>
      <c r="X84" s="35">
        <f t="shared" si="32"/>
        <v>74.366781110319351</v>
      </c>
      <c r="Y84" s="35">
        <f t="shared" si="33"/>
        <v>74.366781110319351</v>
      </c>
      <c r="Z84" s="35">
        <f t="shared" si="34"/>
        <v>55.710306406685241</v>
      </c>
      <c r="AA84" s="35">
        <f t="shared" si="35"/>
        <v>-2.2219343136619614</v>
      </c>
      <c r="AB84" s="35">
        <f t="shared" si="36"/>
        <v>-2.2219343136619614</v>
      </c>
      <c r="AC84" s="35">
        <f t="shared" si="37"/>
        <v>-2.2219343136619827</v>
      </c>
      <c r="AF84">
        <v>2.14</v>
      </c>
      <c r="AG84">
        <v>1.7</v>
      </c>
      <c r="AJ84" t="s">
        <v>440</v>
      </c>
    </row>
    <row r="85" spans="1:36" ht="15" x14ac:dyDescent="0.25">
      <c r="A85">
        <v>3.59</v>
      </c>
      <c r="B85">
        <v>3.59</v>
      </c>
      <c r="C85">
        <v>2.15</v>
      </c>
      <c r="D85" s="20">
        <f t="shared" si="25"/>
        <v>2.2219343136619774E-2</v>
      </c>
      <c r="E85" s="17">
        <f>IF(OR($A85="",$B85="",$C85=""),"",A85*'MPTO_working_3-way'!$I84)</f>
        <v>3.6697674418604649</v>
      </c>
      <c r="F85" s="21">
        <f>IF(OR($A85="",$B85="",$C85=""),"",B85*'MPTO_working_3-way'!$I84)</f>
        <v>3.6697674418604649</v>
      </c>
      <c r="G85" s="22">
        <f>IF(OR($A85="",$B85="",$C85=""),"",C85*'MPTO_working_3-way'!$I84)</f>
        <v>2.1977715877437323</v>
      </c>
      <c r="H85" s="17">
        <f>IF(OR($A85="",$B85="",$C85=""),"",'MPTO_working_3-way'!E84)</f>
        <v>3.6880624352950542</v>
      </c>
      <c r="I85" s="21">
        <f>IF(OR($A85="",$B85="",$C85=""),"",'MPTO_working_3-way'!F84)</f>
        <v>3.6880624352950542</v>
      </c>
      <c r="J85" s="22">
        <f>IF(OR($A85="",$B85="",$C85=""),"",'MPTO_working_3-way'!G84)</f>
        <v>2.1847903005142233</v>
      </c>
      <c r="K85" s="17">
        <f>IF(OR($A85="",$B85="",$C85=""),"",'OddsRatio_working_3-way'!H84)</f>
        <v>3.6804467033355697</v>
      </c>
      <c r="L85" s="21">
        <f>IF(OR($A85="",$B85="",$C85=""),"",'OddsRatio_working_3-way'!I84)</f>
        <v>3.6804467033355697</v>
      </c>
      <c r="M85" s="22">
        <f>IF(OR($A85="",$B85="",$C85=""),"",'OddsRatio_working_3-way'!J84)</f>
        <v>2.1901597331412757</v>
      </c>
      <c r="N85" s="23">
        <f t="shared" si="26"/>
        <v>27.249683143219265</v>
      </c>
      <c r="O85" s="24">
        <f t="shared" si="27"/>
        <v>27.249683143219265</v>
      </c>
      <c r="P85" s="24">
        <f t="shared" si="28"/>
        <v>45.500633713561477</v>
      </c>
      <c r="Q85" t="s">
        <v>247</v>
      </c>
      <c r="R85" t="s">
        <v>248</v>
      </c>
      <c r="S85" t="s">
        <v>425</v>
      </c>
      <c r="T85" s="35">
        <v>100</v>
      </c>
      <c r="U85" s="35">
        <f t="shared" si="29"/>
        <v>66.329966329966325</v>
      </c>
      <c r="V85" s="35">
        <f t="shared" si="30"/>
        <v>70.588235294117652</v>
      </c>
      <c r="W85" s="35">
        <f t="shared" si="31"/>
        <v>60.9375</v>
      </c>
      <c r="X85" s="35">
        <f t="shared" si="32"/>
        <v>68.474264705882362</v>
      </c>
      <c r="Y85" s="35">
        <f t="shared" si="33"/>
        <v>72.732533670033675</v>
      </c>
      <c r="Z85" s="35">
        <f t="shared" si="34"/>
        <v>63.081798375916023</v>
      </c>
      <c r="AA85" s="35">
        <f t="shared" si="35"/>
        <v>-2.144298375916037</v>
      </c>
      <c r="AB85" s="35">
        <f t="shared" si="36"/>
        <v>-2.1442983759160228</v>
      </c>
      <c r="AC85" s="35">
        <f t="shared" si="37"/>
        <v>-2.1442983759160228</v>
      </c>
      <c r="AF85">
        <v>1.76</v>
      </c>
      <c r="AG85">
        <v>2.17</v>
      </c>
      <c r="AJ85" t="s">
        <v>432</v>
      </c>
    </row>
    <row r="86" spans="1:36" ht="15" x14ac:dyDescent="0.25">
      <c r="A86">
        <v>2.97</v>
      </c>
      <c r="B86">
        <v>3.4</v>
      </c>
      <c r="C86">
        <v>2.56</v>
      </c>
      <c r="D86" s="20">
        <f t="shared" si="25"/>
        <v>2.1442983759160317E-2</v>
      </c>
      <c r="E86" s="17">
        <f>IF(OR($A86="",$B86="",$C86=""),"",A86*'MPTO_working_3-way'!$I85)</f>
        <v>3.0336856617647063</v>
      </c>
      <c r="F86" s="21">
        <f>IF(OR($A86="",$B86="",$C86=""),"",B86*'MPTO_working_3-way'!$I85)</f>
        <v>3.4729061447811449</v>
      </c>
      <c r="G86" s="22">
        <f>IF(OR($A86="",$B86="",$C86=""),"",C86*'MPTO_working_3-way'!$I85)</f>
        <v>2.6148940384234503</v>
      </c>
      <c r="H86" s="17">
        <f>IF(OR($A86="",$B86="",$C86=""),"",'MPTO_working_3-way'!E85)</f>
        <v>3.0344162693953445</v>
      </c>
      <c r="I86" s="21">
        <f>IF(OR($A86="",$B86="",$C86=""),"",'MPTO_working_3-way'!F85)</f>
        <v>3.4846849826198545</v>
      </c>
      <c r="J86" s="22">
        <f>IF(OR($A86="",$B86="",$C86=""),"",'MPTO_working_3-way'!G85)</f>
        <v>2.607716021154229</v>
      </c>
      <c r="K86" s="17">
        <f>IF(OR($A86="",$B86="",$C86=""),"",'OddsRatio_working_3-way'!H85)</f>
        <v>3.0345035890278722</v>
      </c>
      <c r="L86" s="21">
        <f>IF(OR($A86="",$B86="",$C86=""),"",'OddsRatio_working_3-way'!I85)</f>
        <v>3.478583052622787</v>
      </c>
      <c r="M86" s="22">
        <f>IF(OR($A86="",$B86="",$C86=""),"",'OddsRatio_working_3-way'!J85)</f>
        <v>2.6110789842048119</v>
      </c>
      <c r="N86" s="23">
        <f t="shared" si="26"/>
        <v>32.963204217351119</v>
      </c>
      <c r="O86" s="24">
        <f t="shared" si="27"/>
        <v>28.794328389862599</v>
      </c>
      <c r="P86" s="24">
        <f t="shared" si="28"/>
        <v>38.242467392786267</v>
      </c>
      <c r="Q86" t="s">
        <v>249</v>
      </c>
      <c r="R86" t="s">
        <v>250</v>
      </c>
      <c r="S86" t="s">
        <v>425</v>
      </c>
      <c r="T86" s="35">
        <v>100</v>
      </c>
      <c r="U86" s="35">
        <f t="shared" si="29"/>
        <v>55.357142857142868</v>
      </c>
      <c r="V86" s="35">
        <f t="shared" si="30"/>
        <v>71.83098591549296</v>
      </c>
      <c r="W86" s="35">
        <f t="shared" si="31"/>
        <v>70.674486803519059</v>
      </c>
      <c r="X86" s="35">
        <f t="shared" si="32"/>
        <v>57.494527280987981</v>
      </c>
      <c r="Y86" s="35">
        <f t="shared" si="33"/>
        <v>73.96837033933808</v>
      </c>
      <c r="Z86" s="35">
        <f t="shared" si="34"/>
        <v>72.811871227364193</v>
      </c>
      <c r="AA86" s="35">
        <f t="shared" si="35"/>
        <v>-2.1373844238451127</v>
      </c>
      <c r="AB86" s="35">
        <f t="shared" si="36"/>
        <v>-2.1373844238451198</v>
      </c>
      <c r="AC86" s="35">
        <f t="shared" si="37"/>
        <v>-2.1373844238451341</v>
      </c>
      <c r="AF86">
        <v>1.9</v>
      </c>
      <c r="AG86">
        <v>2</v>
      </c>
      <c r="AJ86" t="s">
        <v>432</v>
      </c>
    </row>
    <row r="87" spans="1:36" ht="15" x14ac:dyDescent="0.25">
      <c r="A87">
        <v>2.2400000000000002</v>
      </c>
      <c r="B87">
        <v>3.55</v>
      </c>
      <c r="C87">
        <v>3.41</v>
      </c>
      <c r="D87" s="20">
        <f t="shared" si="25"/>
        <v>2.1373844238451234E-2</v>
      </c>
      <c r="E87" s="17">
        <f>IF(OR($A87="",$B87="",$C87=""),"",A87*'MPTO_working_3-way'!$I86)</f>
        <v>2.2878774110941311</v>
      </c>
      <c r="F87" s="21">
        <f>IF(OR($A87="",$B87="",$C87=""),"",B87*'MPTO_working_3-way'!$I86)</f>
        <v>3.6258771470465017</v>
      </c>
      <c r="G87" s="22">
        <f>IF(OR($A87="",$B87="",$C87=""),"",C87*'MPTO_working_3-way'!$I86)</f>
        <v>3.482884808853119</v>
      </c>
      <c r="H87" s="17">
        <f>IF(OR($A87="",$B87="",$C87=""),"",'MPTO_working_3-way'!E86)</f>
        <v>2.276328234218282</v>
      </c>
      <c r="I87" s="21">
        <f>IF(OR($A87="",$B87="",$C87=""),"",'MPTO_working_3-way'!F86)</f>
        <v>3.6421178368901326</v>
      </c>
      <c r="J87" s="22">
        <f>IF(OR($A87="",$B87="",$C87=""),"",'MPTO_working_3-way'!G86)</f>
        <v>3.4949085813024516</v>
      </c>
      <c r="K87" s="17">
        <f>IF(OR($A87="",$B87="",$C87=""),"",'OddsRatio_working_3-way'!H86)</f>
        <v>2.2812326171143296</v>
      </c>
      <c r="L87" s="21">
        <f>IF(OR($A87="",$B87="",$C87=""),"",'OddsRatio_working_3-way'!I86)</f>
        <v>3.6347928819689832</v>
      </c>
      <c r="M87" s="22">
        <f>IF(OR($A87="",$B87="",$C87=""),"",'OddsRatio_working_3-way'!J86)</f>
        <v>3.4901375864883333</v>
      </c>
      <c r="N87" s="23">
        <f t="shared" si="26"/>
        <v>43.708635574218555</v>
      </c>
      <c r="O87" s="24">
        <f t="shared" si="27"/>
        <v>27.579533432746366</v>
      </c>
      <c r="P87" s="24">
        <f t="shared" si="28"/>
        <v>28.711830993035072</v>
      </c>
      <c r="Q87" t="s">
        <v>251</v>
      </c>
      <c r="R87" t="s">
        <v>252</v>
      </c>
      <c r="S87" t="s">
        <v>425</v>
      </c>
      <c r="T87" s="35">
        <v>100</v>
      </c>
      <c r="U87" s="35">
        <f t="shared" si="29"/>
        <v>88.92580287929124</v>
      </c>
      <c r="V87" s="35">
        <f t="shared" si="30"/>
        <v>79.550102249488745</v>
      </c>
      <c r="W87" s="35">
        <f t="shared" si="31"/>
        <v>29.078014184397166</v>
      </c>
      <c r="X87" s="35">
        <f t="shared" si="32"/>
        <v>91.371883566114093</v>
      </c>
      <c r="Y87" s="35">
        <f t="shared" si="33"/>
        <v>81.996182936311584</v>
      </c>
      <c r="Z87" s="35">
        <f t="shared" si="34"/>
        <v>31.524094871219997</v>
      </c>
      <c r="AA87" s="35">
        <f t="shared" si="35"/>
        <v>-2.4460806868228531</v>
      </c>
      <c r="AB87" s="35">
        <f t="shared" si="36"/>
        <v>-2.4460806868228389</v>
      </c>
      <c r="AC87" s="35">
        <f t="shared" si="37"/>
        <v>-2.4460806868228318</v>
      </c>
      <c r="AF87">
        <v>1.78</v>
      </c>
      <c r="AG87">
        <v>2.15</v>
      </c>
      <c r="AJ87" t="s">
        <v>432</v>
      </c>
    </row>
    <row r="88" spans="1:36" ht="15" x14ac:dyDescent="0.25">
      <c r="A88">
        <v>9.0299999999999994</v>
      </c>
      <c r="B88">
        <v>4.8899999999999997</v>
      </c>
      <c r="C88">
        <v>1.41</v>
      </c>
      <c r="D88" s="20">
        <f t="shared" si="25"/>
        <v>2.446080686822838E-2</v>
      </c>
      <c r="E88" s="17">
        <f>IF(OR($A88="",$B88="",$C88=""),"",A88*'MPTO_working_3-way'!$I87)</f>
        <v>9.250881086020101</v>
      </c>
      <c r="F88" s="21">
        <f>IF(OR($A88="",$B88="",$C88=""),"",B88*'MPTO_working_3-way'!$I87)</f>
        <v>5.0096133455856364</v>
      </c>
      <c r="G88" s="22">
        <f>IF(OR($A88="",$B88="",$C88=""),"",C88*'MPTO_working_3-way'!$I87)</f>
        <v>1.4444897376842019</v>
      </c>
      <c r="H88" s="17">
        <f>IF(OR($A88="",$B88="",$C88=""),"",'MPTO_working_3-way'!E87)</f>
        <v>9.7476937254207581</v>
      </c>
      <c r="I88" s="21">
        <f>IF(OR($A88="",$B88="",$C88=""),"",'MPTO_working_3-way'!F87)</f>
        <v>5.0930662303678407</v>
      </c>
      <c r="J88" s="22">
        <f>IF(OR($A88="",$B88="",$C88=""),"",'MPTO_working_3-way'!G87)</f>
        <v>1.4263987057312519</v>
      </c>
      <c r="K88" s="17">
        <f>IF(OR($A88="",$B88="",$C88=""),"",'OddsRatio_working_3-way'!H87)</f>
        <v>9.4636143622899116</v>
      </c>
      <c r="L88" s="21">
        <f>IF(OR($A88="",$B88="",$C88=""),"",'OddsRatio_working_3-way'!I87)</f>
        <v>5.1000572689050774</v>
      </c>
      <c r="M88" s="22">
        <f>IF(OR($A88="",$B88="",$C88=""),"",'OddsRatio_working_3-way'!J87)</f>
        <v>1.4321397121468076</v>
      </c>
      <c r="N88" s="23">
        <f t="shared" si="26"/>
        <v>10.809781151669936</v>
      </c>
      <c r="O88" s="24">
        <f t="shared" si="27"/>
        <v>19.961620408911969</v>
      </c>
      <c r="P88" s="24">
        <f t="shared" si="28"/>
        <v>69.228598439418093</v>
      </c>
      <c r="Q88" t="s">
        <v>253</v>
      </c>
      <c r="R88" t="s">
        <v>254</v>
      </c>
      <c r="S88" t="s">
        <v>425</v>
      </c>
      <c r="T88" s="35">
        <v>100</v>
      </c>
      <c r="U88" s="35">
        <f t="shared" si="29"/>
        <v>73.40425531914893</v>
      </c>
      <c r="V88" s="35">
        <f t="shared" si="30"/>
        <v>67.21311475409837</v>
      </c>
      <c r="W88" s="35">
        <f t="shared" si="31"/>
        <v>56.521739130434774</v>
      </c>
      <c r="X88" s="35">
        <f t="shared" si="32"/>
        <v>76.265146115466862</v>
      </c>
      <c r="Y88" s="35">
        <f t="shared" si="33"/>
        <v>70.074005550416288</v>
      </c>
      <c r="Z88" s="35">
        <f t="shared" si="34"/>
        <v>59.382629926752706</v>
      </c>
      <c r="AA88" s="35">
        <f t="shared" si="35"/>
        <v>-2.860890796317932</v>
      </c>
      <c r="AB88" s="35">
        <f t="shared" si="36"/>
        <v>-2.8608907963179178</v>
      </c>
      <c r="AC88" s="35">
        <f t="shared" si="37"/>
        <v>-2.860890796317932</v>
      </c>
      <c r="AF88">
        <v>1.68</v>
      </c>
      <c r="AG88">
        <v>2.2999999999999998</v>
      </c>
      <c r="AJ88" t="s">
        <v>432</v>
      </c>
    </row>
    <row r="89" spans="1:36" ht="15" x14ac:dyDescent="0.25">
      <c r="A89">
        <v>3.76</v>
      </c>
      <c r="B89">
        <v>3.05</v>
      </c>
      <c r="C89">
        <v>2.2999999999999998</v>
      </c>
      <c r="D89" s="20">
        <f t="shared" si="25"/>
        <v>2.8608907963179275E-2</v>
      </c>
      <c r="E89" s="17">
        <f>IF(OR($A89="",$B89="",$C89=""),"",A89*'MPTO_working_3-way'!$I88)</f>
        <v>3.8675694939415539</v>
      </c>
      <c r="F89" s="21">
        <f>IF(OR($A89="",$B89="",$C89=""),"",B89*'MPTO_working_3-way'!$I88)</f>
        <v>3.1372571692876967</v>
      </c>
      <c r="G89" s="22">
        <f>IF(OR($A89="",$B89="",$C89=""),"",C89*'MPTO_working_3-way'!$I88)</f>
        <v>2.3658004883153123</v>
      </c>
      <c r="H89" s="17">
        <f>IF(OR($A89="",$B89="",$C89=""),"",'MPTO_working_3-way'!E88)</f>
        <v>3.8998344044474238</v>
      </c>
      <c r="I89" s="21">
        <f>IF(OR($A89="",$B89="",$C89=""),"",'MPTO_working_3-way'!F88)</f>
        <v>3.1413689885427996</v>
      </c>
      <c r="J89" s="22">
        <f>IF(OR($A89="",$B89="",$C89=""),"",'MPTO_working_3-way'!G88)</f>
        <v>2.351578334234786</v>
      </c>
      <c r="K89" s="17">
        <f>IF(OR($A89="",$B89="",$C89=""),"",'OddsRatio_working_3-way'!H88)</f>
        <v>3.8828513950387151</v>
      </c>
      <c r="L89" s="21">
        <f>IF(OR($A89="",$B89="",$C89=""),"",'OddsRatio_working_3-way'!I88)</f>
        <v>3.1412483187787559</v>
      </c>
      <c r="M89" s="22">
        <f>IF(OR($A89="",$B89="",$C89=""),"",'OddsRatio_working_3-way'!J88)</f>
        <v>2.3578647875182348</v>
      </c>
      <c r="N89" s="23">
        <f t="shared" si="26"/>
        <v>25.856031845490396</v>
      </c>
      <c r="O89" s="24">
        <f t="shared" si="27"/>
        <v>31.874976963620949</v>
      </c>
      <c r="P89" s="24">
        <f t="shared" si="28"/>
        <v>42.268991190888649</v>
      </c>
      <c r="Q89" t="s">
        <v>255</v>
      </c>
      <c r="R89" t="s">
        <v>256</v>
      </c>
      <c r="S89" t="s">
        <v>425</v>
      </c>
      <c r="T89" s="35">
        <v>100</v>
      </c>
      <c r="U89" s="35">
        <f t="shared" si="29"/>
        <v>63.099630996309962</v>
      </c>
      <c r="V89" s="35">
        <f t="shared" si="30"/>
        <v>68.454258675078862</v>
      </c>
      <c r="W89" s="35">
        <f t="shared" si="31"/>
        <v>65.753424657534239</v>
      </c>
      <c r="X89" s="35">
        <f t="shared" si="32"/>
        <v>65.792316667386885</v>
      </c>
      <c r="Y89" s="35">
        <f t="shared" si="33"/>
        <v>71.146944346155777</v>
      </c>
      <c r="Z89" s="35">
        <f t="shared" si="34"/>
        <v>68.446110328611169</v>
      </c>
      <c r="AA89" s="35">
        <f t="shared" si="35"/>
        <v>-2.6926856710769229</v>
      </c>
      <c r="AB89" s="35">
        <f t="shared" si="36"/>
        <v>-2.6926856710769158</v>
      </c>
      <c r="AC89" s="35">
        <f t="shared" si="37"/>
        <v>-2.69268567107693</v>
      </c>
      <c r="AF89">
        <v>2.25</v>
      </c>
      <c r="AG89">
        <v>1.7</v>
      </c>
      <c r="AJ89" t="s">
        <v>433</v>
      </c>
    </row>
    <row r="90" spans="1:36" ht="15" x14ac:dyDescent="0.25">
      <c r="A90">
        <v>2.71</v>
      </c>
      <c r="B90">
        <v>3.17</v>
      </c>
      <c r="C90">
        <v>2.92</v>
      </c>
      <c r="D90" s="20">
        <f t="shared" si="25"/>
        <v>2.692685671076922E-2</v>
      </c>
      <c r="E90" s="17">
        <f>IF(OR($A90="",$B90="",$C90=""),"",A90*'MPTO_working_3-way'!$I89)</f>
        <v>2.7829717816861845</v>
      </c>
      <c r="F90" s="21">
        <f>IF(OR($A90="",$B90="",$C90=""),"",B90*'MPTO_working_3-way'!$I89)</f>
        <v>3.2553581357731383</v>
      </c>
      <c r="G90" s="22">
        <f>IF(OR($A90="",$B90="",$C90=""),"",C90*'MPTO_working_3-way'!$I89)</f>
        <v>2.9986264215954459</v>
      </c>
      <c r="H90" s="17">
        <f>IF(OR($A90="",$B90="",$C90=""),"",'MPTO_working_3-way'!E89)</f>
        <v>2.7775611964149358</v>
      </c>
      <c r="I90" s="21">
        <f>IF(OR($A90="",$B90="",$C90=""),"",'MPTO_working_3-way'!F89)</f>
        <v>3.2628365483670234</v>
      </c>
      <c r="J90" s="22">
        <f>IF(OR($A90="",$B90="",$C90=""),"",'MPTO_working_3-way'!G89)</f>
        <v>2.9985894528368013</v>
      </c>
      <c r="K90" s="17">
        <f>IF(OR($A90="",$B90="",$C90=""),"",'OddsRatio_working_3-way'!H89)</f>
        <v>2.7801609155171669</v>
      </c>
      <c r="L90" s="21">
        <f>IF(OR($A90="",$B90="",$C90=""),"",'OddsRatio_working_3-way'!I89)</f>
        <v>3.2590346120890379</v>
      </c>
      <c r="M90" s="22">
        <f>IF(OR($A90="",$B90="",$C90=""),"",'OddsRatio_working_3-way'!J89)</f>
        <v>2.998777168299978</v>
      </c>
      <c r="N90" s="23">
        <f t="shared" si="26"/>
        <v>35.932811341482832</v>
      </c>
      <c r="O90" s="24">
        <f t="shared" si="27"/>
        <v>30.718586351867021</v>
      </c>
      <c r="P90" s="24">
        <f t="shared" si="28"/>
        <v>33.348602306650157</v>
      </c>
      <c r="Q90" t="s">
        <v>257</v>
      </c>
      <c r="R90" t="s">
        <v>258</v>
      </c>
      <c r="S90" t="s">
        <v>425</v>
      </c>
      <c r="T90" s="35">
        <v>100</v>
      </c>
      <c r="U90" s="35">
        <f t="shared" si="29"/>
        <v>52.38095238095238</v>
      </c>
      <c r="V90" s="35">
        <f t="shared" si="30"/>
        <v>69.135802469135797</v>
      </c>
      <c r="W90" s="35">
        <f t="shared" si="31"/>
        <v>75.609756097560975</v>
      </c>
      <c r="X90" s="35">
        <f t="shared" si="32"/>
        <v>55.254441433303228</v>
      </c>
      <c r="Y90" s="35">
        <f t="shared" si="33"/>
        <v>72.009291521486645</v>
      </c>
      <c r="Z90" s="35">
        <f t="shared" si="34"/>
        <v>78.483245149911809</v>
      </c>
      <c r="AA90" s="35">
        <f t="shared" si="35"/>
        <v>-2.8734890523508483</v>
      </c>
      <c r="AB90" s="35">
        <f t="shared" si="36"/>
        <v>-2.8734890523508483</v>
      </c>
      <c r="AC90" s="35">
        <f t="shared" si="37"/>
        <v>-2.8734890523508341</v>
      </c>
      <c r="AF90">
        <v>2.19</v>
      </c>
      <c r="AG90">
        <v>1.73</v>
      </c>
      <c r="AJ90" t="s">
        <v>433</v>
      </c>
    </row>
    <row r="91" spans="1:36" ht="15" x14ac:dyDescent="0.25">
      <c r="A91">
        <v>2.1</v>
      </c>
      <c r="B91">
        <v>3.24</v>
      </c>
      <c r="C91">
        <v>4.0999999999999996</v>
      </c>
      <c r="D91" s="20">
        <f t="shared" si="25"/>
        <v>2.8734890523508305E-2</v>
      </c>
      <c r="E91" s="17">
        <f>IF(OR($A91="",$B91="",$C91=""),"",A91*'MPTO_working_3-way'!$I90)</f>
        <v>2.1603432700993674</v>
      </c>
      <c r="F91" s="21">
        <f>IF(OR($A91="",$B91="",$C91=""),"",B91*'MPTO_working_3-way'!$I90)</f>
        <v>3.3331010452961669</v>
      </c>
      <c r="G91" s="22">
        <f>IF(OR($A91="",$B91="",$C91=""),"",C91*'MPTO_working_3-way'!$I90)</f>
        <v>4.2178130511463836</v>
      </c>
      <c r="H91" s="17">
        <f>IF(OR($A91="",$B91="",$C91=""),"",'MPTO_working_3-way'!E90)</f>
        <v>2.1431073689386024</v>
      </c>
      <c r="I91" s="21">
        <f>IF(OR($A91="",$B91="",$C91=""),"",'MPTO_working_3-way'!F90)</f>
        <v>3.3437694778731357</v>
      </c>
      <c r="J91" s="22">
        <f>IF(OR($A91="",$B91="",$C91=""),"",'MPTO_working_3-way'!G90)</f>
        <v>4.2675927059111478</v>
      </c>
      <c r="K91" s="17">
        <f>IF(OR($A91="",$B91="",$C91=""),"",'OddsRatio_working_3-way'!H90)</f>
        <v>2.1502756811744899</v>
      </c>
      <c r="L91" s="21">
        <f>IF(OR($A91="",$B91="",$C91=""),"",'OddsRatio_working_3-way'!I90)</f>
        <v>3.3423795689371416</v>
      </c>
      <c r="M91" s="22">
        <f>IF(OR($A91="",$B91="",$C91=""),"",'OddsRatio_working_3-way'!J90)</f>
        <v>4.2416860105826508</v>
      </c>
      <c r="N91" s="23">
        <f t="shared" si="26"/>
        <v>46.288939995818531</v>
      </c>
      <c r="O91" s="24">
        <f t="shared" si="27"/>
        <v>30.002090738030528</v>
      </c>
      <c r="P91" s="24">
        <f t="shared" si="28"/>
        <v>23.708969266150955</v>
      </c>
      <c r="Q91" t="s">
        <v>259</v>
      </c>
      <c r="R91" t="s">
        <v>260</v>
      </c>
      <c r="S91" t="s">
        <v>425</v>
      </c>
      <c r="T91" s="35">
        <v>100</v>
      </c>
      <c r="U91" s="35">
        <f t="shared" si="29"/>
        <v>69.6048632218845</v>
      </c>
      <c r="V91" s="35">
        <f t="shared" si="30"/>
        <v>70.760233918128648</v>
      </c>
      <c r="W91" s="35">
        <f t="shared" si="31"/>
        <v>56.896551724137922</v>
      </c>
      <c r="X91" s="35">
        <f t="shared" si="32"/>
        <v>72.343214357733416</v>
      </c>
      <c r="Y91" s="35">
        <f t="shared" si="33"/>
        <v>73.498585053977578</v>
      </c>
      <c r="Z91" s="35">
        <f t="shared" si="34"/>
        <v>59.634902859986852</v>
      </c>
      <c r="AA91" s="35">
        <f t="shared" si="35"/>
        <v>-2.7383511358489159</v>
      </c>
      <c r="AB91" s="35">
        <f t="shared" si="36"/>
        <v>-2.7383511358489301</v>
      </c>
      <c r="AC91" s="35">
        <f t="shared" si="37"/>
        <v>-2.7383511358489301</v>
      </c>
      <c r="AF91">
        <v>2.25</v>
      </c>
      <c r="AG91">
        <v>1.7</v>
      </c>
      <c r="AJ91" t="s">
        <v>433</v>
      </c>
    </row>
    <row r="92" spans="1:36" ht="15" x14ac:dyDescent="0.25">
      <c r="A92">
        <v>3.29</v>
      </c>
      <c r="B92">
        <v>3.42</v>
      </c>
      <c r="C92">
        <v>2.3199999999999998</v>
      </c>
      <c r="D92" s="20">
        <f t="shared" si="25"/>
        <v>2.7383511358489265E-2</v>
      </c>
      <c r="E92" s="17">
        <f>IF(OR($A92="",$B92="",$C92=""),"",A92*'MPTO_working_3-way'!$I91)</f>
        <v>3.3800917523694296</v>
      </c>
      <c r="F92" s="21">
        <f>IF(OR($A92="",$B92="",$C92=""),"",B92*'MPTO_working_3-way'!$I91)</f>
        <v>3.513651608846033</v>
      </c>
      <c r="G92" s="22">
        <f>IF(OR($A92="",$B92="",$C92=""),"",C92*'MPTO_working_3-way'!$I91)</f>
        <v>2.3835297463516949</v>
      </c>
      <c r="H92" s="17">
        <f>IF(OR($A92="",$B92="",$C92=""),"",'MPTO_working_3-way'!E91)</f>
        <v>3.391859522731266</v>
      </c>
      <c r="I92" s="21">
        <f>IF(OR($A92="",$B92="",$C92=""),"",'MPTO_working_3-way'!F91)</f>
        <v>3.5302030655472318</v>
      </c>
      <c r="J92" s="22">
        <f>IF(OR($A92="",$B92="",$C92=""),"",'MPTO_working_3-way'!G91)</f>
        <v>2.3701925777565136</v>
      </c>
      <c r="K92" s="17">
        <f>IF(OR($A92="",$B92="",$C92=""),"",'OddsRatio_working_3-way'!H91)</f>
        <v>3.3870953857134904</v>
      </c>
      <c r="L92" s="21">
        <f>IF(OR($A92="",$B92="",$C92=""),"",'OddsRatio_working_3-way'!I91)</f>
        <v>3.52260735084133</v>
      </c>
      <c r="M92" s="22">
        <f>IF(OR($A92="",$B92="",$C92=""),"",'OddsRatio_working_3-way'!J91)</f>
        <v>2.3759676459134531</v>
      </c>
      <c r="N92" s="23">
        <f t="shared" si="26"/>
        <v>29.584995711995226</v>
      </c>
      <c r="O92" s="24">
        <f t="shared" si="27"/>
        <v>28.460419851597745</v>
      </c>
      <c r="P92" s="24">
        <f t="shared" si="28"/>
        <v>41.954584436407025</v>
      </c>
      <c r="Q92" t="s">
        <v>261</v>
      </c>
      <c r="R92" t="s">
        <v>262</v>
      </c>
      <c r="S92" t="s">
        <v>425</v>
      </c>
      <c r="T92" s="35">
        <v>100</v>
      </c>
      <c r="U92" s="35">
        <f t="shared" si="29"/>
        <v>38.271604938271601</v>
      </c>
      <c r="V92" s="35">
        <f t="shared" si="30"/>
        <v>74.160206718346245</v>
      </c>
      <c r="W92" s="35">
        <f t="shared" si="31"/>
        <v>84.567901234567898</v>
      </c>
      <c r="X92" s="35">
        <f t="shared" si="32"/>
        <v>41.271892047085842</v>
      </c>
      <c r="Y92" s="35">
        <f t="shared" si="33"/>
        <v>77.160493827160494</v>
      </c>
      <c r="Z92" s="35">
        <f t="shared" si="34"/>
        <v>87.568188343382133</v>
      </c>
      <c r="AA92" s="35">
        <f t="shared" si="35"/>
        <v>-3.0002871088142413</v>
      </c>
      <c r="AB92" s="35">
        <f t="shared" si="36"/>
        <v>-3.0002871088142484</v>
      </c>
      <c r="AC92" s="35">
        <f t="shared" si="37"/>
        <v>-3.0002871088142342</v>
      </c>
      <c r="AF92">
        <v>2.1</v>
      </c>
      <c r="AG92">
        <v>1.79</v>
      </c>
      <c r="AJ92" t="s">
        <v>433</v>
      </c>
    </row>
    <row r="93" spans="1:36" ht="15" x14ac:dyDescent="0.25">
      <c r="A93">
        <v>1.62</v>
      </c>
      <c r="B93">
        <v>3.87</v>
      </c>
      <c r="C93">
        <v>6.48</v>
      </c>
      <c r="D93" s="20">
        <f t="shared" si="25"/>
        <v>3.0002871088142369E-2</v>
      </c>
      <c r="E93" s="17">
        <f>IF(OR($A93="",$B93="",$C93=""),"",A93*'MPTO_working_3-way'!$I92)</f>
        <v>1.6686046511627908</v>
      </c>
      <c r="F93" s="21">
        <f>IF(OR($A93="",$B93="",$C93=""),"",B93*'MPTO_working_3-way'!$I92)</f>
        <v>3.9861111111111112</v>
      </c>
      <c r="G93" s="22">
        <f>IF(OR($A93="",$B93="",$C93=""),"",C93*'MPTO_working_3-way'!$I92)</f>
        <v>6.6744186046511631</v>
      </c>
      <c r="H93" s="17">
        <f>IF(OR($A93="",$B93="",$C93=""),"",'MPTO_working_3-way'!E92)</f>
        <v>1.6466787487195651</v>
      </c>
      <c r="I93" s="21">
        <f>IF(OR($A93="",$B93="",$C93=""),"",'MPTO_working_3-way'!F92)</f>
        <v>4.0258139086881135</v>
      </c>
      <c r="J93" s="22">
        <f>IF(OR($A93="",$B93="",$C93=""),"",'MPTO_working_3-way'!G92)</f>
        <v>6.9290450928381961</v>
      </c>
      <c r="K93" s="17">
        <f>IF(OR($A93="",$B93="",$C93=""),"",'OddsRatio_working_3-way'!H92)</f>
        <v>1.6544464370382612</v>
      </c>
      <c r="L93" s="21">
        <f>IF(OR($A93="",$B93="",$C93=""),"",'OddsRatio_working_3-way'!I92)</f>
        <v>4.0294536682255009</v>
      </c>
      <c r="M93" s="22">
        <f>IF(OR($A93="",$B93="",$C93=""),"",'OddsRatio_working_3-way'!J92)</f>
        <v>6.7844620564026989</v>
      </c>
      <c r="N93" s="23">
        <f t="shared" si="26"/>
        <v>59.930313588850169</v>
      </c>
      <c r="O93" s="24">
        <f t="shared" si="27"/>
        <v>25.087108013937282</v>
      </c>
      <c r="P93" s="24">
        <f t="shared" si="28"/>
        <v>14.982578397212542</v>
      </c>
      <c r="Q93" t="s">
        <v>263</v>
      </c>
      <c r="R93" t="s">
        <v>264</v>
      </c>
      <c r="S93" t="s">
        <v>425</v>
      </c>
      <c r="T93" s="35">
        <v>100</v>
      </c>
      <c r="U93" s="35">
        <f t="shared" si="29"/>
        <v>52.38095238095238</v>
      </c>
      <c r="V93" s="35">
        <f t="shared" si="30"/>
        <v>70.326409495548958</v>
      </c>
      <c r="W93" s="35">
        <f t="shared" si="31"/>
        <v>74.424552429667528</v>
      </c>
      <c r="X93" s="35">
        <f t="shared" si="32"/>
        <v>55.24903807478352</v>
      </c>
      <c r="Y93" s="35">
        <f t="shared" si="33"/>
        <v>73.194495189380106</v>
      </c>
      <c r="Z93" s="35">
        <f t="shared" si="34"/>
        <v>77.292638123498648</v>
      </c>
      <c r="AA93" s="35">
        <f t="shared" si="35"/>
        <v>-2.8680856938311408</v>
      </c>
      <c r="AB93" s="35">
        <f t="shared" si="36"/>
        <v>-2.8680856938311479</v>
      </c>
      <c r="AC93" s="35">
        <f t="shared" si="37"/>
        <v>-2.8680856938311194</v>
      </c>
      <c r="AF93">
        <v>2.2200000000000002</v>
      </c>
      <c r="AG93">
        <v>1.71</v>
      </c>
      <c r="AJ93" t="s">
        <v>433</v>
      </c>
    </row>
    <row r="94" spans="1:36" ht="15" x14ac:dyDescent="0.25">
      <c r="A94">
        <v>2.1</v>
      </c>
      <c r="B94">
        <v>3.37</v>
      </c>
      <c r="C94">
        <v>3.91</v>
      </c>
      <c r="D94" s="20">
        <f t="shared" si="25"/>
        <v>2.8680856938311239E-2</v>
      </c>
      <c r="E94" s="17">
        <f>IF(OR($A94="",$B94="",$C94=""),"",A94*'MPTO_working_3-way'!$I93)</f>
        <v>2.1602297995704536</v>
      </c>
      <c r="F94" s="21">
        <f>IF(OR($A94="",$B94="",$C94=""),"",B94*'MPTO_working_3-way'!$I93)</f>
        <v>3.4666544878821091</v>
      </c>
      <c r="G94" s="22">
        <f>IF(OR($A94="",$B94="",$C94=""),"",C94*'MPTO_working_3-way'!$I93)</f>
        <v>4.0221421506287971</v>
      </c>
      <c r="H94" s="17">
        <f>IF(OR($A94="",$B94="",$C94=""),"",'MPTO_working_3-way'!E93)</f>
        <v>2.1430246483481845</v>
      </c>
      <c r="I94" s="21">
        <f>IF(OR($A94="",$B94="",$C94=""),"",'MPTO_working_3-way'!F93)</f>
        <v>3.4821897558534469</v>
      </c>
      <c r="J94" s="22">
        <f>IF(OR($A94="",$B94="",$C94=""),"",'MPTO_working_3-way'!G93)</f>
        <v>4.0618342771109974</v>
      </c>
      <c r="K94" s="17">
        <f>IF(OR($A94="",$B94="",$C94=""),"",'OddsRatio_working_3-way'!H93)</f>
        <v>2.1500826371755082</v>
      </c>
      <c r="L94" s="21">
        <f>IF(OR($A94="",$B94="",$C94=""),"",'OddsRatio_working_3-way'!I93)</f>
        <v>3.4779053182781401</v>
      </c>
      <c r="M94" s="22">
        <f>IF(OR($A94="",$B94="",$C94=""),"",'OddsRatio_working_3-way'!J93)</f>
        <v>4.0424913401642977</v>
      </c>
      <c r="N94" s="23">
        <f t="shared" si="26"/>
        <v>46.291371417931693</v>
      </c>
      <c r="O94" s="24">
        <f t="shared" si="27"/>
        <v>28.846255186248232</v>
      </c>
      <c r="P94" s="24">
        <f t="shared" si="28"/>
        <v>24.862373395820089</v>
      </c>
      <c r="Q94" t="s">
        <v>265</v>
      </c>
      <c r="R94" t="s">
        <v>266</v>
      </c>
      <c r="S94" t="s">
        <v>425</v>
      </c>
      <c r="T94" s="35">
        <v>100</v>
      </c>
      <c r="U94" s="35">
        <f t="shared" si="29"/>
        <v>58.847736625514408</v>
      </c>
      <c r="V94" s="35">
        <f t="shared" si="30"/>
        <v>67.10526315789474</v>
      </c>
      <c r="W94" s="35">
        <f t="shared" si="31"/>
        <v>71.264367816091948</v>
      </c>
      <c r="X94" s="35">
        <f t="shared" si="32"/>
        <v>61.630369026013312</v>
      </c>
      <c r="Y94" s="35">
        <f t="shared" si="33"/>
        <v>69.887895558393637</v>
      </c>
      <c r="Z94" s="35">
        <f t="shared" si="34"/>
        <v>74.047000216590845</v>
      </c>
      <c r="AA94" s="35">
        <f t="shared" si="35"/>
        <v>-2.7826324004989047</v>
      </c>
      <c r="AB94" s="35">
        <f t="shared" si="36"/>
        <v>-2.7826324004988976</v>
      </c>
      <c r="AC94" s="35">
        <f t="shared" si="37"/>
        <v>-2.7826324004988976</v>
      </c>
      <c r="AF94">
        <v>2.0499999999999998</v>
      </c>
      <c r="AG94">
        <v>1.85</v>
      </c>
      <c r="AJ94" t="s">
        <v>433</v>
      </c>
    </row>
    <row r="95" spans="1:36" ht="15" x14ac:dyDescent="0.25">
      <c r="A95">
        <v>2.4300000000000002</v>
      </c>
      <c r="B95">
        <v>3.04</v>
      </c>
      <c r="C95">
        <v>3.48</v>
      </c>
      <c r="D95" s="20">
        <f t="shared" si="25"/>
        <v>2.7826324004988967E-2</v>
      </c>
      <c r="E95" s="17">
        <f>IF(OR($A95="",$B95="",$C95=""),"",A95*'MPTO_working_3-way'!$I94)</f>
        <v>2.4976179673321233</v>
      </c>
      <c r="F95" s="21">
        <f>IF(OR($A95="",$B95="",$C95=""),"",B95*'MPTO_working_3-way'!$I94)</f>
        <v>3.1245920249751666</v>
      </c>
      <c r="G95" s="22">
        <f>IF(OR($A95="",$B95="",$C95=""),"",C95*'MPTO_working_3-way'!$I94)</f>
        <v>3.5768356075373617</v>
      </c>
      <c r="H95" s="17">
        <f>IF(OR($A95="",$B95="",$C95=""),"",'MPTO_working_3-way'!E94)</f>
        <v>2.4860335109090714</v>
      </c>
      <c r="I95" s="21">
        <f>IF(OR($A95="",$B95="",$C95=""),"",'MPTO_working_3-way'!F94)</f>
        <v>3.1282071250842063</v>
      </c>
      <c r="J95" s="22">
        <f>IF(OR($A95="",$B95="",$C95=""),"",'MPTO_working_3-way'!G94)</f>
        <v>3.5960760703406689</v>
      </c>
      <c r="K95" s="17">
        <f>IF(OR($A95="",$B95="",$C95=""),"",'OddsRatio_working_3-way'!H94)</f>
        <v>2.4912646553282092</v>
      </c>
      <c r="L95" s="21">
        <f>IF(OR($A95="",$B95="",$C95=""),"",'OddsRatio_working_3-way'!I94)</f>
        <v>3.1273985292794029</v>
      </c>
      <c r="M95" s="22">
        <f>IF(OR($A95="",$B95="",$C95=""),"",'OddsRatio_working_3-way'!J94)</f>
        <v>3.5862491924573137</v>
      </c>
      <c r="N95" s="23">
        <f t="shared" si="26"/>
        <v>40.038148871429222</v>
      </c>
      <c r="O95" s="24">
        <f t="shared" si="27"/>
        <v>32.004178209727961</v>
      </c>
      <c r="P95" s="24">
        <f t="shared" si="28"/>
        <v>27.957672918842817</v>
      </c>
      <c r="Q95" t="s">
        <v>267</v>
      </c>
      <c r="R95" t="s">
        <v>268</v>
      </c>
      <c r="S95" t="s">
        <v>425</v>
      </c>
      <c r="T95" s="35">
        <v>100</v>
      </c>
      <c r="U95" s="35">
        <f t="shared" si="29"/>
        <v>68.35443037974683</v>
      </c>
      <c r="V95" s="35">
        <f t="shared" si="30"/>
        <v>70.845481049562679</v>
      </c>
      <c r="W95" s="35">
        <f t="shared" si="31"/>
        <v>58.15899581589958</v>
      </c>
      <c r="X95" s="35">
        <f t="shared" si="32"/>
        <v>70.995523134537734</v>
      </c>
      <c r="Y95" s="35">
        <f t="shared" si="33"/>
        <v>73.486573804353569</v>
      </c>
      <c r="Z95" s="35">
        <f t="shared" si="34"/>
        <v>60.800088570690477</v>
      </c>
      <c r="AA95" s="35">
        <f t="shared" si="35"/>
        <v>-2.641092754790904</v>
      </c>
      <c r="AB95" s="35">
        <f t="shared" si="36"/>
        <v>-2.6410927547908898</v>
      </c>
      <c r="AC95" s="35">
        <f t="shared" si="37"/>
        <v>-2.6410927547908969</v>
      </c>
      <c r="AF95">
        <v>2.29</v>
      </c>
      <c r="AG95">
        <v>1.68</v>
      </c>
      <c r="AJ95" t="s">
        <v>433</v>
      </c>
    </row>
    <row r="96" spans="1:36" ht="15" x14ac:dyDescent="0.25">
      <c r="A96">
        <v>3.16</v>
      </c>
      <c r="B96">
        <v>3.43</v>
      </c>
      <c r="C96">
        <v>2.39</v>
      </c>
      <c r="D96" s="20">
        <f t="shared" si="25"/>
        <v>2.6410927547908969E-2</v>
      </c>
      <c r="E96" s="17">
        <f>IF(OR($A96="",$B96="",$C96=""),"",A96*'MPTO_working_3-way'!$I95)</f>
        <v>3.2434585310513926</v>
      </c>
      <c r="F96" s="21">
        <f>IF(OR($A96="",$B96="",$C96=""),"",B96*'MPTO_working_3-way'!$I95)</f>
        <v>3.5205894814893277</v>
      </c>
      <c r="G96" s="22">
        <f>IF(OR($A96="",$B96="",$C96=""),"",C96*'MPTO_working_3-way'!$I95)</f>
        <v>2.4531221168395025</v>
      </c>
      <c r="H96" s="17">
        <f>IF(OR($A96="",$B96="",$C96=""),"",'MPTO_working_3-way'!E95)</f>
        <v>3.2504252385677455</v>
      </c>
      <c r="I96" s="21">
        <f>IF(OR($A96="",$B96="",$C96=""),"",'MPTO_working_3-way'!F95)</f>
        <v>3.5367989269755769</v>
      </c>
      <c r="J96" s="22">
        <f>IF(OR($A96="",$B96="",$C96=""),"",'MPTO_working_3-way'!G95)</f>
        <v>2.4413681076463627</v>
      </c>
      <c r="K96" s="17">
        <f>IF(OR($A96="",$B96="",$C96=""),"",'OddsRatio_working_3-way'!H95)</f>
        <v>3.2479101252949163</v>
      </c>
      <c r="L96" s="21">
        <f>IF(OR($A96="",$B96="",$C96=""),"",'OddsRatio_working_3-way'!I95)</f>
        <v>3.5288988909567816</v>
      </c>
      <c r="M96" s="22">
        <f>IF(OR($A96="",$B96="",$C96=""),"",'OddsRatio_working_3-way'!J95)</f>
        <v>2.4465717935925615</v>
      </c>
      <c r="N96" s="23">
        <f t="shared" si="26"/>
        <v>30.831286739955395</v>
      </c>
      <c r="O96" s="24">
        <f t="shared" si="27"/>
        <v>28.404334139434127</v>
      </c>
      <c r="P96" s="24">
        <f t="shared" si="28"/>
        <v>40.764379120610478</v>
      </c>
      <c r="Q96" t="s">
        <v>269</v>
      </c>
      <c r="R96" t="s">
        <v>270</v>
      </c>
      <c r="S96" t="s">
        <v>425</v>
      </c>
      <c r="T96" s="35">
        <v>100</v>
      </c>
      <c r="U96" s="35">
        <f t="shared" si="29"/>
        <v>53.917050691244242</v>
      </c>
      <c r="V96" s="35">
        <f t="shared" si="30"/>
        <v>71.346704871060169</v>
      </c>
      <c r="W96" s="35">
        <f t="shared" si="31"/>
        <v>71.910112359550567</v>
      </c>
      <c r="X96" s="35">
        <f t="shared" si="32"/>
        <v>56.743182769389264</v>
      </c>
      <c r="Y96" s="35">
        <f t="shared" si="33"/>
        <v>74.172836949205205</v>
      </c>
      <c r="Z96" s="35">
        <f t="shared" si="34"/>
        <v>74.736244437695589</v>
      </c>
      <c r="AA96" s="35">
        <f t="shared" si="35"/>
        <v>-2.8261320781450223</v>
      </c>
      <c r="AB96" s="35">
        <f t="shared" si="36"/>
        <v>-2.8261320781450365</v>
      </c>
      <c r="AC96" s="35">
        <f t="shared" si="37"/>
        <v>-2.8261320781450223</v>
      </c>
      <c r="AF96">
        <v>1.93</v>
      </c>
      <c r="AG96">
        <v>1.95</v>
      </c>
      <c r="AJ96" t="s">
        <v>434</v>
      </c>
    </row>
    <row r="97" spans="1:36" ht="15" x14ac:dyDescent="0.25">
      <c r="A97">
        <v>2.17</v>
      </c>
      <c r="B97">
        <v>3.49</v>
      </c>
      <c r="C97">
        <v>3.56</v>
      </c>
      <c r="D97" s="20">
        <f t="shared" si="25"/>
        <v>2.8261320781450383E-2</v>
      </c>
      <c r="E97" s="17">
        <f>IF(OR($A97="",$B97="",$C97=""),"",A97*'MPTO_working_3-way'!$I96)</f>
        <v>2.2313270660957474</v>
      </c>
      <c r="F97" s="21">
        <f>IF(OR($A97="",$B97="",$C97=""),"",B97*'MPTO_working_3-way'!$I96)</f>
        <v>3.5886320095272621</v>
      </c>
      <c r="G97" s="22">
        <f>IF(OR($A97="",$B97="",$C97=""),"",C97*'MPTO_working_3-way'!$I96)</f>
        <v>3.6606103019819636</v>
      </c>
      <c r="H97" s="17">
        <f>IF(OR($A97="",$B97="",$C97=""),"",'MPTO_working_3-way'!E96)</f>
        <v>2.2152856566283359</v>
      </c>
      <c r="I97" s="21">
        <f>IF(OR($A97="",$B97="",$C97=""),"",'MPTO_working_3-way'!F96)</f>
        <v>3.6086425556428843</v>
      </c>
      <c r="J97" s="22">
        <f>IF(OR($A97="",$B97="",$C97=""),"",'MPTO_working_3-way'!G96)</f>
        <v>3.6835338165478859</v>
      </c>
      <c r="K97" s="17">
        <f>IF(OR($A97="",$B97="",$C97=""),"",'OddsRatio_working_3-way'!H96)</f>
        <v>2.2219446365648614</v>
      </c>
      <c r="L97" s="21">
        <f>IF(OR($A97="",$B97="",$C97=""),"",'OddsRatio_working_3-way'!I96)</f>
        <v>3.6005488419200904</v>
      </c>
      <c r="M97" s="22">
        <f>IF(OR($A97="",$B97="",$C97=""),"",'OddsRatio_working_3-way'!J96)</f>
        <v>3.6736566406889266</v>
      </c>
      <c r="N97" s="23">
        <f t="shared" si="26"/>
        <v>44.816379238824219</v>
      </c>
      <c r="O97" s="24">
        <f t="shared" si="27"/>
        <v>27.865771618409322</v>
      </c>
      <c r="P97" s="24">
        <f t="shared" si="28"/>
        <v>27.317849142766441</v>
      </c>
      <c r="Q97" t="s">
        <v>271</v>
      </c>
      <c r="R97" t="s">
        <v>272</v>
      </c>
      <c r="S97" t="s">
        <v>425</v>
      </c>
      <c r="T97" s="35">
        <v>100</v>
      </c>
      <c r="U97" s="35">
        <f t="shared" si="29"/>
        <v>52.38095238095238</v>
      </c>
      <c r="V97" s="35">
        <f t="shared" si="30"/>
        <v>72.826086956521735</v>
      </c>
      <c r="W97" s="35">
        <f t="shared" si="31"/>
        <v>71.910112359550567</v>
      </c>
      <c r="X97" s="35">
        <f t="shared" si="32"/>
        <v>55.263800683927698</v>
      </c>
      <c r="Y97" s="35">
        <f t="shared" si="33"/>
        <v>75.708935259497053</v>
      </c>
      <c r="Z97" s="35">
        <f t="shared" si="34"/>
        <v>74.792960662525871</v>
      </c>
      <c r="AA97" s="35">
        <f t="shared" si="35"/>
        <v>-2.8828483029753187</v>
      </c>
      <c r="AB97" s="35">
        <f t="shared" si="36"/>
        <v>-2.8828483029753187</v>
      </c>
      <c r="AC97" s="35">
        <f t="shared" si="37"/>
        <v>-2.8828483029753045</v>
      </c>
      <c r="AF97">
        <v>1.92</v>
      </c>
      <c r="AG97">
        <v>1.97</v>
      </c>
      <c r="AJ97" t="s">
        <v>434</v>
      </c>
    </row>
    <row r="98" spans="1:36" ht="15" x14ac:dyDescent="0.25">
      <c r="A98">
        <v>2.1</v>
      </c>
      <c r="B98">
        <v>3.68</v>
      </c>
      <c r="C98">
        <v>3.56</v>
      </c>
      <c r="D98" s="20">
        <f t="shared" si="25"/>
        <v>2.882848302975316E-2</v>
      </c>
      <c r="E98" s="17">
        <f>IF(OR($A98="",$B98="",$C98=""),"",A98*'MPTO_working_3-way'!$I97)</f>
        <v>2.1605398143624819</v>
      </c>
      <c r="F98" s="21">
        <f>IF(OR($A98="",$B98="",$C98=""),"",B98*'MPTO_working_3-way'!$I97)</f>
        <v>3.786088817549492</v>
      </c>
      <c r="G98" s="22">
        <f>IF(OR($A98="",$B98="",$C98=""),"",C98*'MPTO_working_3-way'!$I97)</f>
        <v>3.6626293995859212</v>
      </c>
      <c r="H98" s="17">
        <f>IF(OR($A98="",$B98="",$C98=""),"",'MPTO_working_3-way'!E97)</f>
        <v>2.1432506658135395</v>
      </c>
      <c r="I98" s="21">
        <f>IF(OR($A98="",$B98="",$C98=""),"",'MPTO_working_3-way'!F97)</f>
        <v>3.8149062994571734</v>
      </c>
      <c r="J98" s="22">
        <f>IF(OR($A98="",$B98="",$C98=""),"",'MPTO_working_3-way'!G97)</f>
        <v>3.6861007695990509</v>
      </c>
      <c r="K98" s="17">
        <f>IF(OR($A98="",$B98="",$C98=""),"",'OddsRatio_working_3-way'!H97)</f>
        <v>2.1502804936658841</v>
      </c>
      <c r="L98" s="21">
        <f>IF(OR($A98="",$B98="",$C98=""),"",'OddsRatio_working_3-way'!I97)</f>
        <v>3.8025015663859714</v>
      </c>
      <c r="M98" s="22">
        <f>IF(OR($A98="",$B98="",$C98=""),"",'OddsRatio_working_3-way'!J97)</f>
        <v>3.6770164216224197</v>
      </c>
      <c r="N98" s="23">
        <f t="shared" si="26"/>
        <v>46.284729091885474</v>
      </c>
      <c r="O98" s="24">
        <f t="shared" si="27"/>
        <v>26.412481275260731</v>
      </c>
      <c r="P98" s="24">
        <f t="shared" si="28"/>
        <v>27.302789632853791</v>
      </c>
      <c r="Q98" t="s">
        <v>273</v>
      </c>
      <c r="R98" t="s">
        <v>274</v>
      </c>
      <c r="S98" t="s">
        <v>425</v>
      </c>
      <c r="T98" s="35">
        <v>100</v>
      </c>
      <c r="U98" s="35">
        <f t="shared" si="29"/>
        <v>45.652173913043477</v>
      </c>
      <c r="V98" s="35">
        <f t="shared" si="30"/>
        <v>72.14484679665739</v>
      </c>
      <c r="W98" s="35">
        <f t="shared" si="31"/>
        <v>79.253112033195009</v>
      </c>
      <c r="X98" s="35">
        <f t="shared" si="32"/>
        <v>48.602041170147601</v>
      </c>
      <c r="Y98" s="35">
        <f t="shared" si="33"/>
        <v>75.094714053761493</v>
      </c>
      <c r="Z98" s="35">
        <f t="shared" si="34"/>
        <v>82.20297929029914</v>
      </c>
      <c r="AA98" s="35">
        <f t="shared" si="35"/>
        <v>-2.949867257104124</v>
      </c>
      <c r="AB98" s="35">
        <f t="shared" si="36"/>
        <v>-2.9498672571041027</v>
      </c>
      <c r="AC98" s="35">
        <f t="shared" si="37"/>
        <v>-2.9498672571041311</v>
      </c>
      <c r="AF98">
        <v>1.89</v>
      </c>
      <c r="AG98">
        <v>1.99</v>
      </c>
      <c r="AJ98" t="s">
        <v>434</v>
      </c>
    </row>
    <row r="99" spans="1:36" ht="15" x14ac:dyDescent="0.25">
      <c r="A99">
        <v>1.84</v>
      </c>
      <c r="B99">
        <v>3.59</v>
      </c>
      <c r="C99">
        <v>4.82</v>
      </c>
      <c r="D99" s="20">
        <f t="shared" si="25"/>
        <v>2.9498672571041107E-2</v>
      </c>
      <c r="E99" s="17">
        <f>IF(OR($A99="",$B99="",$C99=""),"",A99*'MPTO_working_3-way'!$I98)</f>
        <v>1.8942775575307158</v>
      </c>
      <c r="F99" s="21">
        <f>IF(OR($A99="",$B99="",$C99=""),"",B99*'MPTO_working_3-way'!$I98)</f>
        <v>3.6959002345300376</v>
      </c>
      <c r="G99" s="22">
        <f>IF(OR($A99="",$B99="",$C99=""),"",C99*'MPTO_working_3-way'!$I98)</f>
        <v>4.9621836017924181</v>
      </c>
      <c r="H99" s="17">
        <f>IF(OR($A99="",$B99="",$C99=""),"",'MPTO_working_3-way'!E98)</f>
        <v>1.8739036374970888</v>
      </c>
      <c r="I99" s="21">
        <f>IF(OR($A99="",$B99="",$C99=""),"",'MPTO_working_3-way'!F98)</f>
        <v>3.7213644562287915</v>
      </c>
      <c r="J99" s="22">
        <f>IF(OR($A99="",$B99="",$C99=""),"",'MPTO_working_3-way'!G98)</f>
        <v>5.0598072042239286</v>
      </c>
      <c r="K99" s="17">
        <f>IF(OR($A99="",$B99="",$C99=""),"",'OddsRatio_working_3-way'!H98)</f>
        <v>1.8816561222092285</v>
      </c>
      <c r="L99" s="21">
        <f>IF(OR($A99="",$B99="",$C99=""),"",'OddsRatio_working_3-way'!I98)</f>
        <v>3.7184397101451205</v>
      </c>
      <c r="M99" s="22">
        <f>IF(OR($A99="",$B99="",$C99=""),"",'OddsRatio_working_3-way'!J98)</f>
        <v>5.0094361748086342</v>
      </c>
      <c r="N99" s="23">
        <f t="shared" si="26"/>
        <v>52.790574223111697</v>
      </c>
      <c r="O99" s="24">
        <f t="shared" si="27"/>
        <v>27.057007401260595</v>
      </c>
      <c r="P99" s="24">
        <f t="shared" si="28"/>
        <v>20.152418375627708</v>
      </c>
      <c r="Q99" t="s">
        <v>275</v>
      </c>
      <c r="R99" t="s">
        <v>276</v>
      </c>
      <c r="S99" t="s">
        <v>425</v>
      </c>
      <c r="T99" s="35">
        <v>100</v>
      </c>
      <c r="U99" s="35">
        <f t="shared" si="29"/>
        <v>52.606635071090047</v>
      </c>
      <c r="V99" s="35">
        <f t="shared" si="30"/>
        <v>71.181556195965413</v>
      </c>
      <c r="W99" s="35">
        <f t="shared" si="31"/>
        <v>73.40425531914893</v>
      </c>
      <c r="X99" s="35">
        <f t="shared" si="32"/>
        <v>55.414188484885642</v>
      </c>
      <c r="Y99" s="35">
        <f t="shared" si="33"/>
        <v>73.989109609761016</v>
      </c>
      <c r="Z99" s="35">
        <f t="shared" si="34"/>
        <v>76.211808732944533</v>
      </c>
      <c r="AA99" s="35">
        <f t="shared" si="35"/>
        <v>-2.8075534137955955</v>
      </c>
      <c r="AB99" s="35">
        <f t="shared" si="36"/>
        <v>-2.8075534137956026</v>
      </c>
      <c r="AC99" s="35">
        <f t="shared" si="37"/>
        <v>-2.8075534137956026</v>
      </c>
      <c r="AF99">
        <v>2.36</v>
      </c>
      <c r="AG99">
        <v>1.64</v>
      </c>
      <c r="AJ99" t="s">
        <v>435</v>
      </c>
    </row>
    <row r="100" spans="1:36" ht="15" x14ac:dyDescent="0.25">
      <c r="A100">
        <v>2.11</v>
      </c>
      <c r="B100">
        <v>3.47</v>
      </c>
      <c r="C100">
        <v>3.76</v>
      </c>
      <c r="D100" s="20">
        <f t="shared" si="25"/>
        <v>2.8075534137955938E-2</v>
      </c>
      <c r="E100" s="17">
        <f>IF(OR($A100="",$B100="",$C100=""),"",A100*'MPTO_working_3-way'!$I99)</f>
        <v>2.1692393770310869</v>
      </c>
      <c r="F100" s="21">
        <f>IF(OR($A100="",$B100="",$C100=""),"",B100*'MPTO_working_3-way'!$I99)</f>
        <v>3.5674221034587075</v>
      </c>
      <c r="G100" s="22">
        <f>IF(OR($A100="",$B100="",$C100=""),"",C100*'MPTO_working_3-way'!$I99)</f>
        <v>3.8655640083587142</v>
      </c>
      <c r="H100" s="17">
        <f>IF(OR($A100="",$B100="",$C100=""),"",'MPTO_working_3-way'!E99)</f>
        <v>2.1525043386936411</v>
      </c>
      <c r="I100" s="21">
        <f>IF(OR($A100="",$B100="",$C100=""),"",'MPTO_working_3-way'!F99)</f>
        <v>3.5864670548220392</v>
      </c>
      <c r="J100" s="22">
        <f>IF(OR($A100="",$B100="",$C100=""),"",'MPTO_working_3-way'!G99)</f>
        <v>3.8971323023120963</v>
      </c>
      <c r="K100" s="17">
        <f>IF(OR($A100="",$B100="",$C100=""),"",'OddsRatio_working_3-way'!H99)</f>
        <v>2.159347420456005</v>
      </c>
      <c r="L100" s="21">
        <f>IF(OR($A100="",$B100="",$C100=""),"",'OddsRatio_working_3-way'!I99)</f>
        <v>3.5798091247984973</v>
      </c>
      <c r="M100" s="22">
        <f>IF(OR($A100="",$B100="",$C100=""),"",'OddsRatio_working_3-way'!J99)</f>
        <v>3.8827016941068235</v>
      </c>
      <c r="N100" s="23">
        <f t="shared" si="26"/>
        <v>46.099107852663195</v>
      </c>
      <c r="O100" s="24">
        <f t="shared" si="27"/>
        <v>28.031445985336983</v>
      </c>
      <c r="P100" s="24">
        <f t="shared" si="28"/>
        <v>25.869446161999825</v>
      </c>
      <c r="Q100" t="s">
        <v>277</v>
      </c>
      <c r="R100" t="s">
        <v>278</v>
      </c>
      <c r="S100" t="s">
        <v>425</v>
      </c>
      <c r="T100" s="35">
        <v>100</v>
      </c>
      <c r="U100" s="35">
        <f t="shared" si="29"/>
        <v>93.403693931398422</v>
      </c>
      <c r="V100" s="35">
        <f t="shared" si="30"/>
        <v>83.249581239530997</v>
      </c>
      <c r="W100" s="35">
        <f t="shared" si="31"/>
        <v>19.35483870967742</v>
      </c>
      <c r="X100" s="35">
        <f t="shared" si="32"/>
        <v>97.395580050791594</v>
      </c>
      <c r="Y100" s="35">
        <f t="shared" si="33"/>
        <v>87.241467358924169</v>
      </c>
      <c r="Z100" s="35">
        <f t="shared" si="34"/>
        <v>23.346724829070599</v>
      </c>
      <c r="AA100" s="35">
        <f t="shared" si="35"/>
        <v>-3.9918861193931718</v>
      </c>
      <c r="AB100" s="35">
        <f t="shared" si="36"/>
        <v>-3.9918861193931718</v>
      </c>
      <c r="AC100" s="35">
        <f t="shared" si="37"/>
        <v>-3.9918861193931789</v>
      </c>
      <c r="AF100">
        <v>2.1800000000000002</v>
      </c>
      <c r="AG100">
        <v>1.74</v>
      </c>
      <c r="AJ100" t="s">
        <v>435</v>
      </c>
    </row>
    <row r="101" spans="1:36" ht="15" x14ac:dyDescent="0.25">
      <c r="A101">
        <v>15.16</v>
      </c>
      <c r="B101">
        <v>5.97</v>
      </c>
      <c r="C101">
        <v>1.24</v>
      </c>
      <c r="D101" s="20">
        <f t="shared" si="25"/>
        <v>3.9918861193931843E-2</v>
      </c>
      <c r="E101" s="17">
        <f>IF(OR($A101="",$B101="",$C101=""),"",A101*'MPTO_working_3-way'!$I100)</f>
        <v>15.765169935700007</v>
      </c>
      <c r="F101" s="21">
        <f>IF(OR($A101="",$B101="",$C101=""),"",B101*'MPTO_working_3-way'!$I100)</f>
        <v>6.2083156013277732</v>
      </c>
      <c r="G101" s="22">
        <f>IF(OR($A101="",$B101="",$C101=""),"",C101*'MPTO_working_3-way'!$I100)</f>
        <v>1.2894993878804755</v>
      </c>
      <c r="H101" s="17">
        <f>IF(OR($A101="",$B101="",$C101=""),"",'MPTO_working_3-way'!E100)</f>
        <v>18.990909074499935</v>
      </c>
      <c r="I101" s="21">
        <f>IF(OR($A101="",$B101="",$C101=""),"",'MPTO_working_3-way'!F100)</f>
        <v>6.4851726028545613</v>
      </c>
      <c r="J101" s="22">
        <f>IF(OR($A101="",$B101="",$C101=""),"",'MPTO_working_3-way'!G100)</f>
        <v>1.2608029921158692</v>
      </c>
      <c r="K101" s="17">
        <f>IF(OR($A101="",$B101="",$C101=""),"",'OddsRatio_working_3-way'!H100)</f>
        <v>16.848005197420292</v>
      </c>
      <c r="L101" s="21">
        <f>IF(OR($A101="",$B101="",$C101=""),"",'OddsRatio_working_3-way'!I100)</f>
        <v>6.5624707507894682</v>
      </c>
      <c r="M101" s="22">
        <f>IF(OR($A101="",$B101="",$C101=""),"",'OddsRatio_working_3-way'!J100)</f>
        <v>1.2686102575833949</v>
      </c>
      <c r="N101" s="23">
        <f t="shared" si="26"/>
        <v>6.3430968652961619</v>
      </c>
      <c r="O101" s="24">
        <f t="shared" si="27"/>
        <v>16.107428555760436</v>
      </c>
      <c r="P101" s="24">
        <f t="shared" si="28"/>
        <v>77.549474578943389</v>
      </c>
      <c r="Q101" t="s">
        <v>279</v>
      </c>
      <c r="R101" t="s">
        <v>280</v>
      </c>
      <c r="S101" t="s">
        <v>425</v>
      </c>
      <c r="T101" s="35">
        <v>100</v>
      </c>
      <c r="U101" s="35">
        <f t="shared" si="29"/>
        <v>61.538461538461533</v>
      </c>
      <c r="V101" s="35">
        <f t="shared" si="30"/>
        <v>70.501474926253692</v>
      </c>
      <c r="W101" s="35">
        <f t="shared" si="31"/>
        <v>65.156794425087099</v>
      </c>
      <c r="X101" s="35">
        <f t="shared" si="32"/>
        <v>64.341730648659194</v>
      </c>
      <c r="Y101" s="35">
        <f t="shared" si="33"/>
        <v>73.304744036451353</v>
      </c>
      <c r="Z101" s="35">
        <f t="shared" si="34"/>
        <v>67.96006353528476</v>
      </c>
      <c r="AA101" s="35">
        <f t="shared" si="35"/>
        <v>-2.803269110197661</v>
      </c>
      <c r="AB101" s="35">
        <f t="shared" si="36"/>
        <v>-2.803269110197661</v>
      </c>
      <c r="AC101" s="35">
        <f t="shared" si="37"/>
        <v>-2.803269110197661</v>
      </c>
      <c r="AF101">
        <v>1.68</v>
      </c>
      <c r="AG101">
        <v>2.2400000000000002</v>
      </c>
      <c r="AJ101" t="s">
        <v>435</v>
      </c>
    </row>
    <row r="102" spans="1:36" ht="15" x14ac:dyDescent="0.25">
      <c r="A102">
        <v>2.6</v>
      </c>
      <c r="B102">
        <v>3.39</v>
      </c>
      <c r="C102">
        <v>2.87</v>
      </c>
      <c r="D102" s="20">
        <f t="shared" si="25"/>
        <v>2.8032691101976592E-2</v>
      </c>
      <c r="E102" s="17">
        <f>IF(OR($A102="",$B102="",$C102=""),"",A102*'MPTO_working_3-way'!$I101)</f>
        <v>2.6728849968651391</v>
      </c>
      <c r="F102" s="21">
        <f>IF(OR($A102="",$B102="",$C102=""),"",B102*'MPTO_working_3-way'!$I101)</f>
        <v>3.485030822835701</v>
      </c>
      <c r="G102" s="22">
        <f>IF(OR($A102="",$B102="",$C102=""),"",C102*'MPTO_working_3-way'!$I101)</f>
        <v>2.9504538234626727</v>
      </c>
      <c r="H102" s="17">
        <f>IF(OR($A102="",$B102="",$C102=""),"",'MPTO_working_3-way'!E101)</f>
        <v>2.664739851917814</v>
      </c>
      <c r="I102" s="21">
        <f>IF(OR($A102="",$B102="",$C102=""),"",'MPTO_working_3-way'!F101)</f>
        <v>3.5008977306697275</v>
      </c>
      <c r="J102" s="22">
        <f>IF(OR($A102="",$B102="",$C102=""),"",'MPTO_working_3-way'!G101)</f>
        <v>2.9490884813514842</v>
      </c>
      <c r="K102" s="17">
        <f>IF(OR($A102="",$B102="",$C102=""),"",'OddsRatio_working_3-way'!H101)</f>
        <v>2.6686536900230866</v>
      </c>
      <c r="L102" s="21">
        <f>IF(OR($A102="",$B102="",$C102=""),"",'OddsRatio_working_3-way'!I101)</f>
        <v>3.4925514494719851</v>
      </c>
      <c r="M102" s="22">
        <f>IF(OR($A102="",$B102="",$C102=""),"",'OddsRatio_working_3-way'!J101)</f>
        <v>2.950239000214482</v>
      </c>
      <c r="N102" s="23">
        <f t="shared" si="26"/>
        <v>37.412758168527191</v>
      </c>
      <c r="O102" s="24">
        <f t="shared" si="27"/>
        <v>28.694150807719964</v>
      </c>
      <c r="P102" s="24">
        <f t="shared" si="28"/>
        <v>33.893091023752852</v>
      </c>
      <c r="Q102" t="s">
        <v>281</v>
      </c>
      <c r="R102" t="s">
        <v>282</v>
      </c>
      <c r="S102" t="s">
        <v>425</v>
      </c>
      <c r="T102" s="35">
        <v>100</v>
      </c>
      <c r="U102" s="35">
        <f t="shared" si="29"/>
        <v>42.857142857142854</v>
      </c>
      <c r="V102" s="35">
        <f t="shared" si="30"/>
        <v>74.358974358974365</v>
      </c>
      <c r="W102" s="35">
        <f t="shared" si="31"/>
        <v>79.716024340770801</v>
      </c>
      <c r="X102" s="35">
        <f t="shared" si="32"/>
        <v>45.925001300254856</v>
      </c>
      <c r="Y102" s="35">
        <f t="shared" si="33"/>
        <v>77.426832802086352</v>
      </c>
      <c r="Z102" s="35">
        <f t="shared" si="34"/>
        <v>82.783882783882774</v>
      </c>
      <c r="AA102" s="35">
        <f t="shared" si="35"/>
        <v>-3.0678584431120015</v>
      </c>
      <c r="AB102" s="35">
        <f t="shared" si="36"/>
        <v>-3.0678584431119873</v>
      </c>
      <c r="AC102" s="35">
        <f t="shared" si="37"/>
        <v>-3.0678584431119731</v>
      </c>
      <c r="AF102">
        <v>2.0699999999999998</v>
      </c>
      <c r="AG102">
        <v>1.81</v>
      </c>
      <c r="AJ102" t="s">
        <v>165</v>
      </c>
    </row>
    <row r="103" spans="1:36" ht="15" x14ac:dyDescent="0.25">
      <c r="A103">
        <v>1.75</v>
      </c>
      <c r="B103">
        <v>3.9</v>
      </c>
      <c r="C103">
        <v>4.93</v>
      </c>
      <c r="D103" s="20">
        <f t="shared" si="25"/>
        <v>3.0678584431119926E-2</v>
      </c>
      <c r="E103" s="17">
        <f>IF(OR($A103="",$B103="",$C103=""),"",A103*'MPTO_working_3-way'!$I102)</f>
        <v>1.8036875227544598</v>
      </c>
      <c r="F103" s="21">
        <f>IF(OR($A103="",$B103="",$C103=""),"",B103*'MPTO_working_3-way'!$I102)</f>
        <v>4.0196464792813673</v>
      </c>
      <c r="G103" s="22">
        <f>IF(OR($A103="",$B103="",$C103=""),"",C103*'MPTO_working_3-way'!$I102)</f>
        <v>5.0812454212454208</v>
      </c>
      <c r="H103" s="17">
        <f>IF(OR($A103="",$B103="",$C103=""),"",'MPTO_working_3-way'!E102)</f>
        <v>1.7818883911825061</v>
      </c>
      <c r="I103" s="21">
        <f>IF(OR($A103="",$B103="",$C103=""),"",'MPTO_working_3-way'!F102)</f>
        <v>4.0620013883160127</v>
      </c>
      <c r="J103" s="22">
        <f>IF(OR($A103="",$B103="",$C103=""),"",'MPTO_working_3-way'!G102)</f>
        <v>5.1917424232683125</v>
      </c>
      <c r="K103" s="17">
        <f>IF(OR($A103="",$B103="",$C103=""),"",'OddsRatio_working_3-way'!H102)</f>
        <v>1.7898072976600503</v>
      </c>
      <c r="L103" s="21">
        <f>IF(OR($A103="",$B103="",$C103=""),"",'OddsRatio_working_3-way'!I102)</f>
        <v>4.0539215509521931</v>
      </c>
      <c r="M103" s="22">
        <f>IF(OR($A103="",$B103="",$C103=""),"",'OddsRatio_working_3-way'!J102)</f>
        <v>5.1385902397386625</v>
      </c>
      <c r="N103" s="23">
        <f t="shared" si="26"/>
        <v>55.441975807032975</v>
      </c>
      <c r="O103" s="24">
        <f t="shared" si="27"/>
        <v>24.877809657001979</v>
      </c>
      <c r="P103" s="24">
        <f t="shared" si="28"/>
        <v>19.680214535965053</v>
      </c>
      <c r="Q103" t="s">
        <v>283</v>
      </c>
      <c r="R103" t="s">
        <v>284</v>
      </c>
      <c r="S103" t="s">
        <v>425</v>
      </c>
      <c r="T103" s="35">
        <v>100</v>
      </c>
      <c r="U103" s="35">
        <f t="shared" si="29"/>
        <v>63.898916967509031</v>
      </c>
      <c r="V103" s="35">
        <f t="shared" si="30"/>
        <v>71.014492753623188</v>
      </c>
      <c r="W103" s="35">
        <f t="shared" si="31"/>
        <v>62.264150943396231</v>
      </c>
      <c r="X103" s="35">
        <f t="shared" si="32"/>
        <v>66.721356302980595</v>
      </c>
      <c r="Y103" s="35">
        <f t="shared" si="33"/>
        <v>73.836932089094759</v>
      </c>
      <c r="Z103" s="35">
        <f t="shared" si="34"/>
        <v>65.086590278867789</v>
      </c>
      <c r="AA103" s="35">
        <f t="shared" si="35"/>
        <v>-2.8224393354715644</v>
      </c>
      <c r="AB103" s="35">
        <f t="shared" si="36"/>
        <v>-2.8224393354715716</v>
      </c>
      <c r="AC103" s="35">
        <f t="shared" si="37"/>
        <v>-2.8224393354715573</v>
      </c>
      <c r="AF103">
        <v>2.0299999999999998</v>
      </c>
      <c r="AG103">
        <v>1.86</v>
      </c>
      <c r="AJ103" t="s">
        <v>165</v>
      </c>
    </row>
    <row r="104" spans="1:36" ht="15" x14ac:dyDescent="0.25">
      <c r="A104">
        <v>2.77</v>
      </c>
      <c r="B104">
        <v>3.45</v>
      </c>
      <c r="C104">
        <v>2.65</v>
      </c>
      <c r="D104" s="20">
        <f t="shared" si="25"/>
        <v>2.8224393354715716E-2</v>
      </c>
      <c r="E104" s="17">
        <f>IF(OR($A104="",$B104="",$C104=""),"",A104*'MPTO_working_3-way'!$I103)</f>
        <v>2.8481815695925627</v>
      </c>
      <c r="F104" s="21">
        <f>IF(OR($A104="",$B104="",$C104=""),"",B104*'MPTO_working_3-way'!$I103)</f>
        <v>3.5473741570737696</v>
      </c>
      <c r="G104" s="22">
        <f>IF(OR($A104="",$B104="",$C104=""),"",C104*'MPTO_working_3-way'!$I103)</f>
        <v>2.7247946423899965</v>
      </c>
      <c r="H104" s="17">
        <f>IF(OR($A104="",$B104="",$C104=""),"",'MPTO_working_3-way'!E103)</f>
        <v>2.8441192353082667</v>
      </c>
      <c r="I104" s="21">
        <f>IF(OR($A104="",$B104="",$C104=""),"",'MPTO_working_3-way'!F103)</f>
        <v>3.565736874155931</v>
      </c>
      <c r="J104" s="22">
        <f>IF(OR($A104="",$B104="",$C104=""),"",'MPTO_working_3-way'!G103)</f>
        <v>2.7177579103353726</v>
      </c>
      <c r="K104" s="17">
        <f>IF(OR($A104="",$B104="",$C104=""),"",'OddsRatio_working_3-way'!H103)</f>
        <v>2.8465049713689168</v>
      </c>
      <c r="L104" s="21">
        <f>IF(OR($A104="",$B104="",$C104=""),"",'OddsRatio_working_3-way'!I103)</f>
        <v>3.5558967117818341</v>
      </c>
      <c r="M104" s="22">
        <f>IF(OR($A104="",$B104="",$C104=""),"",'OddsRatio_working_3-way'!J103)</f>
        <v>2.7213181936489899</v>
      </c>
      <c r="N104" s="23">
        <f t="shared" si="26"/>
        <v>35.110121162080674</v>
      </c>
      <c r="O104" s="24">
        <f t="shared" si="27"/>
        <v>28.189865396801007</v>
      </c>
      <c r="P104" s="24">
        <f t="shared" si="28"/>
        <v>36.700013441118301</v>
      </c>
      <c r="Q104" t="s">
        <v>167</v>
      </c>
      <c r="R104" t="s">
        <v>285</v>
      </c>
      <c r="S104" t="s">
        <v>425</v>
      </c>
      <c r="T104" s="35">
        <v>100</v>
      </c>
      <c r="U104" s="35">
        <f t="shared" si="29"/>
        <v>64.157706093189958</v>
      </c>
      <c r="V104" s="35">
        <f t="shared" si="30"/>
        <v>69.418960244648318</v>
      </c>
      <c r="W104" s="35">
        <f t="shared" si="31"/>
        <v>63.63636363636364</v>
      </c>
      <c r="X104" s="35">
        <f t="shared" si="32"/>
        <v>66.944676118988042</v>
      </c>
      <c r="Y104" s="35">
        <f t="shared" si="33"/>
        <v>72.205930270446402</v>
      </c>
      <c r="Z104" s="35">
        <f t="shared" si="34"/>
        <v>66.42333366216171</v>
      </c>
      <c r="AA104" s="35">
        <f t="shared" si="35"/>
        <v>-2.7869700257980838</v>
      </c>
      <c r="AB104" s="35">
        <f t="shared" si="36"/>
        <v>-2.7869700257980838</v>
      </c>
      <c r="AC104" s="35">
        <f t="shared" si="37"/>
        <v>-2.7869700257980696</v>
      </c>
      <c r="AF104">
        <v>2.21</v>
      </c>
      <c r="AG104">
        <v>1.72</v>
      </c>
      <c r="AJ104" t="s">
        <v>165</v>
      </c>
    </row>
    <row r="105" spans="1:36" ht="15" x14ac:dyDescent="0.25">
      <c r="A105">
        <v>2.79</v>
      </c>
      <c r="B105">
        <v>3.27</v>
      </c>
      <c r="C105">
        <v>2.75</v>
      </c>
      <c r="D105" s="20">
        <f t="shared" si="25"/>
        <v>2.7869700257980856E-2</v>
      </c>
      <c r="E105" s="17">
        <f>IF(OR($A105="",$B105="",$C105=""),"",A105*'MPTO_working_3-way'!$I104)</f>
        <v>2.8677564637197666</v>
      </c>
      <c r="F105" s="21">
        <f>IF(OR($A105="",$B105="",$C105=""),"",B105*'MPTO_working_3-way'!$I104)</f>
        <v>3.3611339198435974</v>
      </c>
      <c r="G105" s="22">
        <f>IF(OR($A105="",$B105="",$C105=""),"",C105*'MPTO_working_3-way'!$I104)</f>
        <v>2.8266416757094475</v>
      </c>
      <c r="H105" s="17">
        <f>IF(OR($A105="",$B105="",$C105=""),"",'MPTO_working_3-way'!E104)</f>
        <v>2.8642376640019185</v>
      </c>
      <c r="I105" s="21">
        <f>IF(OR($A105="",$B105="",$C105=""),"",'MPTO_working_3-way'!F104)</f>
        <v>3.3724481394731449</v>
      </c>
      <c r="J105" s="22">
        <f>IF(OR($A105="",$B105="",$C105=""),"",'MPTO_working_3-way'!G104)</f>
        <v>2.8220967410836062</v>
      </c>
      <c r="K105" s="17">
        <f>IF(OR($A105="",$B105="",$C105=""),"",'OddsRatio_working_3-way'!H104)</f>
        <v>2.8661212382172012</v>
      </c>
      <c r="L105" s="21">
        <f>IF(OR($A105="",$B105="",$C105=""),"",'OddsRatio_working_3-way'!I104)</f>
        <v>3.3665336372922052</v>
      </c>
      <c r="M105" s="22">
        <f>IF(OR($A105="",$B105="",$C105=""),"",'OddsRatio_working_3-way'!J104)</f>
        <v>2.8244202049609508</v>
      </c>
      <c r="N105" s="23">
        <f t="shared" si="26"/>
        <v>34.87046451297681</v>
      </c>
      <c r="O105" s="24">
        <f t="shared" si="27"/>
        <v>29.751864217493978</v>
      </c>
      <c r="P105" s="24">
        <f t="shared" si="28"/>
        <v>35.377671269529202</v>
      </c>
      <c r="Q105" t="s">
        <v>286</v>
      </c>
      <c r="R105" t="s">
        <v>168</v>
      </c>
      <c r="S105" t="s">
        <v>425</v>
      </c>
      <c r="T105" s="35">
        <v>100</v>
      </c>
      <c r="U105" s="35">
        <f t="shared" si="29"/>
        <v>67.637540453074436</v>
      </c>
      <c r="V105" s="35">
        <f t="shared" si="30"/>
        <v>68.652037617554868</v>
      </c>
      <c r="W105" s="35">
        <f t="shared" si="31"/>
        <v>61.538461538461533</v>
      </c>
      <c r="X105" s="35">
        <f t="shared" si="32"/>
        <v>69.809500843983614</v>
      </c>
      <c r="Y105" s="35">
        <f t="shared" si="33"/>
        <v>70.823998008464031</v>
      </c>
      <c r="Z105" s="35">
        <f t="shared" si="34"/>
        <v>63.71042192937071</v>
      </c>
      <c r="AA105" s="35">
        <f t="shared" si="35"/>
        <v>-2.1719603909091774</v>
      </c>
      <c r="AB105" s="35">
        <f t="shared" si="36"/>
        <v>-2.1719603909091632</v>
      </c>
      <c r="AC105" s="35">
        <f t="shared" si="37"/>
        <v>-2.1719603909091774</v>
      </c>
      <c r="AF105">
        <v>2.42</v>
      </c>
      <c r="AG105">
        <v>1.61</v>
      </c>
      <c r="AJ105" t="s">
        <v>165</v>
      </c>
    </row>
    <row r="106" spans="1:36" ht="15" x14ac:dyDescent="0.25">
      <c r="A106">
        <v>3.09</v>
      </c>
      <c r="B106">
        <v>3.19</v>
      </c>
      <c r="C106">
        <v>2.6</v>
      </c>
      <c r="D106" s="20">
        <f t="shared" si="25"/>
        <v>2.1719603909091667E-2</v>
      </c>
      <c r="E106" s="17">
        <f>IF(OR($A106="",$B106="",$C106=""),"",A106*'MPTO_working_3-way'!$I105)</f>
        <v>3.1571135760790932</v>
      </c>
      <c r="F106" s="21">
        <f>IF(OR($A106="",$B106="",$C106=""),"",B106*'MPTO_working_3-way'!$I105)</f>
        <v>3.2592855364700024</v>
      </c>
      <c r="G106" s="22">
        <f>IF(OR($A106="",$B106="",$C106=""),"",C106*'MPTO_working_3-way'!$I105)</f>
        <v>2.6564709701636384</v>
      </c>
      <c r="H106" s="17">
        <f>IF(OR($A106="",$B106="",$C106=""),"",'MPTO_working_3-way'!E105)</f>
        <v>3.1607088240420693</v>
      </c>
      <c r="I106" s="21">
        <f>IF(OR($A106="",$B106="",$C106=""),"",'MPTO_working_3-way'!F105)</f>
        <v>3.2654153514747706</v>
      </c>
      <c r="J106" s="22">
        <f>IF(OR($A106="",$B106="",$C106=""),"",'MPTO_working_3-way'!G105)</f>
        <v>2.6498804397501128</v>
      </c>
      <c r="K106" s="17">
        <f>IF(OR($A106="",$B106="",$C106=""),"",'OddsRatio_working_3-way'!H105)</f>
        <v>3.1591459436187548</v>
      </c>
      <c r="L106" s="21">
        <f>IF(OR($A106="",$B106="",$C106=""),"",'OddsRatio_working_3-way'!I105)</f>
        <v>3.2624543619737199</v>
      </c>
      <c r="M106" s="22">
        <f>IF(OR($A106="",$B106="",$C106=""),"",'OddsRatio_working_3-way'!J105)</f>
        <v>2.6529346936794305</v>
      </c>
      <c r="N106" s="23">
        <f t="shared" si="26"/>
        <v>31.674501911392362</v>
      </c>
      <c r="O106" s="24">
        <f t="shared" si="27"/>
        <v>30.681570816991343</v>
      </c>
      <c r="P106" s="24">
        <f t="shared" si="28"/>
        <v>37.643927271616299</v>
      </c>
      <c r="Q106" t="s">
        <v>287</v>
      </c>
      <c r="R106" t="s">
        <v>288</v>
      </c>
      <c r="S106" t="s">
        <v>425</v>
      </c>
      <c r="T106" s="35">
        <v>100</v>
      </c>
      <c r="U106" s="35">
        <f t="shared" si="29"/>
        <v>50.980392156862742</v>
      </c>
      <c r="V106" s="35">
        <f t="shared" si="30"/>
        <v>70.930232558139537</v>
      </c>
      <c r="W106" s="35">
        <f t="shared" si="31"/>
        <v>75.786924939467312</v>
      </c>
      <c r="X106" s="35">
        <f t="shared" si="32"/>
        <v>53.282842502393159</v>
      </c>
      <c r="Y106" s="35">
        <f t="shared" si="33"/>
        <v>73.232682903669939</v>
      </c>
      <c r="Z106" s="35">
        <f t="shared" si="34"/>
        <v>78.089375284997715</v>
      </c>
      <c r="AA106" s="35">
        <f t="shared" si="35"/>
        <v>-2.3024503455304171</v>
      </c>
      <c r="AB106" s="35">
        <f t="shared" si="36"/>
        <v>-2.3024503455304028</v>
      </c>
      <c r="AC106" s="35">
        <f t="shared" si="37"/>
        <v>-2.3024503455304028</v>
      </c>
      <c r="AF106">
        <v>2.4300000000000002</v>
      </c>
      <c r="AG106">
        <v>1.62</v>
      </c>
      <c r="AJ106" t="s">
        <v>436</v>
      </c>
    </row>
    <row r="107" spans="1:36" ht="15" x14ac:dyDescent="0.25">
      <c r="A107">
        <v>2.04</v>
      </c>
      <c r="B107">
        <v>3.44</v>
      </c>
      <c r="C107">
        <v>4.13</v>
      </c>
      <c r="D107" s="20">
        <f t="shared" si="25"/>
        <v>2.3024503455304046E-2</v>
      </c>
      <c r="E107" s="17">
        <f>IF(OR($A107="",$B107="",$C107=""),"",A107*'MPTO_working_3-way'!$I106)</f>
        <v>2.0869699870488203</v>
      </c>
      <c r="F107" s="21">
        <f>IF(OR($A107="",$B107="",$C107=""),"",B107*'MPTO_working_3-way'!$I106)</f>
        <v>3.5192042918862461</v>
      </c>
      <c r="G107" s="22">
        <f>IF(OR($A107="",$B107="",$C107=""),"",C107*'MPTO_working_3-way'!$I106)</f>
        <v>4.2250911992704054</v>
      </c>
      <c r="H107" s="17">
        <f>IF(OR($A107="",$B107="",$C107=""),"",'MPTO_working_3-way'!E106)</f>
        <v>2.0724476125062594</v>
      </c>
      <c r="I107" s="21">
        <f>IF(OR($A107="",$B107="",$C107=""),"",'MPTO_working_3-way'!F106)</f>
        <v>3.5332837457038866</v>
      </c>
      <c r="J107" s="22">
        <f>IF(OR($A107="",$B107="",$C107=""),"",'MPTO_working_3-way'!G106)</f>
        <v>4.2651941420288786</v>
      </c>
      <c r="K107" s="17">
        <f>IF(OR($A107="",$B107="",$C107=""),"",'OddsRatio_working_3-way'!H106)</f>
        <v>2.0783279522422724</v>
      </c>
      <c r="L107" s="21">
        <f>IF(OR($A107="",$B107="",$C107=""),"",'OddsRatio_working_3-way'!I106)</f>
        <v>3.5299232725684075</v>
      </c>
      <c r="M107" s="22">
        <f>IF(OR($A107="",$B107="",$C107=""),"",'OddsRatio_working_3-way'!J106)</f>
        <v>4.2453523947291458</v>
      </c>
      <c r="N107" s="23">
        <f t="shared" si="26"/>
        <v>47.916357504215853</v>
      </c>
      <c r="O107" s="24">
        <f t="shared" si="27"/>
        <v>28.415514333895448</v>
      </c>
      <c r="P107" s="24">
        <f t="shared" si="28"/>
        <v>23.668128161888706</v>
      </c>
      <c r="Q107" t="s">
        <v>289</v>
      </c>
      <c r="R107" t="s">
        <v>290</v>
      </c>
      <c r="S107" t="s">
        <v>425</v>
      </c>
      <c r="T107" s="35">
        <v>100</v>
      </c>
      <c r="U107" s="35">
        <f t="shared" si="29"/>
        <v>57.627118644067799</v>
      </c>
      <c r="V107" s="35">
        <f t="shared" si="30"/>
        <v>66.442953020134226</v>
      </c>
      <c r="W107" s="35">
        <f t="shared" si="31"/>
        <v>73.68421052631578</v>
      </c>
      <c r="X107" s="35">
        <f t="shared" si="32"/>
        <v>59.872836453549979</v>
      </c>
      <c r="Y107" s="35">
        <f t="shared" si="33"/>
        <v>68.688670829616413</v>
      </c>
      <c r="Z107" s="35">
        <f t="shared" si="34"/>
        <v>75.929928335797982</v>
      </c>
      <c r="AA107" s="35">
        <f t="shared" si="35"/>
        <v>-2.2457178094821799</v>
      </c>
      <c r="AB107" s="35">
        <f t="shared" si="36"/>
        <v>-2.245717809482187</v>
      </c>
      <c r="AC107" s="35">
        <f t="shared" si="37"/>
        <v>-2.2457178094822012</v>
      </c>
      <c r="AF107">
        <v>2.2599999999999998</v>
      </c>
      <c r="AG107">
        <v>1.7</v>
      </c>
      <c r="AJ107" t="s">
        <v>436</v>
      </c>
    </row>
    <row r="108" spans="1:36" s="35" customFormat="1" ht="15" x14ac:dyDescent="0.25">
      <c r="A108">
        <v>2.36</v>
      </c>
      <c r="B108">
        <v>2.98</v>
      </c>
      <c r="C108">
        <v>3.8</v>
      </c>
      <c r="D108" s="20">
        <f t="shared" si="25"/>
        <v>2.245717809482195E-2</v>
      </c>
      <c r="E108" s="17">
        <f>IF(OR($A108="",$B108="",$C108=""),"",A108*'MPTO_working_3-way'!$I107)</f>
        <v>2.4129989403037797</v>
      </c>
      <c r="F108" s="21">
        <f>IF(OR($A108="",$B108="",$C108=""),"",B108*'MPTO_working_3-way'!$I107)</f>
        <v>3.0469223907225693</v>
      </c>
      <c r="G108" s="22">
        <f>IF(OR($A108="",$B108="",$C108=""),"",C108*'MPTO_working_3-way'!$I107)</f>
        <v>3.8853372767603234</v>
      </c>
      <c r="H108" s="17">
        <f>IF(OR($A108="",$B108="",$C108=""),"",'MPTO_working_3-way'!E107)</f>
        <v>2.4024422986565921</v>
      </c>
      <c r="I108" s="21">
        <f>IF(OR($A108="",$B108="",$C108=""),"",'MPTO_working_3-way'!F107)</f>
        <v>3.0479929926581062</v>
      </c>
      <c r="J108" s="22">
        <f>IF(OR($A108="",$B108="",$C108=""),"",'MPTO_working_3-way'!G107)</f>
        <v>3.9112587227000954</v>
      </c>
      <c r="K108" s="17">
        <f>IF(OR($A108="",$B108="",$C108=""),"",'OddsRatio_working_3-way'!H107)</f>
        <v>2.4072499048271805</v>
      </c>
      <c r="L108" s="21">
        <f>IF(OR($A108="",$B108="",$C108=""),"",'OddsRatio_working_3-way'!I107)</f>
        <v>3.0487903026160428</v>
      </c>
      <c r="M108" s="22">
        <f>IF(OR($A108="",$B108="",$C108=""),"",'OddsRatio_working_3-way'!J107)</f>
        <v>3.8972792158206673</v>
      </c>
      <c r="N108" s="23">
        <f t="shared" si="26"/>
        <v>41.442206347347458</v>
      </c>
      <c r="O108" s="24">
        <f t="shared" si="27"/>
        <v>32.820002342194634</v>
      </c>
      <c r="P108" s="24">
        <f t="shared" si="28"/>
        <v>25.737791310457897</v>
      </c>
      <c r="Q108" t="s">
        <v>291</v>
      </c>
      <c r="R108" t="s">
        <v>292</v>
      </c>
      <c r="S108" t="s">
        <v>425</v>
      </c>
      <c r="T108" s="35">
        <v>100</v>
      </c>
      <c r="U108" s="35">
        <f t="shared" si="29"/>
        <v>63.63636363636364</v>
      </c>
      <c r="V108" s="35">
        <f t="shared" si="30"/>
        <v>71.671388101982998</v>
      </c>
      <c r="W108" s="35">
        <f t="shared" si="31"/>
        <v>62.406015037593981</v>
      </c>
      <c r="X108" s="35">
        <f t="shared" si="32"/>
        <v>65.922596860423013</v>
      </c>
      <c r="Y108" s="35">
        <f t="shared" si="33"/>
        <v>73.957621326042371</v>
      </c>
      <c r="Z108" s="35">
        <f t="shared" si="34"/>
        <v>64.692248261653361</v>
      </c>
      <c r="AA108" s="35">
        <f t="shared" si="35"/>
        <v>-2.286233224059373</v>
      </c>
      <c r="AB108" s="35">
        <f t="shared" si="36"/>
        <v>-2.286233224059373</v>
      </c>
      <c r="AC108" s="35">
        <f t="shared" si="37"/>
        <v>-2.2862332240593801</v>
      </c>
      <c r="AD108" s="36"/>
      <c r="AE108" s="36"/>
      <c r="AF108">
        <v>2.88</v>
      </c>
      <c r="AG108">
        <v>1.46</v>
      </c>
      <c r="AH108" s="36"/>
      <c r="AI108" s="36"/>
      <c r="AJ108" t="s">
        <v>436</v>
      </c>
    </row>
    <row r="109" spans="1:36" ht="15" x14ac:dyDescent="0.25">
      <c r="A109">
        <v>2.75</v>
      </c>
      <c r="B109">
        <v>3.53</v>
      </c>
      <c r="C109">
        <v>2.66</v>
      </c>
      <c r="D109" s="20">
        <f t="shared" si="25"/>
        <v>2.2862332240593641E-2</v>
      </c>
      <c r="E109" s="17">
        <f>IF(OR($A109="",$B109="",$C109=""),"",A109*'MPTO_working_3-way'!$I108)</f>
        <v>2.8128714136616324</v>
      </c>
      <c r="F109" s="21">
        <f>IF(OR($A109="",$B109="",$C109=""),"",B109*'MPTO_working_3-way'!$I108)</f>
        <v>3.6107040328092954</v>
      </c>
      <c r="G109" s="22">
        <f>IF(OR($A109="",$B109="",$C109=""),"",C109*'MPTO_working_3-way'!$I108)</f>
        <v>2.7208138037599792</v>
      </c>
      <c r="H109" s="17">
        <f>IF(OR($A109="",$B109="",$C109=""),"",'MPTO_working_3-way'!E108)</f>
        <v>2.8088657876177745</v>
      </c>
      <c r="I109" s="21">
        <f>IF(OR($A109="",$B109="",$C109=""),"",'MPTO_working_3-way'!F108)</f>
        <v>3.6275869658364801</v>
      </c>
      <c r="J109" s="22">
        <f>IF(OR($A109="",$B109="",$C109=""),"",'MPTO_working_3-way'!G108)</f>
        <v>2.7150372474559399</v>
      </c>
      <c r="K109" s="17">
        <f>IF(OR($A109="",$B109="",$C109=""),"",'OddsRatio_working_3-way'!H108)</f>
        <v>2.8111719623992641</v>
      </c>
      <c r="L109" s="21">
        <f>IF(OR($A109="",$B109="",$C109=""),"",'OddsRatio_working_3-way'!I108)</f>
        <v>3.6184371799257939</v>
      </c>
      <c r="M109" s="22">
        <f>IF(OR($A109="",$B109="",$C109=""),"",'OddsRatio_working_3-way'!J108)</f>
        <v>2.7180259757615883</v>
      </c>
      <c r="N109" s="23">
        <f t="shared" si="26"/>
        <v>35.55086077320037</v>
      </c>
      <c r="O109" s="24">
        <f t="shared" si="27"/>
        <v>27.695429780821819</v>
      </c>
      <c r="P109" s="24">
        <f t="shared" si="28"/>
        <v>36.753709445977819</v>
      </c>
      <c r="Q109" t="s">
        <v>293</v>
      </c>
      <c r="R109" t="s">
        <v>294</v>
      </c>
      <c r="S109" t="s">
        <v>425</v>
      </c>
      <c r="T109" s="35">
        <v>100</v>
      </c>
      <c r="U109" s="35">
        <f t="shared" si="29"/>
        <v>65.635738831615114</v>
      </c>
      <c r="V109" s="35">
        <f t="shared" si="30"/>
        <v>64.788732394366207</v>
      </c>
      <c r="W109" s="35">
        <f t="shared" si="31"/>
        <v>65.635738831615114</v>
      </c>
      <c r="X109" s="35">
        <f t="shared" si="32"/>
        <v>69.575528774018693</v>
      </c>
      <c r="Y109" s="35">
        <f t="shared" si="33"/>
        <v>68.728522336769757</v>
      </c>
      <c r="Z109" s="35">
        <f t="shared" si="34"/>
        <v>69.575528774018693</v>
      </c>
      <c r="AA109" s="35">
        <f t="shared" si="35"/>
        <v>-3.9397899424035785</v>
      </c>
      <c r="AB109" s="35">
        <f t="shared" si="36"/>
        <v>-3.9397899424035501</v>
      </c>
      <c r="AC109" s="35">
        <f t="shared" si="37"/>
        <v>-3.9397899424035785</v>
      </c>
      <c r="AF109">
        <v>1.82</v>
      </c>
      <c r="AG109">
        <v>2.09</v>
      </c>
      <c r="AJ109" t="s">
        <v>436</v>
      </c>
    </row>
    <row r="110" spans="1:36" ht="15" x14ac:dyDescent="0.25">
      <c r="A110">
        <v>2.91</v>
      </c>
      <c r="B110">
        <v>2.84</v>
      </c>
      <c r="C110">
        <v>2.91</v>
      </c>
      <c r="D110" s="20">
        <f t="shared" si="25"/>
        <v>3.939789942403582E-2</v>
      </c>
      <c r="E110" s="17">
        <f>IF(OR($A110="",$B110="",$C110=""),"",A110*'MPTO_working_3-way'!$I109)</f>
        <v>3.0246478873239444</v>
      </c>
      <c r="F110" s="21">
        <f>IF(OR($A110="",$B110="",$C110=""),"",B110*'MPTO_working_3-way'!$I109)</f>
        <v>2.9518900343642618</v>
      </c>
      <c r="G110" s="22">
        <f>IF(OR($A110="",$B110="",$C110=""),"",C110*'MPTO_working_3-way'!$I109)</f>
        <v>3.0246478873239444</v>
      </c>
      <c r="H110" s="17">
        <f>IF(OR($A110="",$B110="",$C110=""),"",'MPTO_working_3-way'!E109)</f>
        <v>3.0256272576393641</v>
      </c>
      <c r="I110" s="21">
        <f>IF(OR($A110="",$B110="",$C110=""),"",'MPTO_working_3-way'!F109)</f>
        <v>2.9500261767645526</v>
      </c>
      <c r="J110" s="22">
        <f>IF(OR($A110="",$B110="",$C110=""),"",'MPTO_working_3-way'!G109)</f>
        <v>3.0256272576393641</v>
      </c>
      <c r="K110" s="17">
        <f>IF(OR($A110="",$B110="",$C110=""),"",'OddsRatio_working_3-way'!H109)</f>
        <v>3.0251514536339479</v>
      </c>
      <c r="L110" s="21">
        <f>IF(OR($A110="",$B110="",$C110=""),"",'OddsRatio_working_3-way'!I109)</f>
        <v>2.9509312432913419</v>
      </c>
      <c r="M110" s="22">
        <f>IF(OR($A110="",$B110="",$C110=""),"",'OddsRatio_working_3-way'!J109)</f>
        <v>3.0251514536339479</v>
      </c>
      <c r="N110" s="23">
        <f t="shared" si="26"/>
        <v>33.061699650756687</v>
      </c>
      <c r="O110" s="24">
        <f t="shared" si="27"/>
        <v>33.876600698486605</v>
      </c>
      <c r="P110" s="24">
        <f t="shared" si="28"/>
        <v>33.061699650756687</v>
      </c>
      <c r="Q110" t="s">
        <v>295</v>
      </c>
      <c r="R110" t="s">
        <v>296</v>
      </c>
      <c r="S110" t="s">
        <v>425</v>
      </c>
      <c r="T110" s="35">
        <v>100</v>
      </c>
      <c r="U110" s="35">
        <f t="shared" si="29"/>
        <v>42.857142857142854</v>
      </c>
      <c r="V110" s="35">
        <f t="shared" si="30"/>
        <v>71.264367816091948</v>
      </c>
      <c r="W110" s="35">
        <f t="shared" si="31"/>
        <v>81.684981684981679</v>
      </c>
      <c r="X110" s="35">
        <f t="shared" si="32"/>
        <v>47.050650498926359</v>
      </c>
      <c r="Y110" s="35">
        <f t="shared" si="33"/>
        <v>75.45787545787546</v>
      </c>
      <c r="Z110" s="35">
        <f t="shared" si="34"/>
        <v>85.878489326765191</v>
      </c>
      <c r="AA110" s="35">
        <f t="shared" si="35"/>
        <v>-4.1935076417835049</v>
      </c>
      <c r="AB110" s="35">
        <f t="shared" si="36"/>
        <v>-4.193507641783512</v>
      </c>
      <c r="AC110" s="35">
        <f t="shared" si="37"/>
        <v>-4.193507641783512</v>
      </c>
      <c r="AF110">
        <v>2.75</v>
      </c>
      <c r="AG110">
        <v>1.47</v>
      </c>
      <c r="AJ110" t="s">
        <v>437</v>
      </c>
    </row>
    <row r="111" spans="1:36" ht="15" x14ac:dyDescent="0.25">
      <c r="A111">
        <v>1.75</v>
      </c>
      <c r="B111">
        <v>3.48</v>
      </c>
      <c r="C111">
        <v>5.46</v>
      </c>
      <c r="D111" s="20">
        <f t="shared" si="25"/>
        <v>4.1935076417835004E-2</v>
      </c>
      <c r="E111" s="17">
        <f>IF(OR($A111="",$B111="",$C111=""),"",A111*'MPTO_working_3-way'!$I110)</f>
        <v>1.8233863837312112</v>
      </c>
      <c r="F111" s="21">
        <f>IF(OR($A111="",$B111="",$C111=""),"",B111*'MPTO_working_3-way'!$I110)</f>
        <v>3.6259340659340658</v>
      </c>
      <c r="G111" s="22">
        <f>IF(OR($A111="",$B111="",$C111=""),"",C111*'MPTO_working_3-way'!$I110)</f>
        <v>5.6889655172413791</v>
      </c>
      <c r="H111" s="17">
        <f>IF(OR($A111="",$B111="",$C111=""),"",'MPTO_working_3-way'!E110)</f>
        <v>1.7938821752265861</v>
      </c>
      <c r="I111" s="21">
        <f>IF(OR($A111="",$B111="",$C111=""),"",'MPTO_working_3-way'!F110)</f>
        <v>3.6579393192669025</v>
      </c>
      <c r="J111" s="22">
        <f>IF(OR($A111="",$B111="",$C111=""),"",'MPTO_working_3-way'!G110)</f>
        <v>5.9111498257839719</v>
      </c>
      <c r="K111" s="17">
        <f>IF(OR($A111="",$B111="",$C111=""),"",'OddsRatio_working_3-way'!H110)</f>
        <v>1.804863919045905</v>
      </c>
      <c r="L111" s="21">
        <f>IF(OR($A111="",$B111="",$C111=""),"",'OddsRatio_working_3-way'!I110)</f>
        <v>3.6614166923117919</v>
      </c>
      <c r="M111" s="22">
        <f>IF(OR($A111="",$B111="",$C111=""),"",'OddsRatio_working_3-way'!J110)</f>
        <v>5.7862574385929815</v>
      </c>
      <c r="N111" s="23">
        <f t="shared" si="26"/>
        <v>54.843011274093833</v>
      </c>
      <c r="O111" s="24">
        <f t="shared" si="27"/>
        <v>27.579100497029945</v>
      </c>
      <c r="P111" s="24">
        <f t="shared" si="28"/>
        <v>17.57788822887623</v>
      </c>
      <c r="Q111" t="s">
        <v>297</v>
      </c>
      <c r="R111" t="s">
        <v>298</v>
      </c>
      <c r="S111" t="s">
        <v>425</v>
      </c>
      <c r="T111" s="35">
        <v>100</v>
      </c>
      <c r="U111" s="35">
        <f t="shared" si="29"/>
        <v>42.528735632183903</v>
      </c>
      <c r="V111" s="35">
        <f t="shared" si="30"/>
        <v>71.910112359550567</v>
      </c>
      <c r="W111" s="35">
        <f t="shared" si="31"/>
        <v>81.447124304267163</v>
      </c>
      <c r="X111" s="35">
        <f t="shared" si="32"/>
        <v>46.642763336182277</v>
      </c>
      <c r="Y111" s="35">
        <f t="shared" si="33"/>
        <v>76.024140063548927</v>
      </c>
      <c r="Z111" s="35">
        <f t="shared" si="34"/>
        <v>85.561152008265523</v>
      </c>
      <c r="AA111" s="35">
        <f t="shared" si="35"/>
        <v>-4.1140277039983744</v>
      </c>
      <c r="AB111" s="35">
        <f t="shared" si="36"/>
        <v>-4.1140277039983602</v>
      </c>
      <c r="AC111" s="35">
        <f t="shared" si="37"/>
        <v>-4.1140277039983602</v>
      </c>
      <c r="AF111">
        <v>2.1800000000000002</v>
      </c>
      <c r="AG111">
        <v>1.71</v>
      </c>
      <c r="AJ111" t="s">
        <v>437</v>
      </c>
    </row>
    <row r="112" spans="1:36" ht="15" x14ac:dyDescent="0.25">
      <c r="A112">
        <v>1.74</v>
      </c>
      <c r="B112">
        <v>3.56</v>
      </c>
      <c r="C112">
        <v>5.39</v>
      </c>
      <c r="D112" s="20">
        <f t="shared" si="25"/>
        <v>4.1140277039983797E-2</v>
      </c>
      <c r="E112" s="17">
        <f>IF(OR($A112="",$B112="",$C112=""),"",A112*'MPTO_working_3-way'!$I111)</f>
        <v>1.8115840820495719</v>
      </c>
      <c r="F112" s="21">
        <f>IF(OR($A112="",$B112="",$C112=""),"",B112*'MPTO_working_3-way'!$I111)</f>
        <v>3.7064593862623423</v>
      </c>
      <c r="G112" s="22">
        <f>IF(OR($A112="",$B112="",$C112=""),"",C112*'MPTO_working_3-way'!$I111)</f>
        <v>5.6117460932455128</v>
      </c>
      <c r="H112" s="17">
        <f>IF(OR($A112="",$B112="",$C112=""),"",'MPTO_working_3-way'!E111)</f>
        <v>1.7825336790456425</v>
      </c>
      <c r="I112" s="21">
        <f>IF(OR($A112="",$B112="",$C112=""),"",'MPTO_working_3-way'!F111)</f>
        <v>3.7427187643952955</v>
      </c>
      <c r="J112" s="22">
        <f>IF(OR($A112="",$B112="",$C112=""),"",'MPTO_working_3-way'!G111)</f>
        <v>5.8202023798787845</v>
      </c>
      <c r="K112" s="17">
        <f>IF(OR($A112="",$B112="",$C112=""),"",'OddsRatio_working_3-way'!H111)</f>
        <v>1.7932262850463567</v>
      </c>
      <c r="L112" s="21">
        <f>IF(OR($A112="",$B112="",$C112=""),"",'OddsRatio_working_3-way'!I111)</f>
        <v>3.7441341752955037</v>
      </c>
      <c r="M112" s="22">
        <f>IF(OR($A112="",$B112="",$C112=""),"",'OddsRatio_working_3-way'!J111)</f>
        <v>5.705761339666898</v>
      </c>
      <c r="N112" s="23">
        <f t="shared" si="26"/>
        <v>55.200308388039602</v>
      </c>
      <c r="O112" s="24">
        <f t="shared" si="27"/>
        <v>26.979926009884526</v>
      </c>
      <c r="P112" s="24">
        <f t="shared" si="28"/>
        <v>17.819765602075861</v>
      </c>
      <c r="Q112" t="s">
        <v>299</v>
      </c>
      <c r="R112" t="s">
        <v>300</v>
      </c>
      <c r="S112" t="s">
        <v>425</v>
      </c>
      <c r="T112" s="35">
        <v>100</v>
      </c>
      <c r="U112" s="35">
        <f t="shared" si="29"/>
        <v>42.857142857142854</v>
      </c>
      <c r="V112" s="35">
        <f t="shared" si="30"/>
        <v>70.760233918128648</v>
      </c>
      <c r="W112" s="35">
        <f t="shared" si="31"/>
        <v>82.174688057040996</v>
      </c>
      <c r="X112" s="35">
        <f t="shared" si="32"/>
        <v>47.065078024830342</v>
      </c>
      <c r="Y112" s="35">
        <f t="shared" si="33"/>
        <v>74.968169085816143</v>
      </c>
      <c r="Z112" s="35">
        <f t="shared" si="34"/>
        <v>86.382623224728476</v>
      </c>
      <c r="AA112" s="35">
        <f t="shared" si="35"/>
        <v>-4.2079351676874879</v>
      </c>
      <c r="AB112" s="35">
        <f t="shared" si="36"/>
        <v>-4.207935167687495</v>
      </c>
      <c r="AC112" s="35">
        <f t="shared" si="37"/>
        <v>-4.2079351676874808</v>
      </c>
      <c r="AF112">
        <v>2.42</v>
      </c>
      <c r="AG112">
        <v>1.59</v>
      </c>
      <c r="AJ112" t="s">
        <v>437</v>
      </c>
    </row>
    <row r="113" spans="1:36" ht="15" x14ac:dyDescent="0.25">
      <c r="A113">
        <v>1.75</v>
      </c>
      <c r="B113">
        <v>3.42</v>
      </c>
      <c r="C113">
        <v>5.61</v>
      </c>
      <c r="D113" s="20">
        <f t="shared" si="25"/>
        <v>4.2079351676874932E-2</v>
      </c>
      <c r="E113" s="17">
        <f>IF(OR($A113="",$B113="",$C113=""),"",A113*'MPTO_working_3-way'!$I112)</f>
        <v>1.823638865434531</v>
      </c>
      <c r="F113" s="21">
        <f>IF(OR($A113="",$B113="",$C113=""),"",B113*'MPTO_working_3-way'!$I112)</f>
        <v>3.5639113827349123</v>
      </c>
      <c r="G113" s="22">
        <f>IF(OR($A113="",$B113="",$C113=""),"",C113*'MPTO_working_3-way'!$I112)</f>
        <v>5.8460651629072684</v>
      </c>
      <c r="H113" s="17">
        <f>IF(OR($A113="",$B113="",$C113=""),"",'MPTO_working_3-way'!E112)</f>
        <v>1.7940369484778456</v>
      </c>
      <c r="I113" s="21">
        <f>IF(OR($A113="",$B113="",$C113=""),"",'MPTO_working_3-way'!F112)</f>
        <v>3.5923255104824778</v>
      </c>
      <c r="J113" s="22">
        <f>IF(OR($A113="",$B113="",$C113=""),"",'MPTO_working_3-way'!G112)</f>
        <v>6.0891450023122768</v>
      </c>
      <c r="K113" s="17">
        <f>IF(OR($A113="",$B113="",$C113=""),"",'OddsRatio_working_3-way'!H112)</f>
        <v>1.8051532584110153</v>
      </c>
      <c r="L113" s="21">
        <f>IF(OR($A113="",$B113="",$C113=""),"",'OddsRatio_working_3-way'!I112)</f>
        <v>3.5979611804728759</v>
      </c>
      <c r="M113" s="22">
        <f>IF(OR($A113="",$B113="",$C113=""),"",'OddsRatio_working_3-way'!J112)</f>
        <v>5.949008695033041</v>
      </c>
      <c r="N113" s="23">
        <f t="shared" si="26"/>
        <v>54.835418292191484</v>
      </c>
      <c r="O113" s="24">
        <f t="shared" si="27"/>
        <v>28.05905906764184</v>
      </c>
      <c r="P113" s="24">
        <f t="shared" si="28"/>
        <v>17.105522640166683</v>
      </c>
      <c r="Q113" t="s">
        <v>301</v>
      </c>
      <c r="R113" t="s">
        <v>302</v>
      </c>
      <c r="S113" t="s">
        <v>425</v>
      </c>
      <c r="T113" s="35">
        <v>100</v>
      </c>
      <c r="U113" s="35">
        <f t="shared" si="29"/>
        <v>63.63636363636364</v>
      </c>
      <c r="V113" s="35">
        <f t="shared" si="30"/>
        <v>71.590909090909093</v>
      </c>
      <c r="W113" s="35">
        <f t="shared" si="31"/>
        <v>61.977186311787079</v>
      </c>
      <c r="X113" s="35">
        <f t="shared" si="32"/>
        <v>66.431904597303841</v>
      </c>
      <c r="Y113" s="35">
        <f t="shared" si="33"/>
        <v>74.386450051849295</v>
      </c>
      <c r="Z113" s="35">
        <f t="shared" si="34"/>
        <v>64.772727272727266</v>
      </c>
      <c r="AA113" s="35">
        <f t="shared" si="35"/>
        <v>-2.7955409609402011</v>
      </c>
      <c r="AB113" s="35">
        <f t="shared" si="36"/>
        <v>-2.7955409609402011</v>
      </c>
      <c r="AC113" s="35">
        <f t="shared" si="37"/>
        <v>-2.7955409609401869</v>
      </c>
      <c r="AF113">
        <v>2.08</v>
      </c>
      <c r="AG113">
        <v>1.78</v>
      </c>
      <c r="AJ113" t="s">
        <v>437</v>
      </c>
    </row>
    <row r="114" spans="1:36" ht="15" x14ac:dyDescent="0.25">
      <c r="A114">
        <v>2.75</v>
      </c>
      <c r="B114">
        <v>3.52</v>
      </c>
      <c r="C114">
        <v>2.63</v>
      </c>
      <c r="D114" s="20">
        <f t="shared" si="25"/>
        <v>2.7955409609401904E-2</v>
      </c>
      <c r="E114" s="17">
        <f>IF(OR($A114="",$B114="",$C114=""),"",A114*'MPTO_working_3-way'!$I113)</f>
        <v>2.8268773764258555</v>
      </c>
      <c r="F114" s="21">
        <f>IF(OR($A114="",$B114="",$C114=""),"",B114*'MPTO_working_3-way'!$I113)</f>
        <v>3.6184030418250948</v>
      </c>
      <c r="G114" s="22">
        <f>IF(OR($A114="",$B114="",$C114=""),"",C114*'MPTO_working_3-way'!$I113)</f>
        <v>2.7035227272727269</v>
      </c>
      <c r="H114" s="17">
        <f>IF(OR($A114="",$B114="",$C114=""),"",'MPTO_working_3-way'!E113)</f>
        <v>2.8223242957603349</v>
      </c>
      <c r="I114" s="21">
        <f>IF(OR($A114="",$B114="",$C114=""),"",'MPTO_working_3-way'!F113)</f>
        <v>3.6393751965614842</v>
      </c>
      <c r="J114" s="22">
        <f>IF(OR($A114="",$B114="",$C114=""),"",'MPTO_working_3-way'!G113)</f>
        <v>2.6960742437774234</v>
      </c>
      <c r="K114" s="17">
        <f>IF(OR($A114="",$B114="",$C114=""),"",'OddsRatio_working_3-way'!H113)</f>
        <v>2.8250171778287236</v>
      </c>
      <c r="L114" s="21">
        <f>IF(OR($A114="",$B114="",$C114=""),"",'OddsRatio_working_3-way'!I113)</f>
        <v>3.6280247360733626</v>
      </c>
      <c r="M114" s="22">
        <f>IF(OR($A114="",$B114="",$C114=""),"",'OddsRatio_working_3-way'!J113)</f>
        <v>2.6998731427776117</v>
      </c>
      <c r="N114" s="23">
        <f t="shared" si="26"/>
        <v>35.374721533352947</v>
      </c>
      <c r="O114" s="24">
        <f t="shared" si="27"/>
        <v>27.636501197931995</v>
      </c>
      <c r="P114" s="24">
        <f t="shared" si="28"/>
        <v>36.988777268715069</v>
      </c>
      <c r="Q114" t="s">
        <v>303</v>
      </c>
      <c r="R114" t="s">
        <v>304</v>
      </c>
      <c r="S114" t="s">
        <v>425</v>
      </c>
      <c r="T114" s="35">
        <v>100</v>
      </c>
      <c r="U114" s="35">
        <f t="shared" si="29"/>
        <v>55.947136563876647</v>
      </c>
      <c r="V114" s="35">
        <f t="shared" si="30"/>
        <v>72.67759562841529</v>
      </c>
      <c r="W114" s="35">
        <f t="shared" si="31"/>
        <v>68.75</v>
      </c>
      <c r="X114" s="35">
        <f t="shared" si="32"/>
        <v>58.572404371584696</v>
      </c>
      <c r="Y114" s="35">
        <f t="shared" si="33"/>
        <v>75.302863436123346</v>
      </c>
      <c r="Z114" s="35">
        <f t="shared" si="34"/>
        <v>71.375267807708042</v>
      </c>
      <c r="AA114" s="35">
        <f t="shared" si="35"/>
        <v>-2.6252678077080489</v>
      </c>
      <c r="AB114" s="35">
        <f t="shared" si="36"/>
        <v>-2.625267807708056</v>
      </c>
      <c r="AC114" s="35">
        <f t="shared" si="37"/>
        <v>-2.6252678077080418</v>
      </c>
      <c r="AF114">
        <v>1.97</v>
      </c>
      <c r="AG114">
        <v>1.92</v>
      </c>
      <c r="AJ114" t="s">
        <v>438</v>
      </c>
    </row>
    <row r="115" spans="1:36" ht="15" x14ac:dyDescent="0.25">
      <c r="A115">
        <v>2.27</v>
      </c>
      <c r="B115">
        <v>3.66</v>
      </c>
      <c r="C115">
        <v>3.2</v>
      </c>
      <c r="D115" s="20">
        <f t="shared" si="25"/>
        <v>2.6252678077080427E-2</v>
      </c>
      <c r="E115" s="17">
        <f>IF(OR($A115="",$B115="",$C115=""),"",A115*'MPTO_working_3-way'!$I114)</f>
        <v>2.3295935792349725</v>
      </c>
      <c r="F115" s="21">
        <f>IF(OR($A115="",$B115="",$C115=""),"",B115*'MPTO_working_3-way'!$I114)</f>
        <v>3.7560848017621145</v>
      </c>
      <c r="G115" s="22">
        <f>IF(OR($A115="",$B115="",$C115=""),"",C115*'MPTO_working_3-way'!$I114)</f>
        <v>3.2840085698466575</v>
      </c>
      <c r="H115" s="17">
        <f>IF(OR($A115="",$B115="",$C115=""),"",'MPTO_working_3-way'!E114)</f>
        <v>2.3160063697004825</v>
      </c>
      <c r="I115" s="21">
        <f>IF(OR($A115="",$B115="",$C115=""),"",'MPTO_working_3-way'!F114)</f>
        <v>3.7811021501808093</v>
      </c>
      <c r="J115" s="22">
        <f>IF(OR($A115="",$B115="",$C115=""),"",'MPTO_working_3-way'!G114)</f>
        <v>3.2921907453943264</v>
      </c>
      <c r="K115" s="17">
        <f>IF(OR($A115="",$B115="",$C115=""),"",'OddsRatio_working_3-way'!H114)</f>
        <v>2.3218697301025601</v>
      </c>
      <c r="L115" s="21">
        <f>IF(OR($A115="",$B115="",$C115=""),"",'OddsRatio_working_3-way'!I114)</f>
        <v>3.7686405370652052</v>
      </c>
      <c r="M115" s="22">
        <f>IF(OR($A115="",$B115="",$C115=""),"",'OddsRatio_working_3-way'!J114)</f>
        <v>3.2898530757682143</v>
      </c>
      <c r="N115" s="23">
        <f t="shared" si="26"/>
        <v>42.925942486860528</v>
      </c>
      <c r="O115" s="24">
        <f t="shared" si="27"/>
        <v>26.623467061522788</v>
      </c>
      <c r="P115" s="24">
        <f t="shared" si="28"/>
        <v>30.450590451616687</v>
      </c>
      <c r="Q115" t="s">
        <v>305</v>
      </c>
      <c r="R115" t="s">
        <v>306</v>
      </c>
      <c r="S115" t="s">
        <v>425</v>
      </c>
      <c r="T115" s="35">
        <v>100</v>
      </c>
      <c r="U115" s="35">
        <f t="shared" si="29"/>
        <v>35.897435897435898</v>
      </c>
      <c r="V115" s="35">
        <f t="shared" si="30"/>
        <v>77.168949771689498</v>
      </c>
      <c r="W115" s="35">
        <f t="shared" si="31"/>
        <v>84</v>
      </c>
      <c r="X115" s="35">
        <f t="shared" si="32"/>
        <v>38.831050228310502</v>
      </c>
      <c r="Y115" s="35">
        <f t="shared" si="33"/>
        <v>80.102564102564102</v>
      </c>
      <c r="Z115" s="35">
        <f t="shared" si="34"/>
        <v>86.933614330874605</v>
      </c>
      <c r="AA115" s="35">
        <f t="shared" si="35"/>
        <v>-2.9336143308746045</v>
      </c>
      <c r="AB115" s="35">
        <f t="shared" si="36"/>
        <v>-2.9336143308746045</v>
      </c>
      <c r="AC115" s="35">
        <f t="shared" si="37"/>
        <v>-2.9336143308746045</v>
      </c>
      <c r="AF115">
        <v>1.91</v>
      </c>
      <c r="AG115">
        <v>1.98</v>
      </c>
      <c r="AJ115" t="s">
        <v>438</v>
      </c>
    </row>
    <row r="116" spans="1:36" ht="15" x14ac:dyDescent="0.25">
      <c r="A116">
        <v>1.56</v>
      </c>
      <c r="B116">
        <v>4.38</v>
      </c>
      <c r="C116">
        <v>6.25</v>
      </c>
      <c r="D116" s="20">
        <f t="shared" si="25"/>
        <v>2.933614330874601E-2</v>
      </c>
      <c r="E116" s="17">
        <f>IF(OR($A116="",$B116="",$C116=""),"",A116*'MPTO_working_3-way'!$I115)</f>
        <v>1.6057643835616437</v>
      </c>
      <c r="F116" s="21">
        <f>IF(OR($A116="",$B116="",$C116=""),"",B116*'MPTO_working_3-way'!$I115)</f>
        <v>4.5084923076923076</v>
      </c>
      <c r="G116" s="22">
        <f>IF(OR($A116="",$B116="",$C116=""),"",C116*'MPTO_working_3-way'!$I115)</f>
        <v>6.4333508956796628</v>
      </c>
      <c r="H116" s="17">
        <f>IF(OR($A116="",$B116="",$C116=""),"",'MPTO_working_3-way'!E115)</f>
        <v>1.5841661287809654</v>
      </c>
      <c r="I116" s="21">
        <f>IF(OR($A116="",$B116="",$C116=""),"",'MPTO_working_3-way'!F115)</f>
        <v>4.5759933136170758</v>
      </c>
      <c r="J116" s="22">
        <f>IF(OR($A116="",$B116="",$C116=""),"",'MPTO_working_3-way'!G115)</f>
        <v>6.6568462401795738</v>
      </c>
      <c r="K116" s="17">
        <f>IF(OR($A116="",$B116="",$C116=""),"",'OddsRatio_working_3-way'!H115)</f>
        <v>1.5914241548336194</v>
      </c>
      <c r="L116" s="21">
        <f>IF(OR($A116="",$B116="",$C116=""),"",'OddsRatio_working_3-way'!I115)</f>
        <v>4.5696672202457744</v>
      </c>
      <c r="M116" s="22">
        <f>IF(OR($A116="",$B116="",$C116=""),"",'OddsRatio_working_3-way'!J115)</f>
        <v>6.5446014515651809</v>
      </c>
      <c r="N116" s="23">
        <f t="shared" si="26"/>
        <v>62.275637088298332</v>
      </c>
      <c r="O116" s="24">
        <f t="shared" si="27"/>
        <v>22.180363894462417</v>
      </c>
      <c r="P116" s="24">
        <f t="shared" si="28"/>
        <v>15.54399901723926</v>
      </c>
      <c r="Q116" t="s">
        <v>307</v>
      </c>
      <c r="R116" t="s">
        <v>308</v>
      </c>
      <c r="S116" t="s">
        <v>425</v>
      </c>
      <c r="T116" s="35">
        <v>100</v>
      </c>
      <c r="U116" s="35">
        <f t="shared" si="29"/>
        <v>64.788732394366207</v>
      </c>
      <c r="V116" s="35">
        <f t="shared" si="30"/>
        <v>72.899728997289984</v>
      </c>
      <c r="W116" s="35">
        <f t="shared" si="31"/>
        <v>56.331877729257641</v>
      </c>
      <c r="X116" s="35">
        <f t="shared" si="32"/>
        <v>70.768393273452389</v>
      </c>
      <c r="Y116" s="35">
        <f t="shared" si="33"/>
        <v>78.879389876376166</v>
      </c>
      <c r="Z116" s="35">
        <f t="shared" si="34"/>
        <v>62.311538608343838</v>
      </c>
      <c r="AA116" s="35">
        <f t="shared" si="35"/>
        <v>-5.9796608790861825</v>
      </c>
      <c r="AB116" s="35">
        <f t="shared" si="36"/>
        <v>-5.9796608790861825</v>
      </c>
      <c r="AC116" s="35">
        <f t="shared" si="37"/>
        <v>-5.9796608790861967</v>
      </c>
      <c r="AF116">
        <v>1.89</v>
      </c>
      <c r="AG116">
        <v>1.99</v>
      </c>
      <c r="AJ116" t="s">
        <v>438</v>
      </c>
    </row>
    <row r="117" spans="1:36" ht="15" x14ac:dyDescent="0.25">
      <c r="A117">
        <v>2.84</v>
      </c>
      <c r="B117">
        <v>3.69</v>
      </c>
      <c r="C117">
        <v>2.29</v>
      </c>
      <c r="D117" s="20">
        <f t="shared" si="25"/>
        <v>5.9796608790862127E-2</v>
      </c>
      <c r="E117" s="17">
        <f>IF(OR($A117="",$B117="",$C117=""),"",A117*'MPTO_working_3-way'!$I116)</f>
        <v>3.0098223689660482</v>
      </c>
      <c r="F117" s="21">
        <f>IF(OR($A117="",$B117="",$C117=""),"",B117*'MPTO_working_3-way'!$I116)</f>
        <v>3.910649486438281</v>
      </c>
      <c r="G117" s="22">
        <f>IF(OR($A117="",$B117="",$C117=""),"",C117*'MPTO_working_3-way'!$I116)</f>
        <v>2.4269342341310742</v>
      </c>
      <c r="H117" s="17">
        <f>IF(OR($A117="",$B117="",$C117=""),"",'MPTO_working_3-way'!E116)</f>
        <v>3.0104117517483804</v>
      </c>
      <c r="I117" s="21">
        <f>IF(OR($A117="",$B117="",$C117=""),"",'MPTO_working_3-way'!F116)</f>
        <v>3.9829449168013968</v>
      </c>
      <c r="J117" s="22">
        <f>IF(OR($A117="",$B117="",$C117=""),"",'MPTO_working_3-way'!G116)</f>
        <v>2.3995257398200178</v>
      </c>
      <c r="K117" s="17">
        <f>IF(OR($A117="",$B117="",$C117=""),"",'OddsRatio_working_3-way'!H116)</f>
        <v>3.013709819974602</v>
      </c>
      <c r="L117" s="21">
        <f>IF(OR($A117="",$B117="",$C117=""),"",'OddsRatio_working_3-way'!I116)</f>
        <v>3.9439562042020007</v>
      </c>
      <c r="M117" s="22">
        <f>IF(OR($A117="",$B117="",$C117=""),"",'OddsRatio_working_3-way'!J116)</f>
        <v>2.411785689003934</v>
      </c>
      <c r="N117" s="23">
        <f t="shared" si="26"/>
        <v>33.224552063633105</v>
      </c>
      <c r="O117" s="24">
        <f t="shared" si="27"/>
        <v>25.571199962254205</v>
      </c>
      <c r="P117" s="24">
        <f t="shared" si="28"/>
        <v>41.204247974112668</v>
      </c>
      <c r="Q117" t="s">
        <v>309</v>
      </c>
      <c r="R117" t="s">
        <v>310</v>
      </c>
      <c r="S117" t="s">
        <v>426</v>
      </c>
      <c r="T117" s="35">
        <v>100</v>
      </c>
      <c r="U117" s="35">
        <f t="shared" si="29"/>
        <v>62.546816479400754</v>
      </c>
      <c r="V117" s="35">
        <f t="shared" si="30"/>
        <v>73.753280839895012</v>
      </c>
      <c r="W117" s="35">
        <f t="shared" si="31"/>
        <v>59.349593495934961</v>
      </c>
      <c r="X117" s="35">
        <f t="shared" si="32"/>
        <v>66.897125664170034</v>
      </c>
      <c r="Y117" s="35">
        <f t="shared" si="33"/>
        <v>78.1035900246643</v>
      </c>
      <c r="Z117" s="35">
        <f t="shared" si="34"/>
        <v>63.699902680704248</v>
      </c>
      <c r="AA117" s="35">
        <f t="shared" si="35"/>
        <v>-4.3503091847692801</v>
      </c>
      <c r="AB117" s="35">
        <f t="shared" si="36"/>
        <v>-4.3503091847692872</v>
      </c>
      <c r="AC117" s="35">
        <f t="shared" si="37"/>
        <v>-4.3503091847692872</v>
      </c>
      <c r="AF117">
        <v>1.56</v>
      </c>
      <c r="AG117">
        <v>2.39</v>
      </c>
      <c r="AJ117" t="s">
        <v>429</v>
      </c>
    </row>
    <row r="118" spans="1:36" ht="15" x14ac:dyDescent="0.25">
      <c r="A118">
        <v>2.67</v>
      </c>
      <c r="B118">
        <v>3.81</v>
      </c>
      <c r="C118">
        <v>2.46</v>
      </c>
      <c r="D118" s="20">
        <f t="shared" si="25"/>
        <v>4.3503091847692854E-2</v>
      </c>
      <c r="E118" s="17">
        <f>IF(OR($A118="",$B118="",$C118=""),"",A118*'MPTO_working_3-way'!$I117)</f>
        <v>2.7861532552333399</v>
      </c>
      <c r="F118" s="21">
        <f>IF(OR($A118="",$B118="",$C118=""),"",B118*'MPTO_working_3-way'!$I117)</f>
        <v>3.9757467799397097</v>
      </c>
      <c r="G118" s="22">
        <f>IF(OR($A118="",$B118="",$C118=""),"",C118*'MPTO_working_3-way'!$I117)</f>
        <v>2.5670176059453245</v>
      </c>
      <c r="H118" s="17">
        <f>IF(OR($A118="",$B118="",$C118=""),"",'MPTO_working_3-way'!E117)</f>
        <v>2.7775401083763591</v>
      </c>
      <c r="I118" s="21">
        <f>IF(OR($A118="",$B118="",$C118=""),"",'MPTO_working_3-way'!F117)</f>
        <v>4.0328083316976384</v>
      </c>
      <c r="J118" s="22">
        <f>IF(OR($A118="",$B118="",$C118=""),"",'MPTO_working_3-way'!G117)</f>
        <v>2.5510006611746157</v>
      </c>
      <c r="K118" s="17">
        <f>IF(OR($A118="",$B118="",$C118=""),"",'OddsRatio_working_3-way'!H117)</f>
        <v>2.7833413098150706</v>
      </c>
      <c r="L118" s="21">
        <f>IF(OR($A118="",$B118="",$C118=""),"",'OddsRatio_working_3-way'!I117)</f>
        <v>4.0007120242996095</v>
      </c>
      <c r="M118" s="22">
        <f>IF(OR($A118="",$B118="",$C118=""),"",'OddsRatio_working_3-way'!J117)</f>
        <v>2.5590888097784448</v>
      </c>
      <c r="N118" s="23">
        <f t="shared" si="26"/>
        <v>35.891780113734271</v>
      </c>
      <c r="O118" s="24">
        <f t="shared" si="27"/>
        <v>25.152507323798034</v>
      </c>
      <c r="P118" s="24">
        <f t="shared" si="28"/>
        <v>38.955712562467689</v>
      </c>
      <c r="Q118" t="s">
        <v>311</v>
      </c>
      <c r="R118" t="s">
        <v>312</v>
      </c>
      <c r="S118" t="s">
        <v>426</v>
      </c>
      <c r="T118" s="35">
        <v>100</v>
      </c>
      <c r="U118" s="35">
        <f t="shared" si="29"/>
        <v>35.897435897435898</v>
      </c>
      <c r="V118" s="35">
        <f t="shared" si="30"/>
        <v>75.786924939467312</v>
      </c>
      <c r="W118" s="35">
        <f t="shared" si="31"/>
        <v>83.22147651006712</v>
      </c>
      <c r="X118" s="35">
        <f t="shared" si="32"/>
        <v>40.991598550465575</v>
      </c>
      <c r="Y118" s="35">
        <f t="shared" si="33"/>
        <v>80.881087592496982</v>
      </c>
      <c r="Z118" s="35">
        <f t="shared" si="34"/>
        <v>88.315639163096776</v>
      </c>
      <c r="AA118" s="35">
        <f t="shared" si="35"/>
        <v>-5.0941626530296773</v>
      </c>
      <c r="AB118" s="35">
        <f t="shared" si="36"/>
        <v>-5.0941626530296702</v>
      </c>
      <c r="AC118" s="35">
        <f t="shared" si="37"/>
        <v>-5.094162653029656</v>
      </c>
      <c r="AF118">
        <v>1.62</v>
      </c>
      <c r="AG118">
        <v>2.33</v>
      </c>
      <c r="AJ118" t="s">
        <v>429</v>
      </c>
    </row>
    <row r="119" spans="1:36" ht="15" x14ac:dyDescent="0.25">
      <c r="A119">
        <v>1.56</v>
      </c>
      <c r="B119">
        <v>4.13</v>
      </c>
      <c r="C119">
        <v>5.96</v>
      </c>
      <c r="D119" s="20">
        <f t="shared" si="25"/>
        <v>5.0941626530296658E-2</v>
      </c>
      <c r="E119" s="17">
        <f>IF(OR($A119="",$B119="",$C119=""),"",A119*'MPTO_working_3-way'!$I118)</f>
        <v>1.6394689373872628</v>
      </c>
      <c r="F119" s="21">
        <f>IF(OR($A119="",$B119="",$C119=""),"",B119*'MPTO_working_3-way'!$I118)</f>
        <v>4.3403889175701247</v>
      </c>
      <c r="G119" s="22">
        <f>IF(OR($A119="",$B119="",$C119=""),"",C119*'MPTO_working_3-way'!$I118)</f>
        <v>6.2636120941205684</v>
      </c>
      <c r="H119" s="17">
        <f>IF(OR($A119="",$B119="",$C119=""),"",'MPTO_working_3-way'!E118)</f>
        <v>1.6024482875430277</v>
      </c>
      <c r="I119" s="21">
        <f>IF(OR($A119="",$B119="",$C119=""),"",'MPTO_working_3-way'!F118)</f>
        <v>4.4414793438545423</v>
      </c>
      <c r="J119" s="22">
        <f>IF(OR($A119="",$B119="",$C119=""),"",'MPTO_working_3-way'!G118)</f>
        <v>6.6310933827484302</v>
      </c>
      <c r="K119" s="17">
        <f>IF(OR($A119="",$B119="",$C119=""),"",'OddsRatio_working_3-way'!H118)</f>
        <v>1.6146129859579941</v>
      </c>
      <c r="L119" s="21">
        <f>IF(OR($A119="",$B119="",$C119=""),"",'OddsRatio_working_3-way'!I118)</f>
        <v>4.4352475822295006</v>
      </c>
      <c r="M119" s="22">
        <f>IF(OR($A119="",$B119="",$C119=""),"",'OddsRatio_working_3-way'!J118)</f>
        <v>6.4437150184850891</v>
      </c>
      <c r="N119" s="23">
        <f t="shared" si="26"/>
        <v>60.995361192609629</v>
      </c>
      <c r="O119" s="24">
        <f t="shared" si="27"/>
        <v>23.039410038854975</v>
      </c>
      <c r="P119" s="24">
        <f t="shared" si="28"/>
        <v>15.965228768535406</v>
      </c>
      <c r="Q119" t="s">
        <v>313</v>
      </c>
      <c r="R119" t="s">
        <v>314</v>
      </c>
      <c r="S119" t="s">
        <v>426</v>
      </c>
      <c r="T119" s="35">
        <v>100</v>
      </c>
      <c r="U119" s="35">
        <f t="shared" si="29"/>
        <v>41.860465116279073</v>
      </c>
      <c r="V119" s="35">
        <f t="shared" si="30"/>
        <v>75.728155339805824</v>
      </c>
      <c r="W119" s="35">
        <f t="shared" si="31"/>
        <v>77.578475336322867</v>
      </c>
      <c r="X119" s="35">
        <f t="shared" si="32"/>
        <v>46.693369323871302</v>
      </c>
      <c r="Y119" s="35">
        <f t="shared" si="33"/>
        <v>80.56105954739806</v>
      </c>
      <c r="Z119" s="35">
        <f t="shared" si="34"/>
        <v>82.411379543915103</v>
      </c>
      <c r="AA119" s="35">
        <f t="shared" si="35"/>
        <v>-4.8329042075922288</v>
      </c>
      <c r="AB119" s="35">
        <f t="shared" si="36"/>
        <v>-4.8329042075922359</v>
      </c>
      <c r="AC119" s="35">
        <f t="shared" si="37"/>
        <v>-4.8329042075922359</v>
      </c>
      <c r="AF119">
        <v>1.7</v>
      </c>
      <c r="AG119">
        <v>2.1800000000000002</v>
      </c>
      <c r="AJ119" t="s">
        <v>429</v>
      </c>
    </row>
    <row r="120" spans="1:36" ht="15" x14ac:dyDescent="0.25">
      <c r="A120">
        <v>1.72</v>
      </c>
      <c r="B120">
        <v>4.12</v>
      </c>
      <c r="C120">
        <v>4.46</v>
      </c>
      <c r="D120" s="20">
        <f t="shared" si="25"/>
        <v>4.8329042075922368E-2</v>
      </c>
      <c r="E120" s="17">
        <f>IF(OR($A120="",$B120="",$C120=""),"",A120*'MPTO_working_3-way'!$I119)</f>
        <v>1.8031259523705865</v>
      </c>
      <c r="F120" s="21">
        <f>IF(OR($A120="",$B120="",$C120=""),"",B120*'MPTO_working_3-way'!$I119)</f>
        <v>4.3191156533528003</v>
      </c>
      <c r="G120" s="22">
        <f>IF(OR($A120="",$B120="",$C120=""),"",C120*'MPTO_working_3-way'!$I119)</f>
        <v>4.6755475276586136</v>
      </c>
      <c r="H120" s="17">
        <f>IF(OR($A120="",$B120="",$C120=""),"",'MPTO_working_3-way'!E119)</f>
        <v>1.7690170764121982</v>
      </c>
      <c r="I120" s="21">
        <f>IF(OR($A120="",$B120="",$C120=""),"",'MPTO_working_3-way'!F119)</f>
        <v>4.4128919549268586</v>
      </c>
      <c r="J120" s="22">
        <f>IF(OR($A120="",$B120="",$C120=""),"",'MPTO_working_3-way'!G119)</f>
        <v>4.8052535042011488</v>
      </c>
      <c r="K120" s="17">
        <f>IF(OR($A120="",$B120="",$C120=""),"",'OddsRatio_working_3-way'!H119)</f>
        <v>1.780939542261373</v>
      </c>
      <c r="L120" s="21">
        <f>IF(OR($A120="",$B120="",$C120=""),"",'OddsRatio_working_3-way'!I119)</f>
        <v>4.3840713497992816</v>
      </c>
      <c r="M120" s="22">
        <f>IF(OR($A120="",$B120="",$C120=""),"",'OddsRatio_working_3-way'!J119)</f>
        <v>4.7528483558671519</v>
      </c>
      <c r="N120" s="23">
        <f t="shared" si="26"/>
        <v>55.459242804713149</v>
      </c>
      <c r="O120" s="24">
        <f t="shared" si="27"/>
        <v>23.152887772841414</v>
      </c>
      <c r="P120" s="24">
        <f t="shared" si="28"/>
        <v>21.387869422445434</v>
      </c>
      <c r="Q120" t="s">
        <v>315</v>
      </c>
      <c r="R120" t="s">
        <v>316</v>
      </c>
      <c r="S120" t="s">
        <v>426</v>
      </c>
      <c r="T120" s="35">
        <v>100</v>
      </c>
      <c r="U120" s="35">
        <f t="shared" si="29"/>
        <v>58.15899581589958</v>
      </c>
      <c r="V120" s="35">
        <f t="shared" si="30"/>
        <v>72.14484679665739</v>
      </c>
      <c r="W120" s="35">
        <f t="shared" si="31"/>
        <v>67.532467532467535</v>
      </c>
      <c r="X120" s="35">
        <f t="shared" si="32"/>
        <v>60.322685670875089</v>
      </c>
      <c r="Y120" s="35">
        <f t="shared" si="33"/>
        <v>74.308536651632878</v>
      </c>
      <c r="Z120" s="35">
        <f t="shared" si="34"/>
        <v>69.696157387443037</v>
      </c>
      <c r="AA120" s="35">
        <f t="shared" si="35"/>
        <v>-2.1636898549755088</v>
      </c>
      <c r="AB120" s="35">
        <f t="shared" si="36"/>
        <v>-2.1636898549754875</v>
      </c>
      <c r="AC120" s="35">
        <f t="shared" si="37"/>
        <v>-2.1636898549755017</v>
      </c>
      <c r="AF120">
        <v>1.77</v>
      </c>
      <c r="AG120">
        <v>2.0699999999999998</v>
      </c>
      <c r="AJ120" t="s">
        <v>429</v>
      </c>
    </row>
    <row r="121" spans="1:36" ht="15" x14ac:dyDescent="0.25">
      <c r="A121">
        <v>2.39</v>
      </c>
      <c r="B121">
        <v>3.59</v>
      </c>
      <c r="C121">
        <v>3.08</v>
      </c>
      <c r="D121" s="20">
        <f t="shared" si="25"/>
        <v>2.1636898549755035E-2</v>
      </c>
      <c r="E121" s="17">
        <f>IF(OR($A121="",$B121="",$C121=""),"",A121*'MPTO_working_3-way'!$I120)</f>
        <v>2.4417121875339145</v>
      </c>
      <c r="F121" s="21">
        <f>IF(OR($A121="",$B121="",$C121=""),"",B121*'MPTO_working_3-way'!$I120)</f>
        <v>3.6676764657936203</v>
      </c>
      <c r="G121" s="22">
        <f>IF(OR($A121="",$B121="",$C121=""),"",C121*'MPTO_working_3-way'!$I120)</f>
        <v>3.1466416475332455</v>
      </c>
      <c r="H121" s="17">
        <f>IF(OR($A121="",$B121="",$C121=""),"",'MPTO_working_3-way'!E120)</f>
        <v>2.4319199671360026</v>
      </c>
      <c r="I121" s="21">
        <f>IF(OR($A121="",$B121="",$C121=""),"",'MPTO_working_3-way'!F120)</f>
        <v>3.6854235590053608</v>
      </c>
      <c r="J121" s="22">
        <f>IF(OR($A121="",$B121="",$C121=""),"",'MPTO_working_3-way'!G120)</f>
        <v>3.1499731330915601</v>
      </c>
      <c r="K121" s="17">
        <f>IF(OR($A121="",$B121="",$C121=""),"",'OddsRatio_working_3-way'!H120)</f>
        <v>2.4363126437454721</v>
      </c>
      <c r="L121" s="21">
        <f>IF(OR($A121="",$B121="",$C121=""),"",'OddsRatio_working_3-way'!I120)</f>
        <v>3.6762947822307712</v>
      </c>
      <c r="M121" s="22">
        <f>IF(OR($A121="",$B121="",$C121=""),"",'OddsRatio_working_3-way'!J120)</f>
        <v>3.1493023733745193</v>
      </c>
      <c r="N121" s="23">
        <f t="shared" si="26"/>
        <v>40.954867863029428</v>
      </c>
      <c r="O121" s="24">
        <f t="shared" si="27"/>
        <v>27.265218438061378</v>
      </c>
      <c r="P121" s="24">
        <f t="shared" si="28"/>
        <v>31.779913698909201</v>
      </c>
      <c r="Q121" t="s">
        <v>317</v>
      </c>
      <c r="R121" t="s">
        <v>318</v>
      </c>
      <c r="S121" t="s">
        <v>426</v>
      </c>
      <c r="T121" s="35">
        <v>100</v>
      </c>
      <c r="U121" s="35">
        <f t="shared" si="29"/>
        <v>45.945945945945937</v>
      </c>
      <c r="V121" s="35">
        <f t="shared" si="30"/>
        <v>75.429975429975428</v>
      </c>
      <c r="W121" s="35">
        <f t="shared" si="31"/>
        <v>76.30331753554502</v>
      </c>
      <c r="X121" s="35">
        <f t="shared" si="32"/>
        <v>48.266707034479545</v>
      </c>
      <c r="Y121" s="35">
        <f t="shared" si="33"/>
        <v>77.750736518509029</v>
      </c>
      <c r="Z121" s="35">
        <f t="shared" si="34"/>
        <v>78.624078624078606</v>
      </c>
      <c r="AA121" s="35">
        <f t="shared" si="35"/>
        <v>-2.3207610885336081</v>
      </c>
      <c r="AB121" s="35">
        <f t="shared" si="36"/>
        <v>-2.320761088533601</v>
      </c>
      <c r="AC121" s="35">
        <f t="shared" si="37"/>
        <v>-2.3207610885335868</v>
      </c>
      <c r="AF121">
        <v>1.94</v>
      </c>
      <c r="AG121">
        <v>1.96</v>
      </c>
      <c r="AJ121" t="s">
        <v>430</v>
      </c>
    </row>
    <row r="122" spans="1:36" ht="15" x14ac:dyDescent="0.25">
      <c r="A122">
        <v>1.85</v>
      </c>
      <c r="B122">
        <v>4.07</v>
      </c>
      <c r="C122">
        <v>4.22</v>
      </c>
      <c r="D122" s="20">
        <f t="shared" si="25"/>
        <v>2.320761088533585E-2</v>
      </c>
      <c r="E122" s="17">
        <f>IF(OR($A122="",$B122="",$C122=""),"",A122*'MPTO_working_3-way'!$I121)</f>
        <v>1.8929340801378713</v>
      </c>
      <c r="F122" s="21">
        <f>IF(OR($A122="",$B122="",$C122=""),"",B122*'MPTO_working_3-way'!$I121)</f>
        <v>4.1644549763033174</v>
      </c>
      <c r="G122" s="22">
        <f>IF(OR($A122="",$B122="",$C122=""),"",C122*'MPTO_working_3-way'!$I121)</f>
        <v>4.3179361179361173</v>
      </c>
      <c r="H122" s="17">
        <f>IF(OR($A122="",$B122="",$C122=""),"",'MPTO_working_3-way'!E121)</f>
        <v>1.8768604253025127</v>
      </c>
      <c r="I122" s="21">
        <f>IF(OR($A122="",$B122="",$C122=""),"",'MPTO_working_3-way'!F121)</f>
        <v>4.2023096873113994</v>
      </c>
      <c r="J122" s="22">
        <f>IF(OR($A122="",$B122="",$C122=""),"",'MPTO_working_3-way'!G121)</f>
        <v>4.3624125844523078</v>
      </c>
      <c r="K122" s="17">
        <f>IF(OR($A122="",$B122="",$C122=""),"",'OddsRatio_working_3-way'!H121)</f>
        <v>1.8828927477790514</v>
      </c>
      <c r="L122" s="21">
        <f>IF(OR($A122="",$B122="",$C122=""),"",'OddsRatio_working_3-way'!I121)</f>
        <v>4.1888008655078677</v>
      </c>
      <c r="M122" s="22">
        <f>IF(OR($A122="",$B122="",$C122=""),"",'OddsRatio_working_3-way'!J121)</f>
        <v>4.3446054680571109</v>
      </c>
      <c r="N122" s="23">
        <f t="shared" si="26"/>
        <v>52.828041424832151</v>
      </c>
      <c r="O122" s="24">
        <f t="shared" si="27"/>
        <v>24.012746102196427</v>
      </c>
      <c r="P122" s="24">
        <f t="shared" si="28"/>
        <v>23.15921247297144</v>
      </c>
      <c r="Q122" t="s">
        <v>319</v>
      </c>
      <c r="R122" t="s">
        <v>320</v>
      </c>
      <c r="S122" t="s">
        <v>426</v>
      </c>
      <c r="T122" s="35">
        <v>100</v>
      </c>
      <c r="U122" s="35">
        <f t="shared" si="29"/>
        <v>33.333333333333329</v>
      </c>
      <c r="V122" s="35">
        <f t="shared" si="30"/>
        <v>77.220956719817764</v>
      </c>
      <c r="W122" s="35">
        <f t="shared" si="31"/>
        <v>86.320109439124479</v>
      </c>
      <c r="X122" s="35">
        <f t="shared" si="32"/>
        <v>36.45893384105775</v>
      </c>
      <c r="Y122" s="35">
        <f t="shared" si="33"/>
        <v>80.346557227542178</v>
      </c>
      <c r="Z122" s="35">
        <f t="shared" si="34"/>
        <v>89.445709946848893</v>
      </c>
      <c r="AA122" s="35">
        <f t="shared" si="35"/>
        <v>-3.1256005077244211</v>
      </c>
      <c r="AB122" s="35">
        <f t="shared" si="36"/>
        <v>-3.125600507724414</v>
      </c>
      <c r="AC122" s="35">
        <f t="shared" si="37"/>
        <v>-3.125600507724414</v>
      </c>
      <c r="AF122">
        <v>1.55</v>
      </c>
      <c r="AG122">
        <v>2.6</v>
      </c>
      <c r="AJ122" t="s">
        <v>430</v>
      </c>
    </row>
    <row r="123" spans="1:36" ht="15" x14ac:dyDescent="0.25">
      <c r="A123">
        <v>1.5</v>
      </c>
      <c r="B123">
        <v>4.3899999999999997</v>
      </c>
      <c r="C123">
        <v>7.31</v>
      </c>
      <c r="D123" s="20">
        <f t="shared" si="25"/>
        <v>3.1256005077244131E-2</v>
      </c>
      <c r="E123" s="17">
        <f>IF(OR($A123="",$B123="",$C123=""),"",A123*'MPTO_working_3-way'!$I122)</f>
        <v>1.5468840076158661</v>
      </c>
      <c r="F123" s="21">
        <f>IF(OR($A123="",$B123="",$C123=""),"",B123*'MPTO_working_3-way'!$I122)</f>
        <v>4.5272138622891012</v>
      </c>
      <c r="G123" s="22">
        <f>IF(OR($A123="",$B123="",$C123=""),"",C123*'MPTO_working_3-way'!$I122)</f>
        <v>7.538481397114654</v>
      </c>
      <c r="H123" s="17">
        <f>IF(OR($A123="",$B123="",$C123=""),"",'MPTO_working_3-way'!E122)</f>
        <v>1.5238141717444098</v>
      </c>
      <c r="I123" s="21">
        <f>IF(OR($A123="",$B123="",$C123=""),"",'MPTO_working_3-way'!F122)</f>
        <v>4.6004135015585952</v>
      </c>
      <c r="J123" s="22">
        <f>IF(OR($A123="",$B123="",$C123=""),"",'MPTO_working_3-way'!G122)</f>
        <v>7.9126295516000971</v>
      </c>
      <c r="K123" s="17">
        <f>IF(OR($A123="",$B123="",$C123=""),"",'OddsRatio_working_3-way'!H122)</f>
        <v>1.531417178808957</v>
      </c>
      <c r="L123" s="21">
        <f>IF(OR($A123="",$B123="",$C123=""),"",'OddsRatio_working_3-way'!I122)</f>
        <v>4.603008472324726</v>
      </c>
      <c r="M123" s="22">
        <f>IF(OR($A123="",$B123="",$C123=""),"",'OddsRatio_working_3-way'!J122)</f>
        <v>7.7064847965690326</v>
      </c>
      <c r="N123" s="23">
        <f t="shared" si="26"/>
        <v>64.64608820549185</v>
      </c>
      <c r="O123" s="24">
        <f t="shared" si="27"/>
        <v>22.088640616910656</v>
      </c>
      <c r="P123" s="24">
        <f t="shared" si="28"/>
        <v>13.265271177597507</v>
      </c>
      <c r="Q123" t="s">
        <v>321</v>
      </c>
      <c r="R123" t="s">
        <v>322</v>
      </c>
      <c r="S123" t="s">
        <v>426</v>
      </c>
      <c r="T123" s="35">
        <v>100</v>
      </c>
      <c r="U123" s="35">
        <f t="shared" si="29"/>
        <v>66.666666666666657</v>
      </c>
      <c r="V123" s="35">
        <f t="shared" si="30"/>
        <v>71.590909090909093</v>
      </c>
      <c r="W123" s="35">
        <f t="shared" si="31"/>
        <v>59.016393442622956</v>
      </c>
      <c r="X123" s="35">
        <f t="shared" si="32"/>
        <v>69.392697466467965</v>
      </c>
      <c r="Y123" s="35">
        <f t="shared" si="33"/>
        <v>74.316939890710373</v>
      </c>
      <c r="Z123" s="35">
        <f t="shared" si="34"/>
        <v>61.742424242424242</v>
      </c>
      <c r="AA123" s="35">
        <f t="shared" si="35"/>
        <v>-2.7260307998013076</v>
      </c>
      <c r="AB123" s="35">
        <f t="shared" si="36"/>
        <v>-2.7260307998012792</v>
      </c>
      <c r="AC123" s="35">
        <f t="shared" si="37"/>
        <v>-2.7260307998012863</v>
      </c>
      <c r="AF123">
        <v>1.59</v>
      </c>
      <c r="AG123">
        <v>2.48</v>
      </c>
      <c r="AJ123" t="s">
        <v>163</v>
      </c>
    </row>
    <row r="124" spans="1:36" ht="15" x14ac:dyDescent="0.25">
      <c r="A124">
        <v>3</v>
      </c>
      <c r="B124">
        <v>3.52</v>
      </c>
      <c r="C124">
        <v>2.44</v>
      </c>
      <c r="D124" s="20">
        <f t="shared" si="25"/>
        <v>2.7260307998012934E-2</v>
      </c>
      <c r="E124" s="17">
        <f>IF(OR($A124="",$B124="",$C124=""),"",A124*'MPTO_working_3-way'!$I123)</f>
        <v>3.0817809239940388</v>
      </c>
      <c r="F124" s="21">
        <f>IF(OR($A124="",$B124="",$C124=""),"",B124*'MPTO_working_3-way'!$I123)</f>
        <v>3.6159562841530057</v>
      </c>
      <c r="G124" s="22">
        <f>IF(OR($A124="",$B124="",$C124=""),"",C124*'MPTO_working_3-way'!$I123)</f>
        <v>2.5065151515151514</v>
      </c>
      <c r="H124" s="17">
        <f>IF(OR($A124="",$B124="",$C124=""),"",'MPTO_working_3-way'!E123)</f>
        <v>3.0840727736993299</v>
      </c>
      <c r="I124" s="21">
        <f>IF(OR($A124="",$B124="",$C124=""),"",'MPTO_working_3-way'!F123)</f>
        <v>3.6363088965828698</v>
      </c>
      <c r="J124" s="22">
        <f>IF(OR($A124="",$B124="",$C124=""),"",'MPTO_working_3-way'!G123)</f>
        <v>2.4953256546665976</v>
      </c>
      <c r="K124" s="17">
        <f>IF(OR($A124="",$B124="",$C124=""),"",'OddsRatio_working_3-way'!H123)</f>
        <v>3.0839227885344518</v>
      </c>
      <c r="L124" s="21">
        <f>IF(OR($A124="",$B124="",$C124=""),"",'OddsRatio_working_3-way'!I123)</f>
        <v>3.625742713553409</v>
      </c>
      <c r="M124" s="22">
        <f>IF(OR($A124="",$B124="",$C124=""),"",'OddsRatio_working_3-way'!J123)</f>
        <v>2.5004244077448052</v>
      </c>
      <c r="N124" s="23">
        <f t="shared" si="26"/>
        <v>32.448769872453603</v>
      </c>
      <c r="O124" s="24">
        <f t="shared" si="27"/>
        <v>27.655201595841138</v>
      </c>
      <c r="P124" s="24">
        <f t="shared" si="28"/>
        <v>39.896028531705255</v>
      </c>
      <c r="Q124" t="s">
        <v>323</v>
      </c>
      <c r="R124" t="s">
        <v>125</v>
      </c>
      <c r="S124" t="s">
        <v>426</v>
      </c>
      <c r="T124" s="35">
        <v>100</v>
      </c>
      <c r="U124" s="35">
        <f t="shared" si="29"/>
        <v>45.355191256830594</v>
      </c>
      <c r="V124" s="35">
        <f t="shared" si="30"/>
        <v>74.747474747474755</v>
      </c>
      <c r="W124" s="35">
        <f t="shared" si="31"/>
        <v>76.958525345622121</v>
      </c>
      <c r="X124" s="35">
        <f t="shared" si="32"/>
        <v>48.293999906903132</v>
      </c>
      <c r="Y124" s="35">
        <f t="shared" si="33"/>
        <v>77.686283397547271</v>
      </c>
      <c r="Z124" s="35">
        <f t="shared" si="34"/>
        <v>79.897333995694652</v>
      </c>
      <c r="AA124" s="35">
        <f t="shared" si="35"/>
        <v>-2.9388086500725379</v>
      </c>
      <c r="AB124" s="35">
        <f t="shared" si="36"/>
        <v>-2.9388086500725166</v>
      </c>
      <c r="AC124" s="35">
        <f t="shared" si="37"/>
        <v>-2.9388086500725308</v>
      </c>
      <c r="AF124">
        <v>1.73</v>
      </c>
      <c r="AG124">
        <v>2.2000000000000002</v>
      </c>
      <c r="AJ124" t="s">
        <v>163</v>
      </c>
    </row>
    <row r="125" spans="1:36" ht="15" x14ac:dyDescent="0.25">
      <c r="A125">
        <v>1.83</v>
      </c>
      <c r="B125">
        <v>3.96</v>
      </c>
      <c r="C125">
        <v>4.34</v>
      </c>
      <c r="D125" s="20">
        <f t="shared" si="25"/>
        <v>2.9388086500725219E-2</v>
      </c>
      <c r="E125" s="17">
        <f>IF(OR($A125="",$B125="",$C125=""),"",A125*'MPTO_working_3-way'!$I124)</f>
        <v>1.8837801982963271</v>
      </c>
      <c r="F125" s="21">
        <f>IF(OR($A125="",$B125="",$C125=""),"",B125*'MPTO_working_3-way'!$I124)</f>
        <v>4.0763768225428718</v>
      </c>
      <c r="G125" s="22">
        <f>IF(OR($A125="",$B125="",$C125=""),"",C125*'MPTO_working_3-way'!$I124)</f>
        <v>4.4675442954131475</v>
      </c>
      <c r="H125" s="17">
        <f>IF(OR($A125="",$B125="",$C125=""),"",'MPTO_working_3-way'!E124)</f>
        <v>1.8634047591511564</v>
      </c>
      <c r="I125" s="21">
        <f>IF(OR($A125="",$B125="",$C125=""),"",'MPTO_working_3-way'!F124)</f>
        <v>4.1198170734902213</v>
      </c>
      <c r="J125" s="22">
        <f>IF(OR($A125="",$B125="",$C125=""),"",'MPTO_working_3-way'!G124)</f>
        <v>4.5327069723683264</v>
      </c>
      <c r="K125" s="17">
        <f>IF(OR($A125="",$B125="",$C125=""),"",'OddsRatio_working_3-way'!H124)</f>
        <v>1.8709753939578002</v>
      </c>
      <c r="L125" s="21">
        <f>IF(OR($A125="",$B125="",$C125=""),"",'OddsRatio_working_3-way'!I124)</f>
        <v>4.1061291158013091</v>
      </c>
      <c r="M125" s="22">
        <f>IF(OR($A125="",$B125="",$C125=""),"",'OddsRatio_working_3-way'!J124)</f>
        <v>4.5048889347217473</v>
      </c>
      <c r="N125" s="23">
        <f t="shared" si="26"/>
        <v>53.084749532052122</v>
      </c>
      <c r="O125" s="24">
        <f t="shared" si="27"/>
        <v>24.531588798902874</v>
      </c>
      <c r="P125" s="24">
        <f t="shared" si="28"/>
        <v>22.383661669045019</v>
      </c>
      <c r="Q125" t="s">
        <v>324</v>
      </c>
      <c r="R125" t="s">
        <v>325</v>
      </c>
      <c r="S125" t="s">
        <v>426</v>
      </c>
      <c r="T125" s="35">
        <v>100</v>
      </c>
      <c r="U125" s="35">
        <f t="shared" si="29"/>
        <v>56.331877729257641</v>
      </c>
      <c r="V125" s="35">
        <f t="shared" si="30"/>
        <v>69.969969969969966</v>
      </c>
      <c r="W125" s="35">
        <f t="shared" si="31"/>
        <v>71.509971509971507</v>
      </c>
      <c r="X125" s="35">
        <f t="shared" si="32"/>
        <v>58.520058520058527</v>
      </c>
      <c r="Y125" s="35">
        <f t="shared" si="33"/>
        <v>72.158150760770852</v>
      </c>
      <c r="Z125" s="35">
        <f t="shared" si="34"/>
        <v>73.698152300772392</v>
      </c>
      <c r="AA125" s="35">
        <f t="shared" si="35"/>
        <v>-2.1881807908008852</v>
      </c>
      <c r="AB125" s="35">
        <f t="shared" si="36"/>
        <v>-2.1881807908008852</v>
      </c>
      <c r="AC125" s="35">
        <f t="shared" si="37"/>
        <v>-2.1881807908008852</v>
      </c>
      <c r="AF125">
        <v>1.63</v>
      </c>
      <c r="AG125">
        <v>2.39</v>
      </c>
      <c r="AJ125" t="s">
        <v>163</v>
      </c>
    </row>
    <row r="126" spans="1:36" ht="15" x14ac:dyDescent="0.25">
      <c r="A126">
        <v>2.29</v>
      </c>
      <c r="B126">
        <v>3.33</v>
      </c>
      <c r="C126">
        <v>3.51</v>
      </c>
      <c r="D126" s="20">
        <f t="shared" si="25"/>
        <v>2.1881807908008755E-2</v>
      </c>
      <c r="E126" s="17">
        <f>IF(OR($A126="",$B126="",$C126=""),"",A126*'MPTO_working_3-way'!$I125)</f>
        <v>2.3401093401093402</v>
      </c>
      <c r="F126" s="21">
        <f>IF(OR($A126="",$B126="",$C126=""),"",B126*'MPTO_working_3-way'!$I125)</f>
        <v>3.4028664203336692</v>
      </c>
      <c r="G126" s="22">
        <f>IF(OR($A126="",$B126="",$C126=""),"",C126*'MPTO_working_3-way'!$I125)</f>
        <v>3.5868051457571104</v>
      </c>
      <c r="H126" s="17">
        <f>IF(OR($A126="",$B126="",$C126=""),"",'MPTO_working_3-way'!E125)</f>
        <v>2.3288998787008066</v>
      </c>
      <c r="I126" s="21">
        <f>IF(OR($A126="",$B126="",$C126=""),"",'MPTO_working_3-way'!F125)</f>
        <v>3.4128951508727448</v>
      </c>
      <c r="J126" s="22">
        <f>IF(OR($A126="",$B126="",$C126=""),"",'MPTO_working_3-way'!G125)</f>
        <v>3.6022230898211132</v>
      </c>
      <c r="K126" s="17">
        <f>IF(OR($A126="",$B126="",$C126=""),"",'OddsRatio_working_3-way'!H125)</f>
        <v>2.3337267212397066</v>
      </c>
      <c r="L126" s="21">
        <f>IF(OR($A126="",$B126="",$C126=""),"",'OddsRatio_working_3-way'!I125)</f>
        <v>3.4089792716965253</v>
      </c>
      <c r="M126" s="22">
        <f>IF(OR($A126="",$B126="",$C126=""),"",'OddsRatio_working_3-way'!J125)</f>
        <v>3.5950806746602049</v>
      </c>
      <c r="N126" s="23">
        <f t="shared" si="26"/>
        <v>42.73304596755618</v>
      </c>
      <c r="O126" s="24">
        <f t="shared" si="27"/>
        <v>29.386989569280381</v>
      </c>
      <c r="P126" s="24">
        <f t="shared" si="28"/>
        <v>27.879964463163443</v>
      </c>
      <c r="Q126" t="s">
        <v>326</v>
      </c>
      <c r="R126" t="s">
        <v>327</v>
      </c>
      <c r="S126" t="s">
        <v>426</v>
      </c>
      <c r="T126" s="35">
        <v>100</v>
      </c>
      <c r="U126" s="35">
        <f t="shared" si="29"/>
        <v>73.045822102425873</v>
      </c>
      <c r="V126" s="35">
        <f t="shared" si="30"/>
        <v>72.67759562841529</v>
      </c>
      <c r="W126" s="35">
        <f t="shared" si="31"/>
        <v>51.92307692307692</v>
      </c>
      <c r="X126" s="35">
        <f t="shared" si="32"/>
        <v>75.399327448507762</v>
      </c>
      <c r="Y126" s="35">
        <f t="shared" si="33"/>
        <v>75.031100974497193</v>
      </c>
      <c r="Z126" s="35">
        <f t="shared" si="34"/>
        <v>54.276582269158816</v>
      </c>
      <c r="AA126" s="35">
        <f t="shared" si="35"/>
        <v>-2.3535053460818887</v>
      </c>
      <c r="AB126" s="35">
        <f t="shared" si="36"/>
        <v>-2.3535053460819029</v>
      </c>
      <c r="AC126" s="35">
        <f t="shared" si="37"/>
        <v>-2.3535053460818958</v>
      </c>
      <c r="AF126">
        <v>2.1800000000000002</v>
      </c>
      <c r="AG126">
        <v>1.75</v>
      </c>
      <c r="AJ126" t="s">
        <v>439</v>
      </c>
    </row>
    <row r="127" spans="1:36" ht="15" x14ac:dyDescent="0.25">
      <c r="A127">
        <v>3.71</v>
      </c>
      <c r="B127">
        <v>3.66</v>
      </c>
      <c r="C127">
        <v>2.08</v>
      </c>
      <c r="D127" s="20">
        <f t="shared" si="25"/>
        <v>2.3535053460818744E-2</v>
      </c>
      <c r="E127" s="17">
        <f>IF(OR($A127="",$B127="",$C127=""),"",A127*'MPTO_working_3-way'!$I126)</f>
        <v>3.7973150483396374</v>
      </c>
      <c r="F127" s="21">
        <f>IF(OR($A127="",$B127="",$C127=""),"",B127*'MPTO_working_3-way'!$I126)</f>
        <v>3.7461382956665967</v>
      </c>
      <c r="G127" s="22">
        <f>IF(OR($A127="",$B127="",$C127=""),"",C127*'MPTO_working_3-way'!$I126)</f>
        <v>2.1289529111985033</v>
      </c>
      <c r="H127" s="17">
        <f>IF(OR($A127="",$B127="",$C127=""),"",'MPTO_working_3-way'!E126)</f>
        <v>3.8212165698371856</v>
      </c>
      <c r="I127" s="21">
        <f>IF(OR($A127="",$B127="",$C127=""),"",'MPTO_working_3-way'!F126)</f>
        <v>3.7681953071660503</v>
      </c>
      <c r="J127" s="22">
        <f>IF(OR($A127="",$B127="",$C127=""),"",'MPTO_working_3-way'!G126)</f>
        <v>2.1145037040172205</v>
      </c>
      <c r="K127" s="17">
        <f>IF(OR($A127="",$B127="",$C127=""),"",'OddsRatio_working_3-way'!H126)</f>
        <v>3.8112606187359019</v>
      </c>
      <c r="L127" s="21">
        <f>IF(OR($A127="",$B127="",$C127=""),"",'OddsRatio_working_3-way'!I126)</f>
        <v>3.7593923416374531</v>
      </c>
      <c r="M127" s="22">
        <f>IF(OR($A127="",$B127="",$C127=""),"",'OddsRatio_working_3-way'!J126)</f>
        <v>2.120354785326485</v>
      </c>
      <c r="N127" s="23">
        <f t="shared" si="26"/>
        <v>26.334396468822003</v>
      </c>
      <c r="O127" s="24">
        <f t="shared" si="27"/>
        <v>26.694155983423396</v>
      </c>
      <c r="P127" s="24">
        <f t="shared" si="28"/>
        <v>46.971447547754622</v>
      </c>
      <c r="Q127" t="s">
        <v>328</v>
      </c>
      <c r="R127" t="s">
        <v>329</v>
      </c>
      <c r="S127" t="s">
        <v>426</v>
      </c>
      <c r="T127" s="35">
        <v>100</v>
      </c>
      <c r="U127" s="35">
        <f t="shared" si="29"/>
        <v>39.393939393939398</v>
      </c>
      <c r="V127" s="35">
        <f t="shared" si="30"/>
        <v>75.961538461538453</v>
      </c>
      <c r="W127" s="35">
        <f t="shared" si="31"/>
        <v>82.046678635547579</v>
      </c>
      <c r="X127" s="35">
        <f t="shared" si="32"/>
        <v>41.991782902913961</v>
      </c>
      <c r="Y127" s="35">
        <f t="shared" si="33"/>
        <v>78.55938197051303</v>
      </c>
      <c r="Z127" s="35">
        <f t="shared" si="34"/>
        <v>84.644522144522142</v>
      </c>
      <c r="AA127" s="35">
        <f t="shared" si="35"/>
        <v>-2.5978435089745631</v>
      </c>
      <c r="AB127" s="35">
        <f t="shared" si="36"/>
        <v>-2.5978435089745773</v>
      </c>
      <c r="AC127" s="35">
        <f t="shared" si="37"/>
        <v>-2.5978435089745631</v>
      </c>
      <c r="AF127">
        <v>1.95</v>
      </c>
      <c r="AG127">
        <v>1.95</v>
      </c>
      <c r="AJ127" t="s">
        <v>439</v>
      </c>
    </row>
    <row r="128" spans="1:36" ht="15" x14ac:dyDescent="0.25">
      <c r="A128">
        <v>1.65</v>
      </c>
      <c r="B128">
        <v>4.16</v>
      </c>
      <c r="C128">
        <v>5.57</v>
      </c>
      <c r="D128" s="20">
        <f t="shared" si="25"/>
        <v>2.5978435089745622E-2</v>
      </c>
      <c r="E128" s="17">
        <f>IF(OR($A128="",$B128="",$C128=""),"",A128*'MPTO_working_3-way'!$I127)</f>
        <v>1.6928644178980803</v>
      </c>
      <c r="F128" s="21">
        <f>IF(OR($A128="",$B128="",$C128=""),"",B128*'MPTO_working_3-way'!$I127)</f>
        <v>4.268070289973342</v>
      </c>
      <c r="G128" s="22">
        <f>IF(OR($A128="",$B128="",$C128=""),"",C128*'MPTO_working_3-way'!$I127)</f>
        <v>5.7146998834498834</v>
      </c>
      <c r="H128" s="17">
        <f>IF(OR($A128="",$B128="",$C128=""),"",'MPTO_working_3-way'!E127)</f>
        <v>1.6739171615802479</v>
      </c>
      <c r="I128" s="21">
        <f>IF(OR($A128="",$B128="",$C128=""),"",'MPTO_working_3-way'!F127)</f>
        <v>4.315457584162707</v>
      </c>
      <c r="J128" s="22">
        <f>IF(OR($A128="",$B128="",$C128=""),"",'MPTO_working_3-way'!G127)</f>
        <v>5.8522744783093641</v>
      </c>
      <c r="K128" s="17">
        <f>IF(OR($A128="",$B128="",$C128=""),"",'OddsRatio_working_3-way'!H127)</f>
        <v>1.6805604989524721</v>
      </c>
      <c r="L128" s="21">
        <f>IF(OR($A128="",$B128="",$C128=""),"",'OddsRatio_working_3-way'!I127)</f>
        <v>4.3085710410612501</v>
      </c>
      <c r="M128" s="22">
        <f>IF(OR($A128="",$B128="",$C128=""),"",'OddsRatio_working_3-way'!J127)</f>
        <v>5.784863815711998</v>
      </c>
      <c r="N128" s="23">
        <f t="shared" si="26"/>
        <v>59.071476098578238</v>
      </c>
      <c r="O128" s="24">
        <f t="shared" si="27"/>
        <v>23.429792202561075</v>
      </c>
      <c r="P128" s="24">
        <f t="shared" si="28"/>
        <v>17.498731698860695</v>
      </c>
      <c r="Q128" t="s">
        <v>330</v>
      </c>
      <c r="R128" t="s">
        <v>331</v>
      </c>
      <c r="S128" t="s">
        <v>426</v>
      </c>
      <c r="T128" s="35">
        <v>100</v>
      </c>
      <c r="U128" s="35">
        <f t="shared" si="29"/>
        <v>23.076923076923073</v>
      </c>
      <c r="V128" s="35">
        <f t="shared" si="30"/>
        <v>83.277591973244142</v>
      </c>
      <c r="W128" s="35">
        <f t="shared" si="31"/>
        <v>90.530303030303031</v>
      </c>
      <c r="X128" s="35">
        <f t="shared" si="32"/>
        <v>26.192104996452827</v>
      </c>
      <c r="Y128" s="35">
        <f t="shared" si="33"/>
        <v>86.392773892773889</v>
      </c>
      <c r="Z128" s="35">
        <f t="shared" si="34"/>
        <v>93.645484949832763</v>
      </c>
      <c r="AA128" s="35">
        <f t="shared" si="35"/>
        <v>-3.1151819195297534</v>
      </c>
      <c r="AB128" s="35">
        <f t="shared" si="36"/>
        <v>-3.1151819195297463</v>
      </c>
      <c r="AC128" s="35">
        <f t="shared" si="37"/>
        <v>-3.1151819195297321</v>
      </c>
      <c r="AF128">
        <v>1.7</v>
      </c>
      <c r="AG128">
        <v>2.27</v>
      </c>
      <c r="AJ128" t="s">
        <v>439</v>
      </c>
    </row>
    <row r="129" spans="1:36" ht="15" x14ac:dyDescent="0.25">
      <c r="A129">
        <v>1.3</v>
      </c>
      <c r="B129">
        <v>5.98</v>
      </c>
      <c r="C129">
        <v>10.56</v>
      </c>
      <c r="D129" s="20">
        <f t="shared" si="25"/>
        <v>3.1151819195297303E-2</v>
      </c>
      <c r="E129" s="17">
        <f>IF(OR($A129="",$B129="",$C129=""),"",A129*'MPTO_working_3-way'!$I128)</f>
        <v>1.3404973649538865</v>
      </c>
      <c r="F129" s="21">
        <f>IF(OR($A129="",$B129="",$C129=""),"",B129*'MPTO_working_3-way'!$I128)</f>
        <v>6.1662878787878785</v>
      </c>
      <c r="G129" s="22">
        <f>IF(OR($A129="",$B129="",$C129=""),"",C129*'MPTO_working_3-way'!$I128)</f>
        <v>10.88896321070234</v>
      </c>
      <c r="H129" s="17">
        <f>IF(OR($A129="",$B129="",$C129=""),"",'MPTO_working_3-way'!E128)</f>
        <v>1.3177889939399337</v>
      </c>
      <c r="I129" s="21">
        <f>IF(OR($A129="",$B129="",$C129=""),"",'MPTO_working_3-way'!F128)</f>
        <v>6.3759187959397963</v>
      </c>
      <c r="J129" s="22">
        <f>IF(OR($A129="",$B129="",$C129=""),"",'MPTO_working_3-way'!G128)</f>
        <v>11.860562957026938</v>
      </c>
      <c r="K129" s="17">
        <f>IF(OR($A129="",$B129="",$C129=""),"",'OddsRatio_working_3-way'!H128)</f>
        <v>1.3243000246638819</v>
      </c>
      <c r="L129" s="21">
        <f>IF(OR($A129="",$B129="",$C129=""),"",'OddsRatio_working_3-way'!I128)</f>
        <v>6.3833804094204405</v>
      </c>
      <c r="M129" s="22">
        <f>IF(OR($A129="",$B129="",$C129=""),"",'OddsRatio_working_3-way'!J128)</f>
        <v>11.334360785955704</v>
      </c>
      <c r="N129" s="23">
        <f t="shared" si="26"/>
        <v>74.599176853615106</v>
      </c>
      <c r="O129" s="24">
        <f t="shared" si="27"/>
        <v>16.217212359481543</v>
      </c>
      <c r="P129" s="24">
        <f t="shared" si="28"/>
        <v>9.1836107869033725</v>
      </c>
      <c r="Q129" t="s">
        <v>332</v>
      </c>
      <c r="R129" t="s">
        <v>333</v>
      </c>
      <c r="S129" t="s">
        <v>426</v>
      </c>
      <c r="T129" s="35">
        <v>100</v>
      </c>
      <c r="U129" s="35">
        <f t="shared" si="29"/>
        <v>38.650306748466257</v>
      </c>
      <c r="V129" s="35">
        <f t="shared" si="30"/>
        <v>76.24703087885986</v>
      </c>
      <c r="W129" s="35">
        <f t="shared" si="31"/>
        <v>82.608695652173907</v>
      </c>
      <c r="X129" s="35">
        <f t="shared" si="32"/>
        <v>41.144273468966233</v>
      </c>
      <c r="Y129" s="35">
        <f t="shared" si="33"/>
        <v>78.740997599359829</v>
      </c>
      <c r="Z129" s="35">
        <f t="shared" si="34"/>
        <v>85.10266237267389</v>
      </c>
      <c r="AA129" s="35">
        <f t="shared" si="35"/>
        <v>-2.4939667204999765</v>
      </c>
      <c r="AB129" s="35">
        <f t="shared" si="36"/>
        <v>-2.4939667204999694</v>
      </c>
      <c r="AC129" s="35">
        <f t="shared" si="37"/>
        <v>-2.4939667204999836</v>
      </c>
      <c r="AF129">
        <v>1.51</v>
      </c>
      <c r="AG129">
        <v>2.65</v>
      </c>
      <c r="AJ129" t="s">
        <v>439</v>
      </c>
    </row>
    <row r="130" spans="1:36" ht="15" x14ac:dyDescent="0.25">
      <c r="A130">
        <v>1.63</v>
      </c>
      <c r="B130">
        <v>4.21</v>
      </c>
      <c r="C130">
        <v>5.75</v>
      </c>
      <c r="D130" s="20">
        <f t="shared" si="25"/>
        <v>2.4939667204999738E-2</v>
      </c>
      <c r="E130" s="17">
        <f>IF(OR($A130="",$B130="",$C130=""),"",A130*'MPTO_working_3-way'!$I129)</f>
        <v>1.6706516575441495</v>
      </c>
      <c r="F130" s="21">
        <f>IF(OR($A130="",$B130="",$C130=""),"",B130*'MPTO_working_3-way'!$I129)</f>
        <v>4.3149959989330489</v>
      </c>
      <c r="G130" s="22">
        <f>IF(OR($A130="",$B130="",$C130=""),"",C130*'MPTO_working_3-way'!$I129)</f>
        <v>5.8934030864287488</v>
      </c>
      <c r="H130" s="17">
        <f>IF(OR($A130="",$B130="",$C130=""),"",'MPTO_working_3-way'!E129)</f>
        <v>1.6523908084243897</v>
      </c>
      <c r="I130" s="21">
        <f>IF(OR($A130="",$B130="",$C130=""),"",'MPTO_working_3-way'!F129)</f>
        <v>4.3626882710162835</v>
      </c>
      <c r="J130" s="22">
        <f>IF(OR($A130="",$B130="",$C130=""),"",'MPTO_working_3-way'!G129)</f>
        <v>6.0386538674910373</v>
      </c>
      <c r="K130" s="17">
        <f>IF(OR($A130="",$B130="",$C130=""),"",'OddsRatio_working_3-way'!H129)</f>
        <v>1.6587515073772143</v>
      </c>
      <c r="L130" s="21">
        <f>IF(OR($A130="",$B130="",$C130=""),"",'OddsRatio_working_3-way'!I129)</f>
        <v>4.3564957756839044</v>
      </c>
      <c r="M130" s="22">
        <f>IF(OR($A130="",$B130="",$C130=""),"",'OddsRatio_working_3-way'!J129)</f>
        <v>5.9667772381615398</v>
      </c>
      <c r="N130" s="23">
        <f t="shared" si="26"/>
        <v>59.856882521518315</v>
      </c>
      <c r="O130" s="24">
        <f t="shared" si="27"/>
        <v>23.174992520207802</v>
      </c>
      <c r="P130" s="24">
        <f t="shared" si="28"/>
        <v>16.968124958273886</v>
      </c>
      <c r="Q130" t="s">
        <v>334</v>
      </c>
      <c r="R130" t="s">
        <v>335</v>
      </c>
      <c r="S130" t="s">
        <v>426</v>
      </c>
      <c r="T130" s="35">
        <v>100</v>
      </c>
      <c r="U130" s="35">
        <f t="shared" si="29"/>
        <v>31.972789115646258</v>
      </c>
      <c r="V130" s="35">
        <f t="shared" si="30"/>
        <v>78.260869565217391</v>
      </c>
      <c r="W130" s="35">
        <f t="shared" si="31"/>
        <v>86.357435197817196</v>
      </c>
      <c r="X130" s="35">
        <f t="shared" si="32"/>
        <v>35.38169523696542</v>
      </c>
      <c r="Y130" s="35">
        <f t="shared" si="33"/>
        <v>81.669775686536553</v>
      </c>
      <c r="Z130" s="35">
        <f t="shared" si="34"/>
        <v>89.766341319136345</v>
      </c>
      <c r="AA130" s="35">
        <f t="shared" si="35"/>
        <v>-3.4089061213191627</v>
      </c>
      <c r="AB130" s="35">
        <f t="shared" si="36"/>
        <v>-3.4089061213191627</v>
      </c>
      <c r="AC130" s="35">
        <f t="shared" si="37"/>
        <v>-3.4089061213191485</v>
      </c>
      <c r="AF130">
        <v>1.81</v>
      </c>
      <c r="AG130">
        <v>2.09</v>
      </c>
      <c r="AJ130" t="s">
        <v>439</v>
      </c>
    </row>
    <row r="131" spans="1:36" ht="15" x14ac:dyDescent="0.25">
      <c r="A131">
        <v>1.47</v>
      </c>
      <c r="B131">
        <v>4.5999999999999996</v>
      </c>
      <c r="C131">
        <v>7.33</v>
      </c>
      <c r="D131" s="20">
        <f t="shared" si="25"/>
        <v>3.4089061213191663E-2</v>
      </c>
      <c r="E131" s="17">
        <f>IF(OR($A131="",$B131="",$C131=""),"",A131*'MPTO_working_3-way'!$I130)</f>
        <v>1.5201109199833918</v>
      </c>
      <c r="F131" s="21">
        <f>IF(OR($A131="",$B131="",$C131=""),"",B131*'MPTO_working_3-way'!$I130)</f>
        <v>4.7568096815806813</v>
      </c>
      <c r="G131" s="22">
        <f>IF(OR($A131="",$B131="",$C131=""),"",C131*'MPTO_working_3-way'!$I130)</f>
        <v>7.5798728186926949</v>
      </c>
      <c r="H131" s="17">
        <f>IF(OR($A131="",$B131="",$C131=""),"",'MPTO_working_3-way'!E130)</f>
        <v>1.4949714651559616</v>
      </c>
      <c r="I131" s="21">
        <f>IF(OR($A131="",$B131="",$C131=""),"",'MPTO_working_3-way'!F130)</f>
        <v>4.8537025153040609</v>
      </c>
      <c r="J131" s="22">
        <f>IF(OR($A131="",$B131="",$C131=""),"",'MPTO_working_3-way'!G130)</f>
        <v>7.9959938396546439</v>
      </c>
      <c r="K131" s="17">
        <f>IF(OR($A131="",$B131="",$C131=""),"",'OddsRatio_working_3-way'!H130)</f>
        <v>1.503030842375763</v>
      </c>
      <c r="L131" s="21">
        <f>IF(OR($A131="",$B131="",$C131=""),"",'OddsRatio_working_3-way'!I130)</f>
        <v>4.8530021969207375</v>
      </c>
      <c r="M131" s="22">
        <f>IF(OR($A131="",$B131="",$C131=""),"",'OddsRatio_working_3-way'!J130)</f>
        <v>7.7748621962522977</v>
      </c>
      <c r="N131" s="23">
        <f t="shared" si="26"/>
        <v>65.78467313496607</v>
      </c>
      <c r="O131" s="24">
        <f t="shared" si="27"/>
        <v>21.022493371391334</v>
      </c>
      <c r="P131" s="24">
        <f t="shared" si="28"/>
        <v>13.192833493642583</v>
      </c>
      <c r="Q131" t="s">
        <v>126</v>
      </c>
      <c r="R131" t="s">
        <v>128</v>
      </c>
      <c r="S131" t="s">
        <v>426</v>
      </c>
      <c r="T131" s="35">
        <v>100</v>
      </c>
      <c r="U131" s="35">
        <f t="shared" si="29"/>
        <v>27.536231884057976</v>
      </c>
      <c r="V131" s="35">
        <f t="shared" si="30"/>
        <v>80.392156862745097</v>
      </c>
      <c r="W131" s="35">
        <f t="shared" si="31"/>
        <v>86.893840104849275</v>
      </c>
      <c r="X131" s="35">
        <f t="shared" si="32"/>
        <v>32.714003032405628</v>
      </c>
      <c r="Y131" s="35">
        <f t="shared" si="33"/>
        <v>85.569928011092756</v>
      </c>
      <c r="Z131" s="35">
        <f t="shared" si="34"/>
        <v>92.071611253196934</v>
      </c>
      <c r="AA131" s="35">
        <f t="shared" si="35"/>
        <v>-5.1777711483476523</v>
      </c>
      <c r="AB131" s="35">
        <f t="shared" si="36"/>
        <v>-5.1777711483476594</v>
      </c>
      <c r="AC131" s="35">
        <f t="shared" si="37"/>
        <v>-5.1777711483476594</v>
      </c>
      <c r="AF131">
        <v>1.81</v>
      </c>
      <c r="AG131">
        <v>2.08</v>
      </c>
      <c r="AJ131" t="s">
        <v>164</v>
      </c>
    </row>
    <row r="132" spans="1:36" ht="15" x14ac:dyDescent="0.25">
      <c r="A132">
        <v>1.38</v>
      </c>
      <c r="B132">
        <v>5.0999999999999996</v>
      </c>
      <c r="C132">
        <v>7.63</v>
      </c>
      <c r="D132" s="20">
        <f t="shared" ref="D132:D195" si="38">IF(OR($A132="",$B132="",$C132=""),"",(1/A132)+(1/B132)+(1/C132)-1)</f>
        <v>5.1777711483476541E-2</v>
      </c>
      <c r="E132" s="17">
        <f>IF(OR($A132="",$B132="",$C132=""),"",A132*'MPTO_working_3-way'!$I131)</f>
        <v>1.4514532418471975</v>
      </c>
      <c r="F132" s="21">
        <f>IF(OR($A132="",$B132="",$C132=""),"",B132*'MPTO_working_3-way'!$I131)</f>
        <v>5.3640663285657304</v>
      </c>
      <c r="G132" s="22">
        <f>IF(OR($A132="",$B132="",$C132=""),"",C132*'MPTO_working_3-way'!$I131)</f>
        <v>8.025063938618926</v>
      </c>
      <c r="H132" s="17">
        <f>IF(OR($A132="",$B132="",$C132=""),"",'MPTO_working_3-way'!E131)</f>
        <v>1.4136704454093567</v>
      </c>
      <c r="I132" s="21">
        <f>IF(OR($A132="",$B132="",$C132=""),"",'MPTO_working_3-way'!F131)</f>
        <v>5.5922408352755193</v>
      </c>
      <c r="J132" s="22">
        <f>IF(OR($A132="",$B132="",$C132=""),"",'MPTO_working_3-way'!G131)</f>
        <v>8.787163853789286</v>
      </c>
      <c r="K132" s="17">
        <f>IF(OR($A132="",$B132="",$C132=""),"",'OddsRatio_working_3-way'!H131)</f>
        <v>1.4246517710173654</v>
      </c>
      <c r="L132" s="21">
        <f>IF(OR($A132="",$B132="",$C132=""),"",'OddsRatio_working_3-way'!I131)</f>
        <v>5.5817691083452603</v>
      </c>
      <c r="M132" s="22">
        <f>IF(OR($A132="",$B132="",$C132=""),"",'OddsRatio_working_3-way'!J131)</f>
        <v>8.4090558995924596</v>
      </c>
      <c r="N132" s="23">
        <f t="shared" si="26"/>
        <v>68.89646673890411</v>
      </c>
      <c r="O132" s="24">
        <f t="shared" si="27"/>
        <v>18.642573352879939</v>
      </c>
      <c r="P132" s="24">
        <f t="shared" si="28"/>
        <v>12.460959908215948</v>
      </c>
      <c r="Q132" t="s">
        <v>76</v>
      </c>
      <c r="R132" t="s">
        <v>69</v>
      </c>
      <c r="S132" t="s">
        <v>426</v>
      </c>
      <c r="T132" s="35">
        <v>100</v>
      </c>
      <c r="U132" s="35">
        <f t="shared" si="29"/>
        <v>88.249118683901287</v>
      </c>
      <c r="V132" s="35">
        <f t="shared" si="30"/>
        <v>82.238010657193612</v>
      </c>
      <c r="W132" s="35">
        <f t="shared" si="31"/>
        <v>27.007299270072991</v>
      </c>
      <c r="X132" s="35">
        <f t="shared" si="32"/>
        <v>90.754690072733396</v>
      </c>
      <c r="Y132" s="35">
        <f t="shared" si="33"/>
        <v>84.743582046025708</v>
      </c>
      <c r="Z132" s="35">
        <f t="shared" si="34"/>
        <v>29.512870658905101</v>
      </c>
      <c r="AA132" s="35">
        <f t="shared" si="35"/>
        <v>-2.5055713888321094</v>
      </c>
      <c r="AB132" s="35">
        <f t="shared" si="36"/>
        <v>-2.5055713888320952</v>
      </c>
      <c r="AC132" s="35">
        <f t="shared" si="37"/>
        <v>-2.5055713888321094</v>
      </c>
      <c r="AF132">
        <v>1.78</v>
      </c>
      <c r="AG132">
        <v>2.0699999999999998</v>
      </c>
      <c r="AJ132" t="s">
        <v>119</v>
      </c>
    </row>
    <row r="133" spans="1:36" ht="15" x14ac:dyDescent="0.25">
      <c r="A133">
        <v>8.51</v>
      </c>
      <c r="B133">
        <v>5.63</v>
      </c>
      <c r="C133">
        <v>1.37</v>
      </c>
      <c r="D133" s="20">
        <f t="shared" si="38"/>
        <v>2.5055713888320952E-2</v>
      </c>
      <c r="E133" s="17">
        <f>IF(OR($A133="",$B133="",$C133=""),"",A133*'MPTO_working_3-way'!$I132)</f>
        <v>8.7232241251896117</v>
      </c>
      <c r="F133" s="21">
        <f>IF(OR($A133="",$B133="",$C133=""),"",B133*'MPTO_working_3-way'!$I132)</f>
        <v>5.7710636691912471</v>
      </c>
      <c r="G133" s="22">
        <f>IF(OR($A133="",$B133="",$C133=""),"",C133*'MPTO_working_3-way'!$I132)</f>
        <v>1.4043263280269997</v>
      </c>
      <c r="H133" s="17">
        <f>IF(OR($A133="",$B133="",$C133=""),"",'MPTO_working_3-way'!E132)</f>
        <v>9.1611242334789686</v>
      </c>
      <c r="I133" s="21">
        <f>IF(OR($A133="",$B133="",$C133=""),"",'MPTO_working_3-way'!F132)</f>
        <v>5.9077915859784307</v>
      </c>
      <c r="J133" s="22">
        <f>IF(OR($A133="",$B133="",$C133=""),"",'MPTO_working_3-way'!G132)</f>
        <v>1.3858571288005885</v>
      </c>
      <c r="K133" s="17">
        <f>IF(OR($A133="",$B133="",$C133=""),"",'OddsRatio_working_3-way'!H132)</f>
        <v>8.945402623526741</v>
      </c>
      <c r="L133" s="21">
        <f>IF(OR($A133="",$B133="",$C133=""),"",'OddsRatio_working_3-way'!I132)</f>
        <v>5.8984306453966457</v>
      </c>
      <c r="M133" s="22">
        <f>IF(OR($A133="",$B133="",$C133=""),"",'OddsRatio_working_3-way'!J132)</f>
        <v>1.3914512610792138</v>
      </c>
      <c r="N133" s="23">
        <f t="shared" ref="N133:N178" si="39">(1/E133)* 100</f>
        <v>11.463651347812453</v>
      </c>
      <c r="O133" s="24">
        <f t="shared" ref="O133:O178" si="40">(1/F133)* 100</f>
        <v>17.32782823621385</v>
      </c>
      <c r="P133" s="24">
        <f t="shared" ref="P133:P178" si="41">(1/G133)* 100</f>
        <v>71.208520415973709</v>
      </c>
      <c r="Q133" t="s">
        <v>336</v>
      </c>
      <c r="R133" t="s">
        <v>337</v>
      </c>
      <c r="S133" t="s">
        <v>426</v>
      </c>
      <c r="T133" s="35">
        <v>100</v>
      </c>
      <c r="U133" s="35">
        <f t="shared" ref="U133:U178" si="42">(1/A134)*((T133*A134)-T133)</f>
        <v>59.183673469387763</v>
      </c>
      <c r="V133" s="35">
        <f t="shared" ref="V133:V178" si="43">(1/B134)*((T133*B134)-T133)</f>
        <v>71.509971509971507</v>
      </c>
      <c r="W133" s="35">
        <f t="shared" ref="W133:W178" si="44">(1/C134)*((T133*C134)-T133)</f>
        <v>67.10526315789474</v>
      </c>
      <c r="X133" s="35">
        <f t="shared" ref="X133:X178" si="45">((1/B134)+(1/C134))*T133</f>
        <v>61.384765332133753</v>
      </c>
      <c r="Y133" s="35">
        <f t="shared" ref="Y133:Y178" si="46">((1/A134)+(1/C134))*T133</f>
        <v>73.711063372717518</v>
      </c>
      <c r="Z133" s="35">
        <f t="shared" ref="Z133:Z178" si="47">((1/A134)+(1/B134))*T133</f>
        <v>69.306355020640737</v>
      </c>
      <c r="AA133" s="35">
        <f t="shared" ref="AA133:AA178" si="48">U133-X133</f>
        <v>-2.2010918627459901</v>
      </c>
      <c r="AB133" s="35">
        <f t="shared" ref="AB133:AB178" si="49">V133-Y133</f>
        <v>-2.2010918627460114</v>
      </c>
      <c r="AC133" s="35">
        <f t="shared" ref="AC133:AC178" si="50">W133-Z133</f>
        <v>-2.2010918627459972</v>
      </c>
      <c r="AF133">
        <v>1.49</v>
      </c>
      <c r="AG133">
        <v>2.75</v>
      </c>
      <c r="AJ133" t="s">
        <v>431</v>
      </c>
    </row>
    <row r="134" spans="1:36" ht="15" x14ac:dyDescent="0.25">
      <c r="A134">
        <v>2.4500000000000002</v>
      </c>
      <c r="B134">
        <v>3.51</v>
      </c>
      <c r="C134">
        <v>3.04</v>
      </c>
      <c r="D134" s="20">
        <f t="shared" si="38"/>
        <v>2.2010918627459963E-2</v>
      </c>
      <c r="E134" s="17">
        <f>IF(OR($A134="",$B134="",$C134=""),"",A134*'MPTO_working_3-way'!$I133)</f>
        <v>2.5039267506372771</v>
      </c>
      <c r="F134" s="21">
        <f>IF(OR($A134="",$B134="",$C134=""),"",B134*'MPTO_working_3-way'!$I133)</f>
        <v>3.5872583243823843</v>
      </c>
      <c r="G134" s="22">
        <f>IF(OR($A134="",$B134="",$C134=""),"",C134*'MPTO_working_3-way'!$I133)</f>
        <v>3.1069131926274784</v>
      </c>
      <c r="H134" s="17">
        <f>IF(OR($A134="",$B134="",$C134=""),"",'MPTO_working_3-way'!E133)</f>
        <v>2.4948463184307821</v>
      </c>
      <c r="I134" s="21">
        <f>IF(OR($A134="",$B134="",$C134=""),"",'MPTO_working_3-way'!F133)</f>
        <v>3.602781623789884</v>
      </c>
      <c r="J134" s="22">
        <f>IF(OR($A134="",$B134="",$C134=""),"",'MPTO_working_3-way'!G133)</f>
        <v>3.1093522281973498</v>
      </c>
      <c r="K134" s="17">
        <f>IF(OR($A134="",$B134="",$C134=""),"",'OddsRatio_working_3-way'!H133)</f>
        <v>2.4989802319031202</v>
      </c>
      <c r="L134" s="21">
        <f>IF(OR($A134="",$B134="",$C134=""),"",'OddsRatio_working_3-way'!I133)</f>
        <v>3.5947864703978145</v>
      </c>
      <c r="M134" s="22">
        <f>IF(OR($A134="",$B134="",$C134=""),"",'OddsRatio_working_3-way'!J133)</f>
        <v>3.1089101193671476</v>
      </c>
      <c r="N134" s="23">
        <f t="shared" si="39"/>
        <v>39.937270519015335</v>
      </c>
      <c r="O134" s="24">
        <f t="shared" si="40"/>
        <v>27.876442385067691</v>
      </c>
      <c r="P134" s="24">
        <f t="shared" si="41"/>
        <v>32.186287095916974</v>
      </c>
      <c r="Q134" t="s">
        <v>338</v>
      </c>
      <c r="R134" t="s">
        <v>339</v>
      </c>
      <c r="S134" t="s">
        <v>426</v>
      </c>
      <c r="T134" s="35">
        <v>100</v>
      </c>
      <c r="U134" s="35">
        <f t="shared" si="42"/>
        <v>78.448275862068954</v>
      </c>
      <c r="V134" s="35">
        <f t="shared" si="43"/>
        <v>75.308641975308646</v>
      </c>
      <c r="W134" s="35">
        <f t="shared" si="44"/>
        <v>43.820224719101127</v>
      </c>
      <c r="X134" s="35">
        <f t="shared" si="45"/>
        <v>80.871133305590234</v>
      </c>
      <c r="Y134" s="35">
        <f t="shared" si="46"/>
        <v>77.731499418829912</v>
      </c>
      <c r="Z134" s="35">
        <f t="shared" si="47"/>
        <v>46.243082162622393</v>
      </c>
      <c r="AA134" s="35">
        <f t="shared" si="48"/>
        <v>-2.4228574435212806</v>
      </c>
      <c r="AB134" s="35">
        <f t="shared" si="49"/>
        <v>-2.4228574435212664</v>
      </c>
      <c r="AC134" s="35">
        <f t="shared" si="50"/>
        <v>-2.4228574435212664</v>
      </c>
      <c r="AF134">
        <v>1.81</v>
      </c>
      <c r="AG134">
        <v>2.11</v>
      </c>
      <c r="AJ134" t="s">
        <v>431</v>
      </c>
    </row>
    <row r="135" spans="1:36" ht="15" x14ac:dyDescent="0.25">
      <c r="A135">
        <v>4.6399999999999997</v>
      </c>
      <c r="B135">
        <v>4.05</v>
      </c>
      <c r="C135">
        <v>1.78</v>
      </c>
      <c r="D135" s="20">
        <f t="shared" si="38"/>
        <v>2.4228574435212646E-2</v>
      </c>
      <c r="E135" s="17">
        <f>IF(OR($A135="",$B135="",$C135=""),"",A135*'MPTO_working_3-way'!$I134)</f>
        <v>4.7524205853793866</v>
      </c>
      <c r="F135" s="21">
        <f>IF(OR($A135="",$B135="",$C135=""),"",B135*'MPTO_working_3-way'!$I134)</f>
        <v>4.1481257264626112</v>
      </c>
      <c r="G135" s="22">
        <f>IF(OR($A135="",$B135="",$C135=""),"",C135*'MPTO_working_3-way'!$I134)</f>
        <v>1.8231268624946786</v>
      </c>
      <c r="H135" s="17">
        <f>IF(OR($A135="",$B135="",$C135=""),"",'MPTO_working_3-way'!E134)</f>
        <v>4.8206466390220077</v>
      </c>
      <c r="I135" s="21">
        <f>IF(OR($A135="",$B135="",$C135=""),"",'MPTO_working_3-way'!F134)</f>
        <v>4.1869491420760738</v>
      </c>
      <c r="J135" s="22">
        <f>IF(OR($A135="",$B135="",$C135=""),"",'MPTO_working_3-way'!G134)</f>
        <v>1.8059618223950229</v>
      </c>
      <c r="K135" s="17">
        <f>IF(OR($A135="",$B135="",$C135=""),"",'OddsRatio_working_3-way'!H134)</f>
        <v>4.7905271714479545</v>
      </c>
      <c r="L135" s="21">
        <f>IF(OR($A135="",$B135="",$C135=""),"",'OddsRatio_working_3-way'!I134)</f>
        <v>4.1761285365154572</v>
      </c>
      <c r="M135" s="22">
        <f>IF(OR($A135="",$B135="",$C135=""),"",'OddsRatio_working_3-way'!J134)</f>
        <v>1.8122558224531331</v>
      </c>
      <c r="N135" s="23">
        <f t="shared" si="39"/>
        <v>21.041908687047947</v>
      </c>
      <c r="O135" s="24">
        <f t="shared" si="40"/>
        <v>24.107273162445054</v>
      </c>
      <c r="P135" s="24">
        <f t="shared" si="41"/>
        <v>54.850818150506996</v>
      </c>
      <c r="Q135" t="s">
        <v>340</v>
      </c>
      <c r="R135" t="s">
        <v>341</v>
      </c>
      <c r="S135" t="s">
        <v>426</v>
      </c>
      <c r="T135" s="35">
        <v>100</v>
      </c>
      <c r="U135" s="35">
        <f t="shared" si="42"/>
        <v>40.476190476190474</v>
      </c>
      <c r="V135" s="35">
        <f t="shared" si="43"/>
        <v>76.689976689976689</v>
      </c>
      <c r="W135" s="35">
        <f t="shared" si="44"/>
        <v>80.237154150197625</v>
      </c>
      <c r="X135" s="35">
        <f t="shared" si="45"/>
        <v>43.072869159825686</v>
      </c>
      <c r="Y135" s="35">
        <f t="shared" si="46"/>
        <v>79.286655373611907</v>
      </c>
      <c r="Z135" s="35">
        <f t="shared" si="47"/>
        <v>82.83383283383283</v>
      </c>
      <c r="AA135" s="35">
        <f t="shared" si="48"/>
        <v>-2.5966786836352114</v>
      </c>
      <c r="AB135" s="35">
        <f t="shared" si="49"/>
        <v>-2.5966786836352185</v>
      </c>
      <c r="AC135" s="35">
        <f t="shared" si="50"/>
        <v>-2.5966786836352043</v>
      </c>
      <c r="AF135">
        <v>1.85</v>
      </c>
      <c r="AG135">
        <v>2.0699999999999998</v>
      </c>
      <c r="AJ135" t="s">
        <v>431</v>
      </c>
    </row>
    <row r="136" spans="1:36" ht="15" x14ac:dyDescent="0.25">
      <c r="A136">
        <v>1.68</v>
      </c>
      <c r="B136">
        <v>4.29</v>
      </c>
      <c r="C136">
        <v>5.0599999999999996</v>
      </c>
      <c r="D136" s="20">
        <f t="shared" si="38"/>
        <v>2.5966786836352007E-2</v>
      </c>
      <c r="E136" s="17">
        <f>IF(OR($A136="",$B136="",$C136=""),"",A136*'MPTO_working_3-way'!$I135)</f>
        <v>1.7236242018850714</v>
      </c>
      <c r="F136" s="21">
        <f>IF(OR($A136="",$B136="",$C136=""),"",B136*'MPTO_working_3-way'!$I135)</f>
        <v>4.4013975155279503</v>
      </c>
      <c r="G136" s="22">
        <f>IF(OR($A136="",$B136="",$C136=""),"",C136*'MPTO_working_3-way'!$I135)</f>
        <v>5.1913919413919407</v>
      </c>
      <c r="H136" s="17">
        <f>IF(OR($A136="",$B136="",$C136=""),"",'MPTO_working_3-way'!E135)</f>
        <v>1.7047900348844862</v>
      </c>
      <c r="I136" s="21">
        <f>IF(OR($A136="",$B136="",$C136=""),"",'MPTO_working_3-way'!F135)</f>
        <v>4.4554417124487982</v>
      </c>
      <c r="J136" s="22">
        <f>IF(OR($A136="",$B136="",$C136=""),"",'MPTO_working_3-way'!G135)</f>
        <v>5.2917650964718499</v>
      </c>
      <c r="K136" s="17">
        <f>IF(OR($A136="",$B136="",$C136=""),"",'OddsRatio_working_3-way'!H135)</f>
        <v>1.7114156417117181</v>
      </c>
      <c r="L136" s="21">
        <f>IF(OR($A136="",$B136="",$C136=""),"",'OddsRatio_working_3-way'!I135)</f>
        <v>4.4419962665169903</v>
      </c>
      <c r="M136" s="22">
        <f>IF(OR($A136="",$B136="",$C136=""),"",'OddsRatio_working_3-way'!J135)</f>
        <v>5.2475698608081984</v>
      </c>
      <c r="N136" s="23">
        <f t="shared" si="39"/>
        <v>58.017286999470805</v>
      </c>
      <c r="O136" s="24">
        <f t="shared" si="40"/>
        <v>22.720056447345211</v>
      </c>
      <c r="P136" s="24">
        <f t="shared" si="41"/>
        <v>19.262656553183984</v>
      </c>
      <c r="Q136" t="s">
        <v>342</v>
      </c>
      <c r="R136" t="s">
        <v>343</v>
      </c>
      <c r="S136" t="s">
        <v>426</v>
      </c>
      <c r="T136" s="35">
        <v>100</v>
      </c>
      <c r="U136" s="35">
        <f t="shared" si="42"/>
        <v>60.15936254980079</v>
      </c>
      <c r="V136" s="35">
        <f t="shared" si="43"/>
        <v>68.75</v>
      </c>
      <c r="W136" s="35">
        <f t="shared" si="44"/>
        <v>68.847352024922117</v>
      </c>
      <c r="X136" s="35">
        <f t="shared" si="45"/>
        <v>62.402647975077883</v>
      </c>
      <c r="Y136" s="35">
        <f t="shared" si="46"/>
        <v>70.99328542527708</v>
      </c>
      <c r="Z136" s="35">
        <f t="shared" si="47"/>
        <v>71.09063745019921</v>
      </c>
      <c r="AA136" s="35">
        <f t="shared" si="48"/>
        <v>-2.2432854252770937</v>
      </c>
      <c r="AB136" s="35">
        <f t="shared" si="49"/>
        <v>-2.2432854252770795</v>
      </c>
      <c r="AC136" s="35">
        <f t="shared" si="50"/>
        <v>-2.2432854252770937</v>
      </c>
      <c r="AF136">
        <v>1.87</v>
      </c>
      <c r="AG136">
        <v>2.0499999999999998</v>
      </c>
      <c r="AJ136" t="s">
        <v>431</v>
      </c>
    </row>
    <row r="137" spans="1:36" ht="15" x14ac:dyDescent="0.25">
      <c r="A137">
        <v>2.5099999999999998</v>
      </c>
      <c r="B137">
        <v>3.2</v>
      </c>
      <c r="C137">
        <v>3.21</v>
      </c>
      <c r="D137" s="20">
        <f t="shared" si="38"/>
        <v>2.2432854252770973E-2</v>
      </c>
      <c r="E137" s="17">
        <f>IF(OR($A137="",$B137="",$C137=""),"",A137*'MPTO_working_3-way'!$I136)</f>
        <v>2.5663064641744548</v>
      </c>
      <c r="F137" s="21">
        <f>IF(OR($A137="",$B137="",$C137=""),"",B137*'MPTO_working_3-way'!$I136)</f>
        <v>3.2717851336088675</v>
      </c>
      <c r="G137" s="22">
        <f>IF(OR($A137="",$B137="",$C137=""),"",C137*'MPTO_working_3-way'!$I136)</f>
        <v>3.2820094621513949</v>
      </c>
      <c r="H137" s="17">
        <f>IF(OR($A137="",$B137="",$C137=""),"",'MPTO_working_3-way'!E136)</f>
        <v>2.5580108487374336</v>
      </c>
      <c r="I137" s="21">
        <f>IF(OR($A137="",$B137="",$C137=""),"",'MPTO_working_3-way'!F136)</f>
        <v>3.2784479411620109</v>
      </c>
      <c r="J137" s="22">
        <f>IF(OR($A137="",$B137="",$C137=""),"",'MPTO_working_3-way'!G136)</f>
        <v>3.2889450548142203</v>
      </c>
      <c r="K137" s="17">
        <f>IF(OR($A137="",$B137="",$C137=""),"",'OddsRatio_working_3-way'!H136)</f>
        <v>2.5617737424750522</v>
      </c>
      <c r="L137" s="21">
        <f>IF(OR($A137="",$B137="",$C137=""),"",'OddsRatio_working_3-way'!I136)</f>
        <v>3.2754319426788845</v>
      </c>
      <c r="M137" s="22">
        <f>IF(OR($A137="",$B137="",$C137=""),"",'OddsRatio_working_3-way'!J136)</f>
        <v>3.2857748151456074</v>
      </c>
      <c r="N137" s="23">
        <f t="shared" si="39"/>
        <v>38.966507467442554</v>
      </c>
      <c r="O137" s="24">
        <f t="shared" si="40"/>
        <v>30.564354294775249</v>
      </c>
      <c r="P137" s="24">
        <f t="shared" si="41"/>
        <v>30.469138237782182</v>
      </c>
      <c r="Q137" t="s">
        <v>344</v>
      </c>
      <c r="R137" t="s">
        <v>345</v>
      </c>
      <c r="S137" t="s">
        <v>426</v>
      </c>
      <c r="T137" s="35">
        <v>100</v>
      </c>
      <c r="U137" s="35">
        <f t="shared" si="42"/>
        <v>76.635514018691595</v>
      </c>
      <c r="V137" s="35">
        <f t="shared" si="43"/>
        <v>77.477477477477478</v>
      </c>
      <c r="W137" s="35">
        <f t="shared" si="44"/>
        <v>43.502824858757066</v>
      </c>
      <c r="X137" s="35">
        <f t="shared" si="45"/>
        <v>79.01969766376547</v>
      </c>
      <c r="Y137" s="35">
        <f t="shared" si="46"/>
        <v>79.861661122551354</v>
      </c>
      <c r="Z137" s="35">
        <f t="shared" si="47"/>
        <v>45.887008503830927</v>
      </c>
      <c r="AA137" s="35">
        <f t="shared" si="48"/>
        <v>-2.3841836450738754</v>
      </c>
      <c r="AB137" s="35">
        <f t="shared" si="49"/>
        <v>-2.3841836450738754</v>
      </c>
      <c r="AC137" s="35">
        <f t="shared" si="50"/>
        <v>-2.3841836450738612</v>
      </c>
      <c r="AF137">
        <v>2.36</v>
      </c>
      <c r="AG137">
        <v>1.65</v>
      </c>
      <c r="AJ137" t="s">
        <v>431</v>
      </c>
    </row>
    <row r="138" spans="1:36" ht="15" x14ac:dyDescent="0.25">
      <c r="A138">
        <v>4.28</v>
      </c>
      <c r="B138">
        <v>4.4400000000000004</v>
      </c>
      <c r="C138">
        <v>1.77</v>
      </c>
      <c r="D138" s="20">
        <f t="shared" si="38"/>
        <v>2.3841836450738674E-2</v>
      </c>
      <c r="E138" s="17">
        <f>IF(OR($A138="",$B138="",$C138=""),"",A138*'MPTO_working_3-way'!$I137)</f>
        <v>4.3820430600091616</v>
      </c>
      <c r="F138" s="21">
        <f>IF(OR($A138="",$B138="",$C138=""),"",B138*'MPTO_working_3-way'!$I137)</f>
        <v>4.5458577538412799</v>
      </c>
      <c r="G138" s="22">
        <f>IF(OR($A138="",$B138="",$C138=""),"",C138*'MPTO_working_3-way'!$I137)</f>
        <v>1.8122000505178075</v>
      </c>
      <c r="H138" s="17">
        <f>IF(OR($A138="",$B138="",$C138=""),"",'MPTO_working_3-way'!E137)</f>
        <v>4.4307076557323146</v>
      </c>
      <c r="I138" s="21">
        <f>IF(OR($A138="",$B138="",$C138=""),"",'MPTO_working_3-way'!F137)</f>
        <v>4.6023999054224465</v>
      </c>
      <c r="J138" s="22">
        <f>IF(OR($A138="",$B138="",$C138=""),"",'MPTO_working_3-way'!G137)</f>
        <v>1.7952532594131649</v>
      </c>
      <c r="K138" s="17">
        <f>IF(OR($A138="",$B138="",$C138=""),"",'OddsRatio_working_3-way'!H137)</f>
        <v>4.413844776096564</v>
      </c>
      <c r="L138" s="21">
        <f>IF(OR($A138="",$B138="",$C138=""),"",'OddsRatio_working_3-way'!I137)</f>
        <v>4.5803737895646908</v>
      </c>
      <c r="M138" s="22">
        <f>IF(OR($A138="",$B138="",$C138=""),"",'OddsRatio_working_3-way'!J137)</f>
        <v>1.8014208773153524</v>
      </c>
      <c r="N138" s="23">
        <f t="shared" si="39"/>
        <v>22.820405603177925</v>
      </c>
      <c r="O138" s="24">
        <f t="shared" si="40"/>
        <v>21.998048644504845</v>
      </c>
      <c r="P138" s="24">
        <f t="shared" si="41"/>
        <v>55.181545752317227</v>
      </c>
      <c r="Q138" t="s">
        <v>346</v>
      </c>
      <c r="R138" t="s">
        <v>347</v>
      </c>
      <c r="S138" t="s">
        <v>426</v>
      </c>
      <c r="T138" s="35">
        <v>100</v>
      </c>
      <c r="U138" s="35">
        <f t="shared" si="42"/>
        <v>35.483870967741936</v>
      </c>
      <c r="V138" s="35">
        <f t="shared" si="43"/>
        <v>77.973568281938327</v>
      </c>
      <c r="W138" s="35">
        <f t="shared" si="44"/>
        <v>83.922829581993568</v>
      </c>
      <c r="X138" s="35">
        <f t="shared" si="45"/>
        <v>38.103602136068105</v>
      </c>
      <c r="Y138" s="35">
        <f t="shared" si="46"/>
        <v>80.593299450264496</v>
      </c>
      <c r="Z138" s="35">
        <f t="shared" si="47"/>
        <v>86.542560750319737</v>
      </c>
      <c r="AA138" s="35">
        <f t="shared" si="48"/>
        <v>-2.6197311683261688</v>
      </c>
      <c r="AB138" s="35">
        <f t="shared" si="49"/>
        <v>-2.6197311683261688</v>
      </c>
      <c r="AC138" s="35">
        <f t="shared" si="50"/>
        <v>-2.6197311683261688</v>
      </c>
      <c r="AF138">
        <v>1.54</v>
      </c>
      <c r="AG138">
        <v>2.61</v>
      </c>
      <c r="AJ138" t="s">
        <v>431</v>
      </c>
    </row>
    <row r="139" spans="1:36" ht="15" x14ac:dyDescent="0.25">
      <c r="A139">
        <v>1.55</v>
      </c>
      <c r="B139">
        <v>4.54</v>
      </c>
      <c r="C139">
        <v>6.22</v>
      </c>
      <c r="D139" s="20">
        <f t="shared" si="38"/>
        <v>2.619731168326167E-2</v>
      </c>
      <c r="E139" s="17">
        <f>IF(OR($A139="",$B139="",$C139=""),"",A139*'MPTO_working_3-way'!$I138)</f>
        <v>1.5906058331090556</v>
      </c>
      <c r="F139" s="21">
        <f>IF(OR($A139="",$B139="",$C139=""),"",B139*'MPTO_working_3-way'!$I138)</f>
        <v>4.6589357950420078</v>
      </c>
      <c r="G139" s="22">
        <f>IF(OR($A139="",$B139="",$C139=""),"",C139*'MPTO_working_3-way'!$I138)</f>
        <v>6.3829472786698878</v>
      </c>
      <c r="H139" s="17">
        <f>IF(OR($A139="",$B139="",$C139=""),"",'MPTO_working_3-way'!E138)</f>
        <v>1.5712675425339364</v>
      </c>
      <c r="I139" s="21">
        <f>IF(OR($A139="",$B139="",$C139=""),"",'MPTO_working_3-way'!F138)</f>
        <v>4.7274198112494306</v>
      </c>
      <c r="J139" s="22">
        <f>IF(OR($A139="",$B139="",$C139=""),"",'MPTO_working_3-way'!G138)</f>
        <v>6.5772482336005096</v>
      </c>
      <c r="K139" s="17">
        <f>IF(OR($A139="",$B139="",$C139=""),"",'OddsRatio_working_3-way'!H138)</f>
        <v>1.5777298625855927</v>
      </c>
      <c r="L139" s="21">
        <f>IF(OR($A139="",$B139="",$C139=""),"",'OddsRatio_working_3-way'!I138)</f>
        <v>4.7184794791872706</v>
      </c>
      <c r="M139" s="22">
        <f>IF(OR($A139="",$B139="",$C139=""),"",'OddsRatio_working_3-way'!J138)</f>
        <v>6.4831816049032627</v>
      </c>
      <c r="N139" s="23">
        <f t="shared" si="39"/>
        <v>62.86912691910377</v>
      </c>
      <c r="O139" s="24">
        <f t="shared" si="40"/>
        <v>21.464129234495779</v>
      </c>
      <c r="P139" s="24">
        <f t="shared" si="41"/>
        <v>15.666743846400454</v>
      </c>
      <c r="Q139" t="s">
        <v>348</v>
      </c>
      <c r="R139" t="s">
        <v>349</v>
      </c>
      <c r="S139" t="s">
        <v>426</v>
      </c>
      <c r="T139" s="35">
        <v>100</v>
      </c>
      <c r="U139" s="35">
        <f t="shared" si="42"/>
        <v>42.528735632183903</v>
      </c>
      <c r="V139" s="35">
        <f t="shared" si="43"/>
        <v>72.451790633608823</v>
      </c>
      <c r="W139" s="35">
        <f t="shared" si="44"/>
        <v>79.079497907949786</v>
      </c>
      <c r="X139" s="35">
        <f t="shared" si="45"/>
        <v>48.468711458441391</v>
      </c>
      <c r="Y139" s="35">
        <f t="shared" si="46"/>
        <v>78.39176645986629</v>
      </c>
      <c r="Z139" s="35">
        <f t="shared" si="47"/>
        <v>85.019473734207267</v>
      </c>
      <c r="AA139" s="35">
        <f t="shared" si="48"/>
        <v>-5.9399758262574878</v>
      </c>
      <c r="AB139" s="35">
        <f t="shared" si="49"/>
        <v>-5.9399758262574665</v>
      </c>
      <c r="AC139" s="35">
        <f t="shared" si="50"/>
        <v>-5.9399758262574807</v>
      </c>
      <c r="AF139">
        <v>1.73</v>
      </c>
      <c r="AG139">
        <v>2.2200000000000002</v>
      </c>
      <c r="AJ139" t="s">
        <v>431</v>
      </c>
    </row>
    <row r="140" spans="1:36" ht="15" x14ac:dyDescent="0.25">
      <c r="A140">
        <v>1.74</v>
      </c>
      <c r="B140">
        <v>3.63</v>
      </c>
      <c r="C140">
        <v>4.78</v>
      </c>
      <c r="D140" s="20">
        <f t="shared" si="38"/>
        <v>5.9399758262574931E-2</v>
      </c>
      <c r="E140" s="17">
        <f>IF(OR($A140="",$B140="",$C140=""),"",A140*'MPTO_working_3-way'!$I139)</f>
        <v>1.8433555793768803</v>
      </c>
      <c r="F140" s="21">
        <f>IF(OR($A140="",$B140="",$C140=""),"",B140*'MPTO_working_3-way'!$I139)</f>
        <v>3.8456211224931467</v>
      </c>
      <c r="G140" s="22">
        <f>IF(OR($A140="",$B140="",$C140=""),"",C140*'MPTO_working_3-way'!$I139)</f>
        <v>5.0639308444951086</v>
      </c>
      <c r="H140" s="17">
        <f>IF(OR($A140="",$B140="",$C140=""),"",'MPTO_working_3-way'!E139)</f>
        <v>1.8020851861676157</v>
      </c>
      <c r="I140" s="21">
        <f>IF(OR($A140="",$B140="",$C140=""),"",'MPTO_working_3-way'!F139)</f>
        <v>3.9111056645247078</v>
      </c>
      <c r="J140" s="22">
        <f>IF(OR($A140="",$B140="",$C140=""),"",'MPTO_working_3-way'!G139)</f>
        <v>5.279688836691026</v>
      </c>
      <c r="K140" s="17">
        <f>IF(OR($A140="",$B140="",$C140=""),"",'OddsRatio_working_3-way'!H139)</f>
        <v>1.8167617269540872</v>
      </c>
      <c r="L140" s="21">
        <f>IF(OR($A140="",$B140="",$C140=""),"",'OddsRatio_working_3-way'!I139)</f>
        <v>3.9028153268773638</v>
      </c>
      <c r="M140" s="22">
        <f>IF(OR($A140="",$B140="",$C140=""),"",'OddsRatio_working_3-way'!J139)</f>
        <v>5.1721071998465531</v>
      </c>
      <c r="N140" s="23">
        <f t="shared" si="39"/>
        <v>54.248893224281538</v>
      </c>
      <c r="O140" s="24">
        <f t="shared" si="40"/>
        <v>26.003601710812635</v>
      </c>
      <c r="P140" s="24">
        <f t="shared" si="41"/>
        <v>19.747505064905827</v>
      </c>
      <c r="Q140" t="s">
        <v>350</v>
      </c>
      <c r="R140" t="s">
        <v>351</v>
      </c>
      <c r="S140" t="s">
        <v>426</v>
      </c>
      <c r="T140" s="35">
        <v>100</v>
      </c>
      <c r="U140" s="35">
        <f t="shared" si="42"/>
        <v>13.043478260869554</v>
      </c>
      <c r="V140" s="35">
        <f t="shared" si="43"/>
        <v>86.979166666666671</v>
      </c>
      <c r="W140" s="35">
        <f t="shared" si="44"/>
        <v>93.560849967804259</v>
      </c>
      <c r="X140" s="35">
        <f t="shared" si="45"/>
        <v>19.459983365529084</v>
      </c>
      <c r="Y140" s="35">
        <f t="shared" si="46"/>
        <v>93.395671771326192</v>
      </c>
      <c r="Z140" s="35">
        <f t="shared" si="47"/>
        <v>99.97735507246378</v>
      </c>
      <c r="AA140" s="35">
        <f t="shared" si="48"/>
        <v>-6.4165051046595298</v>
      </c>
      <c r="AB140" s="35">
        <f t="shared" si="49"/>
        <v>-6.416505104659521</v>
      </c>
      <c r="AC140" s="35">
        <f t="shared" si="50"/>
        <v>-6.416505104659521</v>
      </c>
      <c r="AF140">
        <v>2.33</v>
      </c>
      <c r="AG140">
        <v>1.6</v>
      </c>
      <c r="AJ140" t="s">
        <v>440</v>
      </c>
    </row>
    <row r="141" spans="1:36" ht="15" x14ac:dyDescent="0.25">
      <c r="A141">
        <v>1.1499999999999999</v>
      </c>
      <c r="B141">
        <v>7.68</v>
      </c>
      <c r="C141">
        <v>15.53</v>
      </c>
      <c r="D141" s="20">
        <f t="shared" si="38"/>
        <v>6.4165051046595423E-2</v>
      </c>
      <c r="E141" s="17">
        <f>IF(OR($A141="",$B141="",$C141=""),"",A141*'MPTO_working_3-way'!$I140)</f>
        <v>1.2237898087035846</v>
      </c>
      <c r="F141" s="21">
        <f>IF(OR($A141="",$B141="",$C141=""),"",B141*'MPTO_working_3-way'!$I140)</f>
        <v>8.172787592037853</v>
      </c>
      <c r="G141" s="22">
        <f>IF(OR($A141="",$B141="",$C141=""),"",C141*'MPTO_working_3-way'!$I140)</f>
        <v>16.526483242753628</v>
      </c>
      <c r="H141" s="17">
        <f>IF(OR($A141="",$B141="",$C141=""),"",'MPTO_working_3-way'!E140)</f>
        <v>1.1789993795597871</v>
      </c>
      <c r="I141" s="21">
        <f>IF(OR($A141="",$B141="",$C141=""),"",'MPTO_working_3-way'!F140)</f>
        <v>9.1894886635180715</v>
      </c>
      <c r="J141" s="22">
        <f>IF(OR($A141="",$B141="",$C141=""),"",'MPTO_working_3-way'!G140)</f>
        <v>23.254110469249653</v>
      </c>
      <c r="K141" s="17">
        <f>IF(OR($A141="",$B141="",$C141=""),"",'OddsRatio_working_3-way'!H140)</f>
        <v>1.1883401955121322</v>
      </c>
      <c r="L141" s="21">
        <f>IF(OR($A141="",$B141="",$C141=""),"",'OddsRatio_working_3-way'!I140)</f>
        <v>9.387416706806949</v>
      </c>
      <c r="M141" s="22">
        <f>IF(OR($A141="",$B141="",$C141=""),"",'OddsRatio_working_3-way'!J140)</f>
        <v>19.243886938608533</v>
      </c>
      <c r="N141" s="23">
        <f t="shared" si="39"/>
        <v>81.713378628258454</v>
      </c>
      <c r="O141" s="24">
        <f t="shared" si="40"/>
        <v>12.235727268554324</v>
      </c>
      <c r="P141" s="24">
        <f t="shared" si="41"/>
        <v>6.0508941031872006</v>
      </c>
      <c r="Q141" t="s">
        <v>352</v>
      </c>
      <c r="R141" t="s">
        <v>353</v>
      </c>
      <c r="S141" t="s">
        <v>426</v>
      </c>
      <c r="T141" s="35">
        <v>100</v>
      </c>
      <c r="U141" s="35">
        <f t="shared" si="42"/>
        <v>28.571428571428573</v>
      </c>
      <c r="V141" s="35">
        <f t="shared" si="43"/>
        <v>78.213507625272342</v>
      </c>
      <c r="W141" s="35">
        <f t="shared" si="44"/>
        <v>87.0633893919793</v>
      </c>
      <c r="X141" s="35">
        <f t="shared" si="45"/>
        <v>34.723102982748365</v>
      </c>
      <c r="Y141" s="35">
        <f t="shared" si="46"/>
        <v>84.365182036592131</v>
      </c>
      <c r="Z141" s="35">
        <f t="shared" si="47"/>
        <v>93.215063803299103</v>
      </c>
      <c r="AA141" s="35">
        <f t="shared" si="48"/>
        <v>-6.1516744113197923</v>
      </c>
      <c r="AB141" s="35">
        <f t="shared" si="49"/>
        <v>-6.1516744113197888</v>
      </c>
      <c r="AC141" s="35">
        <f t="shared" si="50"/>
        <v>-6.151674411319803</v>
      </c>
      <c r="AF141">
        <v>1.55</v>
      </c>
      <c r="AG141">
        <v>2.42</v>
      </c>
      <c r="AJ141" t="s">
        <v>440</v>
      </c>
    </row>
    <row r="142" spans="1:36" ht="15" x14ac:dyDescent="0.25">
      <c r="A142">
        <v>1.4</v>
      </c>
      <c r="B142">
        <v>4.59</v>
      </c>
      <c r="C142">
        <v>7.73</v>
      </c>
      <c r="D142" s="20">
        <f t="shared" si="38"/>
        <v>6.1516744113198074E-2</v>
      </c>
      <c r="E142" s="17">
        <f>IF(OR($A142="",$B142="",$C142=""),"",A142*'MPTO_working_3-way'!$I141)</f>
        <v>1.4861234417584772</v>
      </c>
      <c r="F142" s="21">
        <f>IF(OR($A142="",$B142="",$C142=""),"",B142*'MPTO_working_3-way'!$I141)</f>
        <v>4.8723618554795793</v>
      </c>
      <c r="G142" s="22">
        <f>IF(OR($A142="",$B142="",$C142=""),"",C142*'MPTO_working_3-way'!$I141)</f>
        <v>8.2055244319950216</v>
      </c>
      <c r="H142" s="17">
        <f>IF(OR($A142="",$B142="",$C142=""),"",'MPTO_working_3-way'!E141)</f>
        <v>1.4413788353939851</v>
      </c>
      <c r="I142" s="21">
        <f>IF(OR($A142="",$B142="",$C142=""),"",'MPTO_working_3-way'!F141)</f>
        <v>5.066899737098729</v>
      </c>
      <c r="J142" s="22">
        <f>IF(OR($A142="",$B142="",$C142=""),"",'MPTO_working_3-way'!G141)</f>
        <v>9.1860663235994</v>
      </c>
      <c r="K142" s="17">
        <f>IF(OR($A142="",$B142="",$C142=""),"",'OddsRatio_working_3-way'!H141)</f>
        <v>1.4545505510368018</v>
      </c>
      <c r="L142" s="21">
        <f>IF(OR($A142="",$B142="",$C142=""),"",'OddsRatio_working_3-way'!I141)</f>
        <v>5.0795911955552935</v>
      </c>
      <c r="M142" s="22">
        <f>IF(OR($A142="",$B142="",$C142=""),"",'OddsRatio_working_3-way'!J141)</f>
        <v>8.6478130211941835</v>
      </c>
      <c r="N142" s="23">
        <f t="shared" si="39"/>
        <v>67.289161310633489</v>
      </c>
      <c r="O142" s="24">
        <f t="shared" si="40"/>
        <v>20.523927197143106</v>
      </c>
      <c r="P142" s="24">
        <f t="shared" si="41"/>
        <v>12.186911492223398</v>
      </c>
      <c r="Q142" t="s">
        <v>354</v>
      </c>
      <c r="R142" t="s">
        <v>355</v>
      </c>
      <c r="S142" t="s">
        <v>426</v>
      </c>
      <c r="T142" s="35">
        <v>100</v>
      </c>
      <c r="U142" s="35">
        <f t="shared" si="42"/>
        <v>46.236559139784944</v>
      </c>
      <c r="V142" s="35">
        <f t="shared" si="43"/>
        <v>72.527472527472526</v>
      </c>
      <c r="W142" s="35">
        <f t="shared" si="44"/>
        <v>75.429975429975428</v>
      </c>
      <c r="X142" s="35">
        <f t="shared" si="45"/>
        <v>52.042552042552039</v>
      </c>
      <c r="Y142" s="35">
        <f t="shared" si="46"/>
        <v>78.333465430239627</v>
      </c>
      <c r="Z142" s="35">
        <f t="shared" si="47"/>
        <v>81.235968332742516</v>
      </c>
      <c r="AA142" s="35">
        <f t="shared" si="48"/>
        <v>-5.8059929027670947</v>
      </c>
      <c r="AB142" s="35">
        <f t="shared" si="49"/>
        <v>-5.8059929027671018</v>
      </c>
      <c r="AC142" s="35">
        <f t="shared" si="50"/>
        <v>-5.8059929027670876</v>
      </c>
      <c r="AF142">
        <v>1.93</v>
      </c>
      <c r="AG142">
        <v>1.88</v>
      </c>
      <c r="AJ142" t="s">
        <v>440</v>
      </c>
    </row>
    <row r="143" spans="1:36" ht="15" x14ac:dyDescent="0.25">
      <c r="A143">
        <v>1.86</v>
      </c>
      <c r="B143">
        <v>3.64</v>
      </c>
      <c r="C143">
        <v>4.07</v>
      </c>
      <c r="D143" s="20">
        <f t="shared" si="38"/>
        <v>5.8059929027670876E-2</v>
      </c>
      <c r="E143" s="17">
        <f>IF(OR($A143="",$B143="",$C143=""),"",A143*'MPTO_working_3-way'!$I142)</f>
        <v>1.9679914679914678</v>
      </c>
      <c r="F143" s="21">
        <f>IF(OR($A143="",$B143="",$C143=""),"",B143*'MPTO_working_3-way'!$I142)</f>
        <v>3.851338141660722</v>
      </c>
      <c r="G143" s="22">
        <f>IF(OR($A143="",$B143="",$C143=""),"",C143*'MPTO_working_3-way'!$I142)</f>
        <v>4.3063039111426207</v>
      </c>
      <c r="H143" s="17">
        <f>IF(OR($A143="",$B143="",$C143=""),"",'MPTO_working_3-way'!E142)</f>
        <v>1.9294548886149476</v>
      </c>
      <c r="I143" s="21">
        <f>IF(OR($A143="",$B143="",$C143=""),"",'MPTO_working_3-way'!F142)</f>
        <v>3.9158566203875105</v>
      </c>
      <c r="J143" s="22">
        <f>IF(OR($A143="",$B143="",$C143=""),"",'MPTO_working_3-way'!G142)</f>
        <v>4.4179966274975238</v>
      </c>
      <c r="K143" s="17">
        <f>IF(OR($A143="",$B143="",$C143=""),"",'OddsRatio_working_3-way'!H142)</f>
        <v>1.9436857327859447</v>
      </c>
      <c r="L143" s="21">
        <f>IF(OR($A143="",$B143="",$C143=""),"",'OddsRatio_working_3-way'!I142)</f>
        <v>3.8968957378545275</v>
      </c>
      <c r="M143" s="22">
        <f>IF(OR($A143="",$B143="",$C143=""),"",'OddsRatio_working_3-way'!J142)</f>
        <v>4.3687386042475005</v>
      </c>
      <c r="N143" s="23">
        <f t="shared" si="39"/>
        <v>50.813228424237025</v>
      </c>
      <c r="O143" s="24">
        <f t="shared" si="40"/>
        <v>25.965001337659576</v>
      </c>
      <c r="P143" s="24">
        <f t="shared" si="41"/>
        <v>23.221770238103407</v>
      </c>
      <c r="Q143" t="s">
        <v>356</v>
      </c>
      <c r="R143" t="s">
        <v>357</v>
      </c>
      <c r="S143" t="s">
        <v>426</v>
      </c>
      <c r="T143" s="35">
        <v>100</v>
      </c>
      <c r="U143" s="35">
        <f t="shared" si="42"/>
        <v>45.945945945945937</v>
      </c>
      <c r="V143" s="35">
        <f t="shared" si="43"/>
        <v>72.067039106145245</v>
      </c>
      <c r="W143" s="35">
        <f t="shared" si="44"/>
        <v>79.508196721311478</v>
      </c>
      <c r="X143" s="35">
        <f t="shared" si="45"/>
        <v>48.42476417254327</v>
      </c>
      <c r="Y143" s="35">
        <f t="shared" si="46"/>
        <v>74.545857332742571</v>
      </c>
      <c r="Z143" s="35">
        <f t="shared" si="47"/>
        <v>81.98701494790879</v>
      </c>
      <c r="AA143" s="35">
        <f t="shared" si="48"/>
        <v>-2.4788182265973333</v>
      </c>
      <c r="AB143" s="35">
        <f t="shared" si="49"/>
        <v>-2.4788182265973262</v>
      </c>
      <c r="AC143" s="35">
        <f t="shared" si="50"/>
        <v>-2.478818226597312</v>
      </c>
      <c r="AF143">
        <v>2.0699999999999998</v>
      </c>
      <c r="AG143">
        <v>1.75</v>
      </c>
      <c r="AJ143" t="s">
        <v>440</v>
      </c>
    </row>
    <row r="144" spans="1:36" ht="15" x14ac:dyDescent="0.25">
      <c r="A144">
        <v>1.85</v>
      </c>
      <c r="B144">
        <v>3.58</v>
      </c>
      <c r="C144">
        <v>4.88</v>
      </c>
      <c r="D144" s="20">
        <f t="shared" si="38"/>
        <v>2.4788182265973013E-2</v>
      </c>
      <c r="E144" s="17">
        <f>IF(OR($A144="",$B144="",$C144=""),"",A144*'MPTO_working_3-way'!$I143)</f>
        <v>1.8958581371920502</v>
      </c>
      <c r="F144" s="21">
        <f>IF(OR($A144="",$B144="",$C144=""),"",B144*'MPTO_working_3-way'!$I143)</f>
        <v>3.6687416925121834</v>
      </c>
      <c r="G144" s="22">
        <f>IF(OR($A144="",$B144="",$C144=""),"",C144*'MPTO_working_3-way'!$I143)</f>
        <v>5.0009663294579481</v>
      </c>
      <c r="H144" s="17">
        <f>IF(OR($A144="",$B144="",$C144=""),"",'MPTO_working_3-way'!E143)</f>
        <v>1.8787181718905857</v>
      </c>
      <c r="I144" s="21">
        <f>IF(OR($A144="",$B144="",$C144=""),"",'MPTO_working_3-way'!F143)</f>
        <v>3.6891264414347904</v>
      </c>
      <c r="J144" s="22">
        <f>IF(OR($A144="",$B144="",$C144=""),"",'MPTO_working_3-way'!G143)</f>
        <v>5.0850395220433962</v>
      </c>
      <c r="K144" s="17">
        <f>IF(OR($A144="",$B144="",$C144=""),"",'OddsRatio_working_3-way'!H143)</f>
        <v>1.8853001586767337</v>
      </c>
      <c r="L144" s="21">
        <f>IF(OR($A144="",$B144="",$C144=""),"",'OddsRatio_working_3-way'!I143)</f>
        <v>3.6871463639834983</v>
      </c>
      <c r="M144" s="22">
        <f>IF(OR($A144="",$B144="",$C144=""),"",'OddsRatio_working_3-way'!J143)</f>
        <v>5.0411348419596784</v>
      </c>
      <c r="N144" s="23">
        <f t="shared" si="39"/>
        <v>52.746562645298823</v>
      </c>
      <c r="O144" s="24">
        <f t="shared" si="40"/>
        <v>27.257301925643247</v>
      </c>
      <c r="P144" s="24">
        <f t="shared" si="41"/>
        <v>19.996135429057958</v>
      </c>
      <c r="Q144" t="s">
        <v>358</v>
      </c>
      <c r="R144" t="s">
        <v>359</v>
      </c>
      <c r="S144" t="s">
        <v>426</v>
      </c>
      <c r="T144" s="35">
        <v>100</v>
      </c>
      <c r="U144" s="35">
        <f t="shared" si="42"/>
        <v>37.106918238993707</v>
      </c>
      <c r="V144" s="35">
        <f t="shared" si="43"/>
        <v>78.213507625272342</v>
      </c>
      <c r="W144" s="35">
        <f t="shared" si="44"/>
        <v>82.110912343470488</v>
      </c>
      <c r="X144" s="35">
        <f t="shared" si="45"/>
        <v>39.675580031257184</v>
      </c>
      <c r="Y144" s="35">
        <f t="shared" si="46"/>
        <v>80.782169417535798</v>
      </c>
      <c r="Z144" s="35">
        <f t="shared" si="47"/>
        <v>84.679574135733958</v>
      </c>
      <c r="AA144" s="35">
        <f t="shared" si="48"/>
        <v>-2.5686617922634767</v>
      </c>
      <c r="AB144" s="35">
        <f t="shared" si="49"/>
        <v>-2.5686617922634554</v>
      </c>
      <c r="AC144" s="35">
        <f t="shared" si="50"/>
        <v>-2.5686617922634696</v>
      </c>
      <c r="AF144">
        <v>2.0499999999999998</v>
      </c>
      <c r="AG144">
        <v>1.86</v>
      </c>
      <c r="AJ144" t="s">
        <v>432</v>
      </c>
    </row>
    <row r="145" spans="1:38" ht="15" x14ac:dyDescent="0.25">
      <c r="A145">
        <v>1.59</v>
      </c>
      <c r="B145">
        <v>4.59</v>
      </c>
      <c r="C145">
        <v>5.59</v>
      </c>
      <c r="D145" s="20">
        <f t="shared" si="38"/>
        <v>2.5686617922634714E-2</v>
      </c>
      <c r="E145" s="17">
        <f>IF(OR($A145="",$B145="",$C145=""),"",A145*'MPTO_working_3-way'!$I144)</f>
        <v>1.6308417224969893</v>
      </c>
      <c r="F145" s="21">
        <f>IF(OR($A145="",$B145="",$C145=""),"",B145*'MPTO_working_3-way'!$I144)</f>
        <v>4.7079015762648933</v>
      </c>
      <c r="G145" s="22">
        <f>IF(OR($A145="",$B145="",$C145=""),"",C145*'MPTO_working_3-way'!$I144)</f>
        <v>5.7335881941875275</v>
      </c>
      <c r="H145" s="17">
        <f>IF(OR($A145="",$B145="",$C145=""),"",'MPTO_working_3-way'!E144)</f>
        <v>1.6119448683309394</v>
      </c>
      <c r="I145" s="21">
        <f>IF(OR($A145="",$B145="",$C145=""),"",'MPTO_working_3-way'!F144)</f>
        <v>4.7777688251723633</v>
      </c>
      <c r="J145" s="22">
        <f>IF(OR($A145="",$B145="",$C145=""),"",'MPTO_working_3-way'!G144)</f>
        <v>5.8710022013895067</v>
      </c>
      <c r="K145" s="17">
        <f>IF(OR($A145="",$B145="",$C145=""),"",'OddsRatio_working_3-way'!H144)</f>
        <v>1.6183359121427949</v>
      </c>
      <c r="L145" s="21">
        <f>IF(OR($A145="",$B145="",$C145=""),"",'OddsRatio_working_3-way'!I144)</f>
        <v>4.762416821343443</v>
      </c>
      <c r="M145" s="22">
        <f>IF(OR($A145="",$B145="",$C145=""),"",'OddsRatio_working_3-way'!J144)</f>
        <v>5.8104437910769944</v>
      </c>
      <c r="N145" s="23">
        <f t="shared" si="39"/>
        <v>61.318028978857328</v>
      </c>
      <c r="O145" s="24">
        <f t="shared" si="40"/>
        <v>21.240885855421173</v>
      </c>
      <c r="P145" s="24">
        <f t="shared" si="41"/>
        <v>17.4410851657215</v>
      </c>
      <c r="Q145" t="s">
        <v>360</v>
      </c>
      <c r="R145" t="s">
        <v>361</v>
      </c>
      <c r="S145" t="s">
        <v>426</v>
      </c>
      <c r="T145" s="35">
        <v>100</v>
      </c>
      <c r="U145" s="35">
        <f t="shared" si="42"/>
        <v>69.325153374233125</v>
      </c>
      <c r="V145" s="35">
        <f t="shared" si="43"/>
        <v>71.590909090909093</v>
      </c>
      <c r="W145" s="35">
        <f t="shared" si="44"/>
        <v>56.896551724137922</v>
      </c>
      <c r="X145" s="35">
        <f t="shared" si="45"/>
        <v>71.512539184952985</v>
      </c>
      <c r="Y145" s="35">
        <f t="shared" si="46"/>
        <v>73.778294901628954</v>
      </c>
      <c r="Z145" s="35">
        <f t="shared" si="47"/>
        <v>59.083937534857789</v>
      </c>
      <c r="AA145" s="35">
        <f t="shared" si="48"/>
        <v>-2.18738581071986</v>
      </c>
      <c r="AB145" s="35">
        <f t="shared" si="49"/>
        <v>-2.18738581071986</v>
      </c>
      <c r="AC145" s="35">
        <f t="shared" si="50"/>
        <v>-2.1873858107198672</v>
      </c>
      <c r="AF145">
        <v>1.53</v>
      </c>
      <c r="AG145">
        <v>2.65</v>
      </c>
      <c r="AJ145" t="s">
        <v>432</v>
      </c>
    </row>
    <row r="146" spans="1:38" ht="15" x14ac:dyDescent="0.25">
      <c r="A146">
        <v>3.26</v>
      </c>
      <c r="B146">
        <v>3.52</v>
      </c>
      <c r="C146">
        <v>2.3199999999999998</v>
      </c>
      <c r="D146" s="20">
        <f t="shared" si="38"/>
        <v>2.1873858107198663E-2</v>
      </c>
      <c r="E146" s="17">
        <f>IF(OR($A146="",$B146="",$C146=""),"",A146*'MPTO_working_3-way'!$I145)</f>
        <v>3.3313087774294674</v>
      </c>
      <c r="F146" s="21">
        <f>IF(OR($A146="",$B146="",$C146=""),"",B146*'MPTO_working_3-way'!$I145)</f>
        <v>3.5969959805373395</v>
      </c>
      <c r="G146" s="22">
        <f>IF(OR($A146="",$B146="",$C146=""),"",C146*'MPTO_working_3-way'!$I145)</f>
        <v>2.3707473508087009</v>
      </c>
      <c r="H146" s="17">
        <f>IF(OR($A146="",$B146="",$C146=""),"",'MPTO_working_3-way'!E145)</f>
        <v>3.3393755970682446</v>
      </c>
      <c r="I146" s="21">
        <f>IF(OR($A146="",$B146="",$C146=""),"",'MPTO_working_3-way'!F145)</f>
        <v>3.6127216827916846</v>
      </c>
      <c r="J146" s="22">
        <f>IF(OR($A146="",$B146="",$C146=""),"",'MPTO_working_3-way'!G145)</f>
        <v>2.3599198942513349</v>
      </c>
      <c r="K146" s="17">
        <f>IF(OR($A146="",$B146="",$C146=""),"",'OddsRatio_working_3-way'!H145)</f>
        <v>3.3364092322178496</v>
      </c>
      <c r="L146" s="21">
        <f>IF(OR($A146="",$B146="",$C146=""),"",'OddsRatio_working_3-way'!I145)</f>
        <v>3.6051996748623809</v>
      </c>
      <c r="M146" s="22">
        <f>IF(OR($A146="",$B146="",$C146=""),"",'OddsRatio_working_3-way'!J145)</f>
        <v>2.3646284011183898</v>
      </c>
      <c r="N146" s="23">
        <f t="shared" si="39"/>
        <v>30.018232076692346</v>
      </c>
      <c r="O146" s="24">
        <f t="shared" si="40"/>
        <v>27.800976298300295</v>
      </c>
      <c r="P146" s="24">
        <f t="shared" si="41"/>
        <v>42.180791625007345</v>
      </c>
      <c r="Q146" t="s">
        <v>362</v>
      </c>
      <c r="R146" t="s">
        <v>363</v>
      </c>
      <c r="S146" t="s">
        <v>426</v>
      </c>
      <c r="T146" s="35">
        <v>100</v>
      </c>
      <c r="U146" s="35">
        <f t="shared" si="42"/>
        <v>42.528735632183903</v>
      </c>
      <c r="V146" s="35">
        <f t="shared" si="43"/>
        <v>75.728155339805824</v>
      </c>
      <c r="W146" s="35">
        <f t="shared" si="44"/>
        <v>79.38144329896906</v>
      </c>
      <c r="X146" s="35">
        <f t="shared" si="45"/>
        <v>44.890401361225109</v>
      </c>
      <c r="Y146" s="35">
        <f t="shared" si="46"/>
        <v>78.089821068847016</v>
      </c>
      <c r="Z146" s="35">
        <f t="shared" si="47"/>
        <v>81.743109028010267</v>
      </c>
      <c r="AA146" s="35">
        <f t="shared" si="48"/>
        <v>-2.3616657290412064</v>
      </c>
      <c r="AB146" s="35">
        <f t="shared" si="49"/>
        <v>-2.3616657290411922</v>
      </c>
      <c r="AC146" s="35">
        <f t="shared" si="50"/>
        <v>-2.3616657290412064</v>
      </c>
      <c r="AF146">
        <v>1.8</v>
      </c>
      <c r="AG146">
        <v>2.11</v>
      </c>
      <c r="AJ146" t="s">
        <v>432</v>
      </c>
    </row>
    <row r="147" spans="1:38" ht="15" x14ac:dyDescent="0.25">
      <c r="A147">
        <v>1.74</v>
      </c>
      <c r="B147">
        <v>4.12</v>
      </c>
      <c r="C147">
        <v>4.8499999999999996</v>
      </c>
      <c r="D147" s="20">
        <f t="shared" si="38"/>
        <v>2.3616657290411958E-2</v>
      </c>
      <c r="E147" s="17">
        <f>IF(OR($A147="",$B147="",$C147=""),"",A147*'MPTO_working_3-way'!$I146)</f>
        <v>1.7810929836853169</v>
      </c>
      <c r="F147" s="21">
        <f>IF(OR($A147="",$B147="",$C147=""),"",B147*'MPTO_working_3-way'!$I146)</f>
        <v>4.2173006280364973</v>
      </c>
      <c r="G147" s="22">
        <f>IF(OR($A147="",$B147="",$C147=""),"",C147*'MPTO_working_3-way'!$I146)</f>
        <v>4.9645407878584979</v>
      </c>
      <c r="H147" s="17">
        <f>IF(OR($A147="",$B147="",$C147=""),"",'MPTO_working_3-way'!E146)</f>
        <v>1.7641649336117045</v>
      </c>
      <c r="I147" s="21">
        <f>IF(OR($A147="",$B147="",$C147=""),"",'MPTO_working_3-way'!F146)</f>
        <v>4.2581054446706954</v>
      </c>
      <c r="J147" s="22">
        <f>IF(OR($A147="",$B147="",$C147=""),"",'MPTO_working_3-way'!G146)</f>
        <v>5.0425249259376708</v>
      </c>
      <c r="K147" s="17">
        <f>IF(OR($A147="",$B147="",$C147=""),"",'OddsRatio_working_3-way'!H146)</f>
        <v>1.7702861579186533</v>
      </c>
      <c r="L147" s="21">
        <f>IF(OR($A147="",$B147="",$C147=""),"",'OddsRatio_working_3-way'!I146)</f>
        <v>4.2476929901435101</v>
      </c>
      <c r="M147" s="22">
        <f>IF(OR($A147="",$B147="",$C147=""),"",'OddsRatio_working_3-way'!J146)</f>
        <v>5.0075698756578566</v>
      </c>
      <c r="N147" s="23">
        <f t="shared" si="39"/>
        <v>56.145300057881755</v>
      </c>
      <c r="O147" s="24">
        <f t="shared" si="40"/>
        <v>23.711850024445205</v>
      </c>
      <c r="P147" s="24">
        <f t="shared" si="41"/>
        <v>20.142849917673043</v>
      </c>
      <c r="Q147" t="s">
        <v>364</v>
      </c>
      <c r="R147" t="s">
        <v>365</v>
      </c>
      <c r="S147" t="s">
        <v>426</v>
      </c>
      <c r="T147" s="35">
        <v>100</v>
      </c>
      <c r="U147" s="35">
        <f t="shared" si="42"/>
        <v>45.355191256830594</v>
      </c>
      <c r="V147" s="35">
        <f t="shared" si="43"/>
        <v>74.358974358974365</v>
      </c>
      <c r="W147" s="35">
        <f t="shared" si="44"/>
        <v>77.973568281938327</v>
      </c>
      <c r="X147" s="35">
        <f t="shared" si="45"/>
        <v>47.667457359087315</v>
      </c>
      <c r="Y147" s="35">
        <f t="shared" si="46"/>
        <v>76.671240461231065</v>
      </c>
      <c r="Z147" s="35">
        <f t="shared" si="47"/>
        <v>80.285834384195027</v>
      </c>
      <c r="AA147" s="35">
        <f t="shared" si="48"/>
        <v>-2.3122661022567215</v>
      </c>
      <c r="AB147" s="35">
        <f t="shared" si="49"/>
        <v>-2.3122661022567002</v>
      </c>
      <c r="AC147" s="35">
        <f t="shared" si="50"/>
        <v>-2.3122661022567002</v>
      </c>
      <c r="AD147" s="36"/>
      <c r="AE147" s="36"/>
      <c r="AF147">
        <v>1.83</v>
      </c>
      <c r="AG147">
        <v>2.0699999999999998</v>
      </c>
      <c r="AI147" s="36"/>
      <c r="AJ147" t="s">
        <v>432</v>
      </c>
      <c r="AK147" s="35"/>
      <c r="AL147" s="35"/>
    </row>
    <row r="148" spans="1:38" ht="15" x14ac:dyDescent="0.25">
      <c r="A148">
        <v>1.83</v>
      </c>
      <c r="B148">
        <v>3.9</v>
      </c>
      <c r="C148">
        <v>4.54</v>
      </c>
      <c r="D148" s="20">
        <f t="shared" si="38"/>
        <v>2.3122661022566993E-2</v>
      </c>
      <c r="E148" s="17">
        <f>IF(OR($A148="",$B148="",$C148=""),"",A148*'MPTO_working_3-way'!$I147)</f>
        <v>1.8723144696712977</v>
      </c>
      <c r="F148" s="21">
        <f>IF(OR($A148="",$B148="",$C148=""),"",B148*'MPTO_working_3-way'!$I147)</f>
        <v>3.9901783779880113</v>
      </c>
      <c r="G148" s="22">
        <f>IF(OR($A148="",$B148="",$C148=""),"",C148*'MPTO_working_3-way'!$I147)</f>
        <v>4.6449768810424539</v>
      </c>
      <c r="H148" s="17">
        <f>IF(OR($A148="",$B148="",$C148=""),"",'MPTO_working_3-way'!E147)</f>
        <v>1.8561811063767382</v>
      </c>
      <c r="I148" s="21">
        <f>IF(OR($A148="",$B148="",$C148=""),"",'MPTO_working_3-way'!F147)</f>
        <v>4.020865028802028</v>
      </c>
      <c r="J148" s="22">
        <f>IF(OR($A148="",$B148="",$C148=""),"",'MPTO_working_3-way'!G147)</f>
        <v>4.7046256421276382</v>
      </c>
      <c r="K148" s="17">
        <f>IF(OR($A148="",$B148="",$C148=""),"",'OddsRatio_working_3-way'!H147)</f>
        <v>1.8622243027557506</v>
      </c>
      <c r="L148" s="21">
        <f>IF(OR($A148="",$B148="",$C148=""),"",'OddsRatio_working_3-way'!I147)</f>
        <v>4.0125909373393664</v>
      </c>
      <c r="M148" s="22">
        <f>IF(OR($A148="",$B148="",$C148=""),"",'OddsRatio_working_3-way'!J147)</f>
        <v>4.6774385924763315</v>
      </c>
      <c r="N148" s="23">
        <f t="shared" si="39"/>
        <v>53.40983131832332</v>
      </c>
      <c r="O148" s="24">
        <f t="shared" si="40"/>
        <v>25.061536233982483</v>
      </c>
      <c r="P148" s="24">
        <f t="shared" si="41"/>
        <v>21.528632447694203</v>
      </c>
      <c r="Q148" t="s">
        <v>366</v>
      </c>
      <c r="R148" t="s">
        <v>367</v>
      </c>
      <c r="S148" t="s">
        <v>426</v>
      </c>
      <c r="T148" s="35">
        <v>100</v>
      </c>
      <c r="U148" s="35">
        <f t="shared" si="42"/>
        <v>64.664310954063609</v>
      </c>
      <c r="V148" s="35">
        <f t="shared" si="43"/>
        <v>71.910112359550567</v>
      </c>
      <c r="W148" s="35">
        <f t="shared" si="44"/>
        <v>60.629921259842511</v>
      </c>
      <c r="X148" s="35">
        <f t="shared" si="45"/>
        <v>67.459966380606915</v>
      </c>
      <c r="Y148" s="35">
        <f t="shared" si="46"/>
        <v>74.705767786093872</v>
      </c>
      <c r="Z148" s="35">
        <f t="shared" si="47"/>
        <v>63.425576686385845</v>
      </c>
      <c r="AA148" s="35">
        <f t="shared" si="48"/>
        <v>-2.7956554265433056</v>
      </c>
      <c r="AB148" s="35">
        <f t="shared" si="49"/>
        <v>-2.7956554265433056</v>
      </c>
      <c r="AC148" s="35">
        <f t="shared" si="50"/>
        <v>-2.795655426543334</v>
      </c>
      <c r="AD148" s="36"/>
      <c r="AE148" s="36"/>
      <c r="AF148">
        <v>1.69</v>
      </c>
      <c r="AG148">
        <v>2.29</v>
      </c>
      <c r="AI148" s="36"/>
      <c r="AJ148" t="s">
        <v>432</v>
      </c>
      <c r="AK148" s="35"/>
      <c r="AL148" s="35"/>
    </row>
    <row r="149" spans="1:38" ht="15" x14ac:dyDescent="0.25">
      <c r="A149">
        <v>2.83</v>
      </c>
      <c r="B149">
        <v>3.56</v>
      </c>
      <c r="C149">
        <v>2.54</v>
      </c>
      <c r="D149" s="20">
        <f t="shared" si="38"/>
        <v>2.7956554265433198E-2</v>
      </c>
      <c r="E149" s="17">
        <f>IF(OR($A149="",$B149="",$C149=""),"",A149*'MPTO_working_3-way'!$I148)</f>
        <v>2.9091170485711761</v>
      </c>
      <c r="F149" s="21">
        <f>IF(OR($A149="",$B149="",$C149=""),"",B149*'MPTO_working_3-way'!$I148)</f>
        <v>3.6595253331849422</v>
      </c>
      <c r="G149" s="22">
        <f>IF(OR($A149="",$B149="",$C149=""),"",C149*'MPTO_working_3-way'!$I148)</f>
        <v>2.6110096478342002</v>
      </c>
      <c r="H149" s="17">
        <f>IF(OR($A149="",$B149="",$C149=""),"",'MPTO_working_3-way'!E148)</f>
        <v>2.9066553303160956</v>
      </c>
      <c r="I149" s="21">
        <f>IF(OR($A149="",$B149="",$C149=""),"",'MPTO_working_3-way'!F148)</f>
        <v>3.6821559319900743</v>
      </c>
      <c r="J149" s="22">
        <f>IF(OR($A149="",$B149="",$C149=""),"",'MPTO_working_3-way'!G148)</f>
        <v>2.6015790712200539</v>
      </c>
      <c r="K149" s="17">
        <f>IF(OR($A149="",$B149="",$C149=""),"",'OddsRatio_working_3-way'!H148)</f>
        <v>2.9085988513080858</v>
      </c>
      <c r="L149" s="21">
        <f>IF(OR($A149="",$B149="",$C149=""),"",'OddsRatio_working_3-way'!I148)</f>
        <v>3.6699524914473769</v>
      </c>
      <c r="M149" s="22">
        <f>IF(OR($A149="",$B149="",$C149=""),"",'OddsRatio_working_3-way'!J148)</f>
        <v>2.6061432956363131</v>
      </c>
      <c r="N149" s="23">
        <f t="shared" si="39"/>
        <v>34.374691128057357</v>
      </c>
      <c r="O149" s="24">
        <f t="shared" si="40"/>
        <v>27.325948284382672</v>
      </c>
      <c r="P149" s="24">
        <f t="shared" si="41"/>
        <v>38.299360587559967</v>
      </c>
      <c r="Q149" t="s">
        <v>368</v>
      </c>
      <c r="R149" t="s">
        <v>369</v>
      </c>
      <c r="S149" t="s">
        <v>426</v>
      </c>
      <c r="T149" s="35">
        <v>100</v>
      </c>
      <c r="U149" s="35">
        <f t="shared" si="42"/>
        <v>94.502473886750977</v>
      </c>
      <c r="V149" s="35">
        <f t="shared" si="43"/>
        <v>87.577639751552795</v>
      </c>
      <c r="W149" s="35">
        <f t="shared" si="44"/>
        <v>14.529914529914532</v>
      </c>
      <c r="X149" s="35">
        <f t="shared" si="45"/>
        <v>97.892445718532684</v>
      </c>
      <c r="Y149" s="35">
        <f t="shared" si="46"/>
        <v>90.967611583334516</v>
      </c>
      <c r="Z149" s="35">
        <f t="shared" si="47"/>
        <v>17.919886361696243</v>
      </c>
      <c r="AA149" s="35">
        <f t="shared" si="48"/>
        <v>-3.3899718317817076</v>
      </c>
      <c r="AB149" s="35">
        <f t="shared" si="49"/>
        <v>-3.3899718317817218</v>
      </c>
      <c r="AC149" s="35">
        <f t="shared" si="50"/>
        <v>-3.3899718317817111</v>
      </c>
      <c r="AD149" s="36"/>
      <c r="AE149" s="36"/>
      <c r="AF149">
        <v>1.86</v>
      </c>
      <c r="AG149">
        <v>2.04</v>
      </c>
      <c r="AI149" s="36"/>
      <c r="AJ149" t="s">
        <v>433</v>
      </c>
      <c r="AK149" s="35"/>
      <c r="AL149" s="35"/>
    </row>
    <row r="150" spans="1:38" ht="15" x14ac:dyDescent="0.25">
      <c r="A150">
        <v>18.190000000000001</v>
      </c>
      <c r="B150">
        <v>8.0500000000000007</v>
      </c>
      <c r="C150">
        <v>1.17</v>
      </c>
      <c r="D150" s="20">
        <f t="shared" si="38"/>
        <v>3.3899718317817129E-2</v>
      </c>
      <c r="E150" s="17">
        <f>IF(OR($A150="",$B150="",$C150=""),"",A150*'MPTO_working_3-way'!$I149)</f>
        <v>18.806635876201096</v>
      </c>
      <c r="F150" s="21">
        <f>IF(OR($A150="",$B150="",$C150=""),"",B150*'MPTO_working_3-way'!$I149)</f>
        <v>8.3228927324584294</v>
      </c>
      <c r="G150" s="22">
        <f>IF(OR($A150="",$B150="",$C150=""),"",C150*'MPTO_working_3-way'!$I149)</f>
        <v>1.2096626704318461</v>
      </c>
      <c r="H150" s="17">
        <f>IF(OR($A150="",$B150="",$C150=""),"",'MPTO_working_3-way'!E149)</f>
        <v>22.896207698645497</v>
      </c>
      <c r="I150" s="21">
        <f>IF(OR($A150="",$B150="",$C150=""),"",'MPTO_working_3-way'!F149)</f>
        <v>8.8555372527647958</v>
      </c>
      <c r="J150" s="22">
        <f>IF(OR($A150="",$B150="",$C150=""),"",'MPTO_working_3-way'!G149)</f>
        <v>1.1856756880176318</v>
      </c>
      <c r="K150" s="17">
        <f>IF(OR($A150="",$B150="",$C150=""),"",'OddsRatio_working_3-way'!H149)</f>
        <v>20.379270199007422</v>
      </c>
      <c r="L150" s="21">
        <f>IF(OR($A150="",$B150="",$C150=""),"",'OddsRatio_working_3-way'!I149)</f>
        <v>8.9478682317046179</v>
      </c>
      <c r="M150" s="22">
        <f>IF(OR($A150="",$B150="",$C150=""),"",'OddsRatio_working_3-way'!J149)</f>
        <v>1.1916507233176998</v>
      </c>
      <c r="N150" s="23">
        <f t="shared" si="39"/>
        <v>5.3172720872713475</v>
      </c>
      <c r="O150" s="24">
        <f t="shared" si="40"/>
        <v>12.01505332515103</v>
      </c>
      <c r="P150" s="24">
        <f t="shared" si="41"/>
        <v>82.667674587577622</v>
      </c>
      <c r="Q150" t="s">
        <v>370</v>
      </c>
      <c r="R150" t="s">
        <v>371</v>
      </c>
      <c r="S150" t="s">
        <v>426</v>
      </c>
      <c r="T150" s="35">
        <v>100</v>
      </c>
      <c r="U150" s="35">
        <f t="shared" si="42"/>
        <v>78.118161925601754</v>
      </c>
      <c r="V150" s="35">
        <f t="shared" si="43"/>
        <v>73.614775725593674</v>
      </c>
      <c r="W150" s="35">
        <f t="shared" si="44"/>
        <v>45.355191256830594</v>
      </c>
      <c r="X150" s="35">
        <f t="shared" si="45"/>
        <v>81.030033017575718</v>
      </c>
      <c r="Y150" s="35">
        <f t="shared" si="46"/>
        <v>76.526646817567638</v>
      </c>
      <c r="Z150" s="35">
        <f t="shared" si="47"/>
        <v>48.267062348804579</v>
      </c>
      <c r="AA150" s="35">
        <f t="shared" si="48"/>
        <v>-2.9118710919739641</v>
      </c>
      <c r="AB150" s="35">
        <f t="shared" si="49"/>
        <v>-2.9118710919739641</v>
      </c>
      <c r="AC150" s="35">
        <f t="shared" si="50"/>
        <v>-2.9118710919739854</v>
      </c>
      <c r="AD150" s="36"/>
      <c r="AE150" s="36"/>
      <c r="AF150">
        <v>1.4</v>
      </c>
      <c r="AG150">
        <v>3.06</v>
      </c>
      <c r="AI150" s="36"/>
      <c r="AJ150" t="s">
        <v>434</v>
      </c>
      <c r="AK150" s="35"/>
      <c r="AL150" s="35"/>
    </row>
    <row r="151" spans="1:38" ht="15" x14ac:dyDescent="0.25">
      <c r="A151">
        <v>4.57</v>
      </c>
      <c r="B151">
        <v>3.79</v>
      </c>
      <c r="C151">
        <v>1.83</v>
      </c>
      <c r="D151" s="20">
        <f t="shared" si="38"/>
        <v>2.9118710919739721E-2</v>
      </c>
      <c r="E151" s="17">
        <f>IF(OR($A151="",$B151="",$C151=""),"",A151*'MPTO_working_3-way'!$I150)</f>
        <v>4.7030725089032108</v>
      </c>
      <c r="F151" s="21">
        <f>IF(OR($A151="",$B151="",$C151=""),"",B151*'MPTO_working_3-way'!$I150)</f>
        <v>3.9003599143858136</v>
      </c>
      <c r="G151" s="22">
        <f>IF(OR($A151="",$B151="",$C151=""),"",C151*'MPTO_working_3-way'!$I150)</f>
        <v>1.8832872409831238</v>
      </c>
      <c r="H151" s="17">
        <f>IF(OR($A151="",$B151="",$C151=""),"",'MPTO_working_3-way'!E150)</f>
        <v>4.7821230367967971</v>
      </c>
      <c r="I151" s="21">
        <f>IF(OR($A151="",$B151="",$C151=""),"",'MPTO_working_3-way'!F150)</f>
        <v>3.9347460801795089</v>
      </c>
      <c r="J151" s="22">
        <f>IF(OR($A151="",$B151="",$C151=""),"",'MPTO_working_3-way'!G150)</f>
        <v>1.8630930290713681</v>
      </c>
      <c r="K151" s="17">
        <f>IF(OR($A151="",$B151="",$C151=""),"",'OddsRatio_working_3-way'!H150)</f>
        <v>4.7448384671268098</v>
      </c>
      <c r="L151" s="21">
        <f>IF(OR($A151="",$B151="",$C151=""),"",'OddsRatio_working_3-way'!I150)</f>
        <v>3.9266384659058264</v>
      </c>
      <c r="M151" s="22">
        <f>IF(OR($A151="",$B151="",$C151=""),"",'OddsRatio_working_3-way'!J150)</f>
        <v>1.8706487192479699</v>
      </c>
      <c r="N151" s="23">
        <f t="shared" si="39"/>
        <v>21.262695782532319</v>
      </c>
      <c r="O151" s="24">
        <f t="shared" si="40"/>
        <v>25.638659558356913</v>
      </c>
      <c r="P151" s="24">
        <f t="shared" si="41"/>
        <v>53.098644659110775</v>
      </c>
      <c r="Q151" t="s">
        <v>372</v>
      </c>
      <c r="R151" t="s">
        <v>373</v>
      </c>
      <c r="S151" t="s">
        <v>426</v>
      </c>
      <c r="T151" s="35">
        <v>100</v>
      </c>
      <c r="U151" s="35">
        <f t="shared" si="42"/>
        <v>39.759036144578317</v>
      </c>
      <c r="V151" s="35">
        <f t="shared" si="43"/>
        <v>77.876106194690252</v>
      </c>
      <c r="W151" s="35">
        <f t="shared" si="44"/>
        <v>79.38144329896906</v>
      </c>
      <c r="X151" s="35">
        <f t="shared" si="45"/>
        <v>42.742450506340667</v>
      </c>
      <c r="Y151" s="35">
        <f t="shared" si="46"/>
        <v>80.859520556452622</v>
      </c>
      <c r="Z151" s="35">
        <f t="shared" si="47"/>
        <v>82.364857660731431</v>
      </c>
      <c r="AA151" s="35">
        <f t="shared" si="48"/>
        <v>-2.9834143617623496</v>
      </c>
      <c r="AB151" s="35">
        <f t="shared" si="49"/>
        <v>-2.983414361762371</v>
      </c>
      <c r="AC151" s="35">
        <f t="shared" si="50"/>
        <v>-2.983414361762371</v>
      </c>
      <c r="AD151" s="36"/>
      <c r="AE151" s="36"/>
      <c r="AF151">
        <v>1.75</v>
      </c>
      <c r="AG151">
        <v>2.17</v>
      </c>
      <c r="AI151" s="36"/>
      <c r="AJ151" t="s">
        <v>434</v>
      </c>
      <c r="AK151" s="35"/>
      <c r="AL151" s="35"/>
    </row>
    <row r="152" spans="1:38" ht="15" x14ac:dyDescent="0.25">
      <c r="A152">
        <v>1.66</v>
      </c>
      <c r="B152">
        <v>4.5199999999999996</v>
      </c>
      <c r="C152">
        <v>4.8499999999999996</v>
      </c>
      <c r="D152" s="20">
        <f t="shared" si="38"/>
        <v>2.9834143617623488E-2</v>
      </c>
      <c r="E152" s="17">
        <f>IF(OR($A152="",$B152="",$C152=""),"",A152*'MPTO_working_3-way'!$I151)</f>
        <v>1.7095246784052549</v>
      </c>
      <c r="F152" s="21">
        <f>IF(OR($A152="",$B152="",$C152=""),"",B152*'MPTO_working_3-way'!$I151)</f>
        <v>4.6548503291516576</v>
      </c>
      <c r="G152" s="22">
        <f>IF(OR($A152="",$B152="",$C152=""),"",C152*'MPTO_working_3-way'!$I151)</f>
        <v>4.9946955965454736</v>
      </c>
      <c r="H152" s="17">
        <f>IF(OR($A152="",$B152="",$C152=""),"",'MPTO_working_3-way'!E151)</f>
        <v>1.6878636345645783</v>
      </c>
      <c r="I152" s="21">
        <f>IF(OR($A152="",$B152="",$C152=""),"",'MPTO_working_3-way'!F151)</f>
        <v>4.7327370496442578</v>
      </c>
      <c r="J152" s="22">
        <f>IF(OR($A152="",$B152="",$C152=""),"",'MPTO_working_3-way'!G151)</f>
        <v>5.0957789237450468</v>
      </c>
      <c r="K152" s="17">
        <f>IF(OR($A152="",$B152="",$C152=""),"",'OddsRatio_working_3-way'!H151)</f>
        <v>1.6953570085807037</v>
      </c>
      <c r="L152" s="21">
        <f>IF(OR($A152="",$B152="",$C152=""),"",'OddsRatio_working_3-way'!I151)</f>
        <v>4.7085707124304212</v>
      </c>
      <c r="M152" s="22">
        <f>IF(OR($A152="",$B152="",$C152=""),"",'OddsRatio_working_3-way'!J151)</f>
        <v>5.0562492167207722</v>
      </c>
      <c r="N152" s="23">
        <f t="shared" si="39"/>
        <v>58.495791995986792</v>
      </c>
      <c r="O152" s="24">
        <f t="shared" si="40"/>
        <v>21.482967856933204</v>
      </c>
      <c r="P152" s="24">
        <f t="shared" si="41"/>
        <v>20.021240147080015</v>
      </c>
      <c r="Q152" t="s">
        <v>374</v>
      </c>
      <c r="R152" t="s">
        <v>375</v>
      </c>
      <c r="S152" t="s">
        <v>426</v>
      </c>
      <c r="T152" s="35">
        <v>100</v>
      </c>
      <c r="U152" s="35">
        <f t="shared" si="42"/>
        <v>83.22147651006712</v>
      </c>
      <c r="V152" s="35">
        <f t="shared" si="43"/>
        <v>78.260869565217391</v>
      </c>
      <c r="W152" s="35">
        <f t="shared" si="44"/>
        <v>35.483870967741936</v>
      </c>
      <c r="X152" s="35">
        <f t="shared" si="45"/>
        <v>86.255259467040673</v>
      </c>
      <c r="Y152" s="35">
        <f t="shared" si="46"/>
        <v>81.294652522190944</v>
      </c>
      <c r="Z152" s="35">
        <f t="shared" si="47"/>
        <v>38.517653924715503</v>
      </c>
      <c r="AA152" s="35">
        <f t="shared" si="48"/>
        <v>-3.0337829569735533</v>
      </c>
      <c r="AB152" s="35">
        <f t="shared" si="49"/>
        <v>-3.0337829569735533</v>
      </c>
      <c r="AC152" s="35">
        <f t="shared" si="50"/>
        <v>-3.0337829569735675</v>
      </c>
      <c r="AD152" s="36"/>
      <c r="AE152" s="36"/>
      <c r="AF152">
        <v>1.66</v>
      </c>
      <c r="AG152">
        <v>2.31</v>
      </c>
      <c r="AI152" s="36"/>
      <c r="AJ152" t="s">
        <v>434</v>
      </c>
      <c r="AK152" s="35"/>
      <c r="AL152" s="35"/>
    </row>
    <row r="153" spans="1:38" ht="15" x14ac:dyDescent="0.25">
      <c r="A153">
        <v>5.96</v>
      </c>
      <c r="B153">
        <v>4.5999999999999996</v>
      </c>
      <c r="C153">
        <v>1.55</v>
      </c>
      <c r="D153" s="20">
        <f t="shared" si="38"/>
        <v>3.033782956973563E-2</v>
      </c>
      <c r="E153" s="17">
        <f>IF(OR($A153="",$B153="",$C153=""),"",A153*'MPTO_working_3-way'!$I152)</f>
        <v>6.1408134642356247</v>
      </c>
      <c r="F153" s="21">
        <f>IF(OR($A153="",$B153="",$C153=""),"",B153*'MPTO_working_3-way'!$I152)</f>
        <v>4.7395540160207839</v>
      </c>
      <c r="G153" s="22">
        <f>IF(OR($A153="",$B153="",$C153=""),"",C153*'MPTO_working_3-way'!$I152)</f>
        <v>1.5970236358330903</v>
      </c>
      <c r="H153" s="17">
        <f>IF(OR($A153="",$B153="",$C153=""),"",'MPTO_working_3-way'!E152)</f>
        <v>6.3422550346254871</v>
      </c>
      <c r="I153" s="21">
        <f>IF(OR($A153="",$B153="",$C153=""),"",'MPTO_working_3-way'!F152)</f>
        <v>4.8244225121855226</v>
      </c>
      <c r="J153" s="22">
        <f>IF(OR($A153="",$B153="",$C153=""),"",'MPTO_working_3-way'!G152)</f>
        <v>1.5746824310637018</v>
      </c>
      <c r="K153" s="17">
        <f>IF(OR($A153="",$B153="",$C153=""),"",'OddsRatio_working_3-way'!H152)</f>
        <v>6.2492862621025953</v>
      </c>
      <c r="L153" s="21">
        <f>IF(OR($A153="",$B153="",$C153=""),"",'OddsRatio_working_3-way'!I152)</f>
        <v>4.8099658353970449</v>
      </c>
      <c r="M153" s="22">
        <f>IF(OR($A153="",$B153="",$C153=""),"",'OddsRatio_working_3-way'!J152)</f>
        <v>1.5820781137412157</v>
      </c>
      <c r="N153" s="23">
        <f t="shared" si="39"/>
        <v>16.284487484012423</v>
      </c>
      <c r="O153" s="24">
        <f t="shared" si="40"/>
        <v>21.099031609720445</v>
      </c>
      <c r="P153" s="24">
        <f t="shared" si="41"/>
        <v>62.616480906267128</v>
      </c>
      <c r="Q153" t="s">
        <v>376</v>
      </c>
      <c r="R153" t="s">
        <v>377</v>
      </c>
      <c r="S153" t="s">
        <v>426</v>
      </c>
      <c r="T153" s="35">
        <v>100</v>
      </c>
      <c r="U153" s="35">
        <f t="shared" si="42"/>
        <v>68.454258675078862</v>
      </c>
      <c r="V153" s="35">
        <f t="shared" si="43"/>
        <v>72.826086956521735</v>
      </c>
      <c r="W153" s="35">
        <f t="shared" si="44"/>
        <v>55.947136563876647</v>
      </c>
      <c r="X153" s="35">
        <f t="shared" si="45"/>
        <v>71.226776479601611</v>
      </c>
      <c r="Y153" s="35">
        <f t="shared" si="46"/>
        <v>75.59860476104447</v>
      </c>
      <c r="Z153" s="35">
        <f t="shared" si="47"/>
        <v>58.719654368399389</v>
      </c>
      <c r="AA153" s="35">
        <f t="shared" si="48"/>
        <v>-2.7725178045227494</v>
      </c>
      <c r="AB153" s="35">
        <f t="shared" si="49"/>
        <v>-2.7725178045227352</v>
      </c>
      <c r="AC153" s="35">
        <f t="shared" si="50"/>
        <v>-2.7725178045227423</v>
      </c>
      <c r="AD153" s="36"/>
      <c r="AE153" s="36"/>
      <c r="AF153">
        <v>1.55</v>
      </c>
      <c r="AG153">
        <v>2.58</v>
      </c>
      <c r="AI153" s="36"/>
      <c r="AJ153" t="s">
        <v>434</v>
      </c>
      <c r="AK153" s="35"/>
      <c r="AL153" s="35"/>
    </row>
    <row r="154" spans="1:38" s="35" customFormat="1" ht="15" x14ac:dyDescent="0.25">
      <c r="A154">
        <v>3.17</v>
      </c>
      <c r="B154">
        <v>3.68</v>
      </c>
      <c r="C154">
        <v>2.27</v>
      </c>
      <c r="D154" s="20">
        <f t="shared" si="38"/>
        <v>2.7725178045227228E-2</v>
      </c>
      <c r="E154" s="17">
        <f>IF(OR($A154="",$B154="",$C154=""),"",A154*'MPTO_working_3-way'!$I153)</f>
        <v>3.2578888144033704</v>
      </c>
      <c r="F154" s="21">
        <f>IF(OR($A154="",$B154="",$C154=""),"",B154*'MPTO_working_3-way'!$I153)</f>
        <v>3.7820286552064362</v>
      </c>
      <c r="G154" s="22">
        <f>IF(OR($A154="",$B154="",$C154=""),"",C154*'MPTO_working_3-way'!$I153)</f>
        <v>2.3329361541626659</v>
      </c>
      <c r="H154" s="17">
        <f>IF(OR($A154="",$B154="",$C154=""),"",'MPTO_working_3-way'!E153)</f>
        <v>3.2656720138422886</v>
      </c>
      <c r="I154" s="21">
        <f>IF(OR($A154="",$B154="",$C154=""),"",'MPTO_working_3-way'!F153)</f>
        <v>3.8095614781817075</v>
      </c>
      <c r="J154" s="22">
        <f>IF(OR($A154="",$B154="",$C154=""),"",'MPTO_working_3-way'!G153)</f>
        <v>2.3186421397177774</v>
      </c>
      <c r="K154" s="17">
        <f>IF(OR($A154="",$B154="",$C154=""),"",'OddsRatio_working_3-way'!H153)</f>
        <v>3.2636745568751904</v>
      </c>
      <c r="L154" s="21">
        <f>IF(OR($A154="",$B154="",$C154=""),"",'OddsRatio_working_3-way'!I153)</f>
        <v>3.7956902361407892</v>
      </c>
      <c r="M154" s="22">
        <f>IF(OR($A154="",$B154="",$C154=""),"",'OddsRatio_working_3-way'!J153)</f>
        <v>2.3248233581711943</v>
      </c>
      <c r="N154" s="23">
        <f t="shared" si="39"/>
        <v>30.694724619788282</v>
      </c>
      <c r="O154" s="24">
        <f t="shared" si="40"/>
        <v>26.440836153458928</v>
      </c>
      <c r="P154" s="24">
        <f t="shared" si="41"/>
        <v>42.864439226752808</v>
      </c>
      <c r="Q154" t="s">
        <v>378</v>
      </c>
      <c r="R154" t="s">
        <v>379</v>
      </c>
      <c r="S154" t="s">
        <v>426</v>
      </c>
      <c r="T154" s="35">
        <v>100</v>
      </c>
      <c r="U154" s="35">
        <f t="shared" si="42"/>
        <v>63.099630996309962</v>
      </c>
      <c r="V154" s="35">
        <f t="shared" si="43"/>
        <v>68.35443037974683</v>
      </c>
      <c r="W154" s="35">
        <f t="shared" si="44"/>
        <v>65.870307167235495</v>
      </c>
      <c r="X154" s="35">
        <f t="shared" si="45"/>
        <v>65.77526245301766</v>
      </c>
      <c r="Y154" s="35">
        <f t="shared" si="46"/>
        <v>71.030061836454536</v>
      </c>
      <c r="Z154" s="35">
        <f t="shared" si="47"/>
        <v>68.545938623943201</v>
      </c>
      <c r="AA154" s="35">
        <f t="shared" si="48"/>
        <v>-2.6756314567076984</v>
      </c>
      <c r="AB154" s="35">
        <f t="shared" si="49"/>
        <v>-2.6756314567077055</v>
      </c>
      <c r="AC154" s="35">
        <f t="shared" si="50"/>
        <v>-2.6756314567077055</v>
      </c>
      <c r="AD154" s="36"/>
      <c r="AE154" s="36"/>
      <c r="AF154">
        <v>1.74</v>
      </c>
      <c r="AG154">
        <v>2.1800000000000002</v>
      </c>
      <c r="AH154" s="36"/>
      <c r="AI154" s="36"/>
      <c r="AJ154" t="s">
        <v>434</v>
      </c>
    </row>
    <row r="155" spans="1:38" ht="15" x14ac:dyDescent="0.25">
      <c r="A155">
        <v>2.71</v>
      </c>
      <c r="B155">
        <v>3.16</v>
      </c>
      <c r="C155">
        <v>2.93</v>
      </c>
      <c r="D155" s="20">
        <f t="shared" si="38"/>
        <v>2.6756314567077055E-2</v>
      </c>
      <c r="E155" s="17">
        <f>IF(OR($A155="",$B155="",$C155=""),"",A155*'MPTO_working_3-way'!$I154)</f>
        <v>2.7825096124767787</v>
      </c>
      <c r="F155" s="21">
        <f>IF(OR($A155="",$B155="",$C155=""),"",B155*'MPTO_working_3-way'!$I154)</f>
        <v>3.2445499540319638</v>
      </c>
      <c r="G155" s="22">
        <f>IF(OR($A155="",$B155="",$C155=""),"",C155*'MPTO_working_3-way'!$I154)</f>
        <v>3.0083960016815361</v>
      </c>
      <c r="H155" s="17">
        <f>IF(OR($A155="",$B155="",$C155=""),"",'MPTO_working_3-way'!E154)</f>
        <v>2.7771226968496787</v>
      </c>
      <c r="I155" s="21">
        <f>IF(OR($A155="",$B155="",$C155=""),"",'MPTO_working_3-way'!F154)</f>
        <v>3.2516420622985818</v>
      </c>
      <c r="J155" s="22">
        <f>IF(OR($A155="",$B155="",$C155=""),"",'MPTO_working_3-way'!G154)</f>
        <v>3.0086212933234981</v>
      </c>
      <c r="K155" s="17">
        <f>IF(OR($A155="",$B155="",$C155=""),"",'OddsRatio_working_3-way'!H154)</f>
        <v>2.7797051202980687</v>
      </c>
      <c r="L155" s="21">
        <f>IF(OR($A155="",$B155="",$C155=""),"",'OddsRatio_working_3-way'!I154)</f>
        <v>3.248048573008087</v>
      </c>
      <c r="M155" s="22">
        <f>IF(OR($A155="",$B155="",$C155=""),"",'OddsRatio_working_3-way'!J154)</f>
        <v>3.0086730305118561</v>
      </c>
      <c r="N155" s="23">
        <f t="shared" si="39"/>
        <v>35.938779708648546</v>
      </c>
      <c r="O155" s="24">
        <f t="shared" si="40"/>
        <v>30.82091550963214</v>
      </c>
      <c r="P155" s="24">
        <f t="shared" si="41"/>
        <v>33.240304781719303</v>
      </c>
      <c r="Q155" t="s">
        <v>380</v>
      </c>
      <c r="R155" t="s">
        <v>381</v>
      </c>
      <c r="S155" t="s">
        <v>426</v>
      </c>
      <c r="T155" s="35">
        <v>100</v>
      </c>
      <c r="U155" s="35">
        <f t="shared" si="42"/>
        <v>18.032786885245901</v>
      </c>
      <c r="V155" s="35">
        <f t="shared" si="43"/>
        <v>84.202211690363356</v>
      </c>
      <c r="W155" s="35">
        <f t="shared" si="44"/>
        <v>94.011976047904199</v>
      </c>
      <c r="X155" s="35">
        <f t="shared" si="45"/>
        <v>21.78581226173246</v>
      </c>
      <c r="Y155" s="35">
        <f t="shared" si="46"/>
        <v>87.955237066849918</v>
      </c>
      <c r="Z155" s="35">
        <f t="shared" si="47"/>
        <v>97.765001424390746</v>
      </c>
      <c r="AA155" s="35">
        <f t="shared" si="48"/>
        <v>-3.7530253764865584</v>
      </c>
      <c r="AB155" s="35">
        <f t="shared" si="49"/>
        <v>-3.753025376486562</v>
      </c>
      <c r="AC155" s="35">
        <f t="shared" si="50"/>
        <v>-3.7530253764865478</v>
      </c>
      <c r="AD155" s="36"/>
      <c r="AE155" s="36"/>
      <c r="AF155">
        <v>2.2999999999999998</v>
      </c>
      <c r="AG155">
        <v>1.67</v>
      </c>
      <c r="AI155" s="36"/>
      <c r="AJ155" t="s">
        <v>435</v>
      </c>
      <c r="AK155" s="35"/>
      <c r="AL155" s="35"/>
    </row>
    <row r="156" spans="1:38" ht="15" x14ac:dyDescent="0.25">
      <c r="A156">
        <v>1.22</v>
      </c>
      <c r="B156">
        <v>6.33</v>
      </c>
      <c r="C156">
        <v>16.7</v>
      </c>
      <c r="D156" s="20">
        <f t="shared" si="38"/>
        <v>3.7530253764865629E-2</v>
      </c>
      <c r="E156" s="17">
        <f>IF(OR($A156="",$B156="",$C156=""),"",A156*'MPTO_working_3-way'!$I155)</f>
        <v>1.265786909593136</v>
      </c>
      <c r="F156" s="21">
        <f>IF(OR($A156="",$B156="",$C156=""),"",B156*'MPTO_working_3-way'!$I155)</f>
        <v>6.5675665063315991</v>
      </c>
      <c r="G156" s="22">
        <f>IF(OR($A156="",$B156="",$C156=""),"",C156*'MPTO_working_3-way'!$I155)</f>
        <v>17.326755237873254</v>
      </c>
      <c r="H156" s="17">
        <f>IF(OR($A156="",$B156="",$C156=""),"",'MPTO_working_3-way'!E155)</f>
        <v>1.23890859866711</v>
      </c>
      <c r="I156" s="21">
        <f>IF(OR($A156="",$B156="",$C156=""),"",'MPTO_working_3-way'!F155)</f>
        <v>6.8743736432119658</v>
      </c>
      <c r="J156" s="22">
        <f>IF(OR($A156="",$B156="",$C156=""),"",'MPTO_working_3-way'!G155)</f>
        <v>21.110338385453218</v>
      </c>
      <c r="K156" s="17">
        <f>IF(OR($A156="",$B156="",$C156=""),"",'OddsRatio_working_3-way'!H155)</f>
        <v>1.2461041766612726</v>
      </c>
      <c r="L156" s="21">
        <f>IF(OR($A156="",$B156="",$C156=""),"",'OddsRatio_working_3-way'!I155)</f>
        <v>6.9624330072935585</v>
      </c>
      <c r="M156" s="22">
        <f>IF(OR($A156="",$B156="",$C156=""),"",'OddsRatio_working_3-way'!J155)</f>
        <v>18.562888970827185</v>
      </c>
      <c r="N156" s="23">
        <f t="shared" si="39"/>
        <v>79.002239035749838</v>
      </c>
      <c r="O156" s="24">
        <f t="shared" si="40"/>
        <v>15.226339908943887</v>
      </c>
      <c r="P156" s="24">
        <f t="shared" si="41"/>
        <v>5.7714210553062761</v>
      </c>
      <c r="Q156" t="s">
        <v>382</v>
      </c>
      <c r="R156" t="s">
        <v>383</v>
      </c>
      <c r="S156" t="s">
        <v>426</v>
      </c>
      <c r="T156" s="35">
        <v>100</v>
      </c>
      <c r="U156" s="35">
        <f t="shared" si="42"/>
        <v>24.242424242424242</v>
      </c>
      <c r="V156" s="35">
        <f t="shared" si="43"/>
        <v>82.238010657193612</v>
      </c>
      <c r="W156" s="35">
        <f t="shared" si="44"/>
        <v>90.128331688055283</v>
      </c>
      <c r="X156" s="35">
        <f t="shared" si="45"/>
        <v>27.633657654751108</v>
      </c>
      <c r="Y156" s="35">
        <f t="shared" si="46"/>
        <v>85.629244069520468</v>
      </c>
      <c r="Z156" s="35">
        <f t="shared" si="47"/>
        <v>93.519565100382152</v>
      </c>
      <c r="AA156" s="35">
        <f t="shared" si="48"/>
        <v>-3.3912334123268657</v>
      </c>
      <c r="AB156" s="35">
        <f t="shared" si="49"/>
        <v>-3.391233412326855</v>
      </c>
      <c r="AC156" s="35">
        <f t="shared" si="50"/>
        <v>-3.3912334123268693</v>
      </c>
      <c r="AD156" s="36"/>
      <c r="AE156" s="36"/>
      <c r="AF156">
        <v>1.67</v>
      </c>
      <c r="AG156">
        <v>2.2799999999999998</v>
      </c>
      <c r="AI156" s="36"/>
      <c r="AJ156" t="s">
        <v>435</v>
      </c>
      <c r="AK156" s="35"/>
      <c r="AL156" s="35"/>
    </row>
    <row r="157" spans="1:38" ht="15" x14ac:dyDescent="0.25">
      <c r="A157">
        <v>1.32</v>
      </c>
      <c r="B157">
        <v>5.63</v>
      </c>
      <c r="C157">
        <v>10.130000000000001</v>
      </c>
      <c r="D157" s="20">
        <f t="shared" si="38"/>
        <v>3.3912334123268773E-2</v>
      </c>
      <c r="E157" s="17">
        <f>IF(OR($A157="",$B157="",$C157=""),"",A157*'MPTO_working_3-way'!$I156)</f>
        <v>1.3647642810427147</v>
      </c>
      <c r="F157" s="21">
        <f>IF(OR($A157="",$B157="",$C157=""),"",B157*'MPTO_working_3-way'!$I156)</f>
        <v>5.8209264411140031</v>
      </c>
      <c r="G157" s="22">
        <f>IF(OR($A157="",$B157="",$C157=""),"",C157*'MPTO_working_3-way'!$I156)</f>
        <v>10.473531944668714</v>
      </c>
      <c r="H157" s="17">
        <f>IF(OR($A157="",$B157="",$C157=""),"",'MPTO_working_3-way'!E156)</f>
        <v>1.3399946321023868</v>
      </c>
      <c r="I157" s="21">
        <f>IF(OR($A157="",$B157="",$C157=""),"",'MPTO_working_3-way'!F156)</f>
        <v>6.012658496097953</v>
      </c>
      <c r="J157" s="22">
        <f>IF(OR($A157="",$B157="",$C157=""),"",'MPTO_working_3-way'!G156)</f>
        <v>11.44000205047076</v>
      </c>
      <c r="K157" s="17">
        <f>IF(OR($A157="",$B157="",$C157=""),"",'OddsRatio_working_3-way'!H156)</f>
        <v>1.3471895502636453</v>
      </c>
      <c r="L157" s="21">
        <f>IF(OR($A157="",$B157="",$C157=""),"",'OddsRatio_working_3-way'!I156)</f>
        <v>6.0233988053771199</v>
      </c>
      <c r="M157" s="22">
        <f>IF(OR($A157="",$B157="",$C157=""),"",'OddsRatio_working_3-way'!J156)</f>
        <v>10.905751855959636</v>
      </c>
      <c r="N157" s="23">
        <f t="shared" si="39"/>
        <v>73.272726571945043</v>
      </c>
      <c r="O157" s="24">
        <f t="shared" si="40"/>
        <v>17.179395928058163</v>
      </c>
      <c r="P157" s="24">
        <f t="shared" si="41"/>
        <v>9.5478774999967868</v>
      </c>
      <c r="Q157" t="s">
        <v>384</v>
      </c>
      <c r="R157" t="s">
        <v>385</v>
      </c>
      <c r="S157" t="s">
        <v>426</v>
      </c>
      <c r="T157" s="35">
        <v>100</v>
      </c>
      <c r="U157" s="35">
        <f t="shared" si="42"/>
        <v>90.808823529411754</v>
      </c>
      <c r="V157" s="35">
        <f t="shared" si="43"/>
        <v>80.582524271844662</v>
      </c>
      <c r="W157" s="35">
        <f t="shared" si="44"/>
        <v>25.373134328358205</v>
      </c>
      <c r="X157" s="35">
        <f t="shared" si="45"/>
        <v>94.044341399797133</v>
      </c>
      <c r="Y157" s="35">
        <f t="shared" si="46"/>
        <v>83.818042142230027</v>
      </c>
      <c r="Z157" s="35">
        <f t="shared" si="47"/>
        <v>28.608652198743574</v>
      </c>
      <c r="AA157" s="35">
        <f t="shared" si="48"/>
        <v>-3.2355178703853795</v>
      </c>
      <c r="AB157" s="35">
        <f t="shared" si="49"/>
        <v>-3.2355178703853653</v>
      </c>
      <c r="AC157" s="35">
        <f t="shared" si="50"/>
        <v>-3.2355178703853689</v>
      </c>
      <c r="AD157" s="36"/>
      <c r="AE157" s="36"/>
      <c r="AF157">
        <v>1.67</v>
      </c>
      <c r="AG157">
        <v>2.2999999999999998</v>
      </c>
      <c r="AI157" s="36"/>
      <c r="AJ157" t="s">
        <v>435</v>
      </c>
      <c r="AK157" s="35"/>
      <c r="AL157" s="35"/>
    </row>
    <row r="158" spans="1:38" ht="15" x14ac:dyDescent="0.25">
      <c r="A158">
        <v>10.88</v>
      </c>
      <c r="B158">
        <v>5.15</v>
      </c>
      <c r="C158">
        <v>1.34</v>
      </c>
      <c r="D158" s="20">
        <f t="shared" si="38"/>
        <v>3.2355178703853626E-2</v>
      </c>
      <c r="E158" s="17">
        <f>IF(OR($A158="",$B158="",$C158=""),"",A158*'MPTO_working_3-way'!$I157)</f>
        <v>11.232024344297928</v>
      </c>
      <c r="F158" s="21">
        <f>IF(OR($A158="",$B158="",$C158=""),"",B158*'MPTO_working_3-way'!$I157)</f>
        <v>5.3166291703248465</v>
      </c>
      <c r="G158" s="22">
        <f>IF(OR($A158="",$B158="",$C158=""),"",C158*'MPTO_working_3-way'!$I157)</f>
        <v>1.383355939463164</v>
      </c>
      <c r="H158" s="17">
        <f>IF(OR($A158="",$B158="",$C158=""),"",'MPTO_working_3-way'!E157)</f>
        <v>12.326397310229794</v>
      </c>
      <c r="I158" s="21">
        <f>IF(OR($A158="",$B158="",$C158=""),"",'MPTO_working_3-way'!F157)</f>
        <v>5.452869013185734</v>
      </c>
      <c r="J158" s="22">
        <f>IF(OR($A158="",$B158="",$C158=""),"",'MPTO_working_3-way'!G157)</f>
        <v>1.3596496290020421</v>
      </c>
      <c r="K158" s="17">
        <f>IF(OR($A158="",$B158="",$C158=""),"",'OddsRatio_working_3-way'!H157)</f>
        <v>11.658424921359645</v>
      </c>
      <c r="L158" s="21">
        <f>IF(OR($A158="",$B158="",$C158=""),"",'OddsRatio_working_3-way'!I157)</f>
        <v>5.4769699821500524</v>
      </c>
      <c r="M158" s="22">
        <f>IF(OR($A158="",$B158="",$C158=""),"",'OddsRatio_working_3-way'!J157)</f>
        <v>1.3667879021520526</v>
      </c>
      <c r="N158" s="23">
        <f t="shared" si="39"/>
        <v>8.9031146064748512</v>
      </c>
      <c r="O158" s="24">
        <f t="shared" si="40"/>
        <v>18.808910081251724</v>
      </c>
      <c r="P158" s="24">
        <f t="shared" si="41"/>
        <v>72.287975312273417</v>
      </c>
      <c r="Q158" t="s">
        <v>386</v>
      </c>
      <c r="R158" t="s">
        <v>387</v>
      </c>
      <c r="S158" t="s">
        <v>426</v>
      </c>
      <c r="T158" s="35">
        <v>100</v>
      </c>
      <c r="U158" s="35">
        <f t="shared" si="42"/>
        <v>23.076923076923073</v>
      </c>
      <c r="V158" s="35">
        <f t="shared" si="43"/>
        <v>82.638888888888886</v>
      </c>
      <c r="W158" s="35">
        <f t="shared" si="44"/>
        <v>91.031390134529147</v>
      </c>
      <c r="X158" s="35">
        <f t="shared" si="45"/>
        <v>26.32972097658196</v>
      </c>
      <c r="Y158" s="35">
        <f t="shared" si="46"/>
        <v>85.891686788547773</v>
      </c>
      <c r="Z158" s="35">
        <f t="shared" si="47"/>
        <v>94.284188034188034</v>
      </c>
      <c r="AA158" s="35">
        <f t="shared" si="48"/>
        <v>-3.2527978996588871</v>
      </c>
      <c r="AB158" s="35">
        <f t="shared" si="49"/>
        <v>-3.2527978996588871</v>
      </c>
      <c r="AC158" s="35">
        <f t="shared" si="50"/>
        <v>-3.2527978996588871</v>
      </c>
      <c r="AD158" s="36"/>
      <c r="AE158" s="36"/>
      <c r="AF158">
        <v>1.81</v>
      </c>
      <c r="AG158">
        <v>2.0699999999999998</v>
      </c>
      <c r="AI158" s="36"/>
      <c r="AJ158" t="s">
        <v>165</v>
      </c>
      <c r="AK158" s="35"/>
      <c r="AL158" s="35"/>
    </row>
    <row r="159" spans="1:38" ht="15" x14ac:dyDescent="0.25">
      <c r="A159">
        <v>1.3</v>
      </c>
      <c r="B159">
        <v>5.76</v>
      </c>
      <c r="C159">
        <v>11.15</v>
      </c>
      <c r="D159" s="20">
        <f t="shared" si="38"/>
        <v>3.252797899658888E-2</v>
      </c>
      <c r="E159" s="17">
        <f>IF(OR($A159="",$B159="",$C159=""),"",A159*'MPTO_working_3-way'!$I158)</f>
        <v>1.3422863726955656</v>
      </c>
      <c r="F159" s="21">
        <f>IF(OR($A159="",$B159="",$C159=""),"",B159*'MPTO_working_3-way'!$I158)</f>
        <v>5.9473611590203515</v>
      </c>
      <c r="G159" s="22">
        <f>IF(OR($A159="",$B159="",$C159=""),"",C159*'MPTO_working_3-way'!$I158)</f>
        <v>11.512686965811966</v>
      </c>
      <c r="H159" s="17">
        <f>IF(OR($A159="",$B159="",$C159=""),"",'MPTO_working_3-way'!E158)</f>
        <v>1.3185860740528605</v>
      </c>
      <c r="I159" s="21">
        <f>IF(OR($A159="",$B159="",$C159=""),"",'MPTO_working_3-way'!F158)</f>
        <v>6.1436967122239343</v>
      </c>
      <c r="J159" s="22">
        <f>IF(OR($A159="",$B159="",$C159=""),"",'MPTO_working_3-way'!G158)</f>
        <v>12.683363547057455</v>
      </c>
      <c r="K159" s="17">
        <f>IF(OR($A159="",$B159="",$C159=""),"",'OddsRatio_working_3-way'!H158)</f>
        <v>1.3254129653712392</v>
      </c>
      <c r="L159" s="21">
        <f>IF(OR($A159="",$B159="",$C159=""),"",'OddsRatio_working_3-way'!I158)</f>
        <v>6.1632190505569948</v>
      </c>
      <c r="M159" s="22">
        <f>IF(OR($A159="",$B159="",$C159=""),"",'OddsRatio_working_3-way'!J158)</f>
        <v>12.009805328393591</v>
      </c>
      <c r="N159" s="23">
        <f t="shared" si="39"/>
        <v>74.499750600299279</v>
      </c>
      <c r="O159" s="24">
        <f t="shared" si="40"/>
        <v>16.814179822984212</v>
      </c>
      <c r="P159" s="24">
        <f t="shared" si="41"/>
        <v>8.686069576716509</v>
      </c>
      <c r="Q159" t="s">
        <v>388</v>
      </c>
      <c r="R159" t="s">
        <v>389</v>
      </c>
      <c r="S159" t="s">
        <v>426</v>
      </c>
      <c r="T159" s="35">
        <v>100</v>
      </c>
      <c r="U159" s="35">
        <f t="shared" si="42"/>
        <v>40.476190476190474</v>
      </c>
      <c r="V159" s="35">
        <f t="shared" si="43"/>
        <v>77.32426303854875</v>
      </c>
      <c r="W159" s="35">
        <f t="shared" si="44"/>
        <v>79.919678714859444</v>
      </c>
      <c r="X159" s="35">
        <f t="shared" si="45"/>
        <v>42.756058246591806</v>
      </c>
      <c r="Y159" s="35">
        <f t="shared" si="46"/>
        <v>79.604130808950075</v>
      </c>
      <c r="Z159" s="35">
        <f t="shared" si="47"/>
        <v>82.199546485260768</v>
      </c>
      <c r="AA159" s="35">
        <f t="shared" si="48"/>
        <v>-2.2798677704013315</v>
      </c>
      <c r="AB159" s="35">
        <f t="shared" si="49"/>
        <v>-2.2798677704013244</v>
      </c>
      <c r="AC159" s="35">
        <f t="shared" si="50"/>
        <v>-2.2798677704013244</v>
      </c>
      <c r="AD159" s="36"/>
      <c r="AE159" s="36"/>
      <c r="AF159">
        <v>1.7</v>
      </c>
      <c r="AG159">
        <v>2.2400000000000002</v>
      </c>
      <c r="AI159" s="36"/>
      <c r="AJ159" t="s">
        <v>165</v>
      </c>
      <c r="AK159" s="35"/>
      <c r="AL159" s="35"/>
    </row>
    <row r="160" spans="1:38" ht="15" x14ac:dyDescent="0.25">
      <c r="A160">
        <v>1.68</v>
      </c>
      <c r="B160">
        <v>4.41</v>
      </c>
      <c r="C160">
        <v>4.9800000000000004</v>
      </c>
      <c r="D160" s="20">
        <f t="shared" si="38"/>
        <v>2.2798677704013226E-2</v>
      </c>
      <c r="E160" s="17">
        <f>IF(OR($A160="",$B160="",$C160=""),"",A160*'MPTO_working_3-way'!$I159)</f>
        <v>1.7183017785427421</v>
      </c>
      <c r="F160" s="21">
        <f>IF(OR($A160="",$B160="",$C160=""),"",B160*'MPTO_working_3-way'!$I159)</f>
        <v>4.5105421686746983</v>
      </c>
      <c r="G160" s="22">
        <f>IF(OR($A160="",$B160="",$C160=""),"",C160*'MPTO_working_3-way'!$I159)</f>
        <v>5.0935374149659864</v>
      </c>
      <c r="H160" s="17">
        <f>IF(OR($A160="",$B160="",$C160=""),"",'MPTO_working_3-way'!E159)</f>
        <v>1.7017263823456483</v>
      </c>
      <c r="I160" s="21">
        <f>IF(OR($A160="",$B160="",$C160=""),"",'MPTO_working_3-way'!F159)</f>
        <v>4.5629220253059346</v>
      </c>
      <c r="J160" s="22">
        <f>IF(OR($A160="",$B160="",$C160=""),"",'MPTO_working_3-way'!G159)</f>
        <v>5.1758855553722514</v>
      </c>
      <c r="K160" s="17">
        <f>IF(OR($A160="",$B160="",$C160=""),"",'OddsRatio_working_3-way'!H159)</f>
        <v>1.7075612044610531</v>
      </c>
      <c r="L160" s="21">
        <f>IF(OR($A160="",$B160="",$C160=""),"",'OddsRatio_working_3-way'!I159)</f>
        <v>4.5482113341355754</v>
      </c>
      <c r="M160" s="22">
        <f>IF(OR($A160="",$B160="",$C160=""),"",'OddsRatio_working_3-way'!J159)</f>
        <v>5.1413141084632237</v>
      </c>
      <c r="N160" s="23">
        <f t="shared" si="39"/>
        <v>58.196994991652758</v>
      </c>
      <c r="O160" s="24">
        <f t="shared" si="40"/>
        <v>22.17028380634391</v>
      </c>
      <c r="P160" s="24">
        <f t="shared" si="41"/>
        <v>19.632721202003339</v>
      </c>
      <c r="Q160" t="s">
        <v>390</v>
      </c>
      <c r="R160" t="s">
        <v>391</v>
      </c>
      <c r="S160" t="s">
        <v>426</v>
      </c>
      <c r="T160" s="35">
        <v>100</v>
      </c>
      <c r="U160" s="35">
        <f t="shared" si="42"/>
        <v>69.6048632218845</v>
      </c>
      <c r="V160" s="35">
        <f t="shared" si="43"/>
        <v>69.325153374233125</v>
      </c>
      <c r="W160" s="35">
        <f t="shared" si="44"/>
        <v>58.847736625514408</v>
      </c>
      <c r="X160" s="35">
        <f t="shared" si="45"/>
        <v>71.827110000252461</v>
      </c>
      <c r="Y160" s="35">
        <f t="shared" si="46"/>
        <v>71.547400152601099</v>
      </c>
      <c r="Z160" s="35">
        <f t="shared" si="47"/>
        <v>61.069983403882368</v>
      </c>
      <c r="AA160" s="35">
        <f t="shared" si="48"/>
        <v>-2.2222467783679605</v>
      </c>
      <c r="AB160" s="35">
        <f t="shared" si="49"/>
        <v>-2.2222467783679747</v>
      </c>
      <c r="AC160" s="35">
        <f t="shared" si="50"/>
        <v>-2.2222467783679605</v>
      </c>
      <c r="AD160" s="36"/>
      <c r="AE160" s="36"/>
      <c r="AF160">
        <v>1.76</v>
      </c>
      <c r="AG160">
        <v>2.17</v>
      </c>
      <c r="AI160" s="36"/>
      <c r="AJ160" t="s">
        <v>436</v>
      </c>
      <c r="AK160" s="35"/>
      <c r="AL160" s="35"/>
    </row>
    <row r="161" spans="1:38" ht="15" x14ac:dyDescent="0.25">
      <c r="A161">
        <v>3.29</v>
      </c>
      <c r="B161">
        <v>3.26</v>
      </c>
      <c r="C161">
        <v>2.4300000000000002</v>
      </c>
      <c r="D161" s="20">
        <f t="shared" si="38"/>
        <v>2.2222467783679534E-2</v>
      </c>
      <c r="E161" s="17">
        <f>IF(OR($A161="",$B161="",$C161=""),"",A161*'MPTO_working_3-way'!$I160)</f>
        <v>3.3631119190083059</v>
      </c>
      <c r="F161" s="21">
        <f>IF(OR($A161="",$B161="",$C161=""),"",B161*'MPTO_working_3-way'!$I160)</f>
        <v>3.332445244974795</v>
      </c>
      <c r="G161" s="22">
        <f>IF(OR($A161="",$B161="",$C161=""),"",C161*'MPTO_working_3-way'!$I160)</f>
        <v>2.4840005967143415</v>
      </c>
      <c r="H161" s="17">
        <f>IF(OR($A161="",$B161="",$C161=""),"",'MPTO_working_3-way'!E160)</f>
        <v>3.3721822382275128</v>
      </c>
      <c r="I161" s="21">
        <f>IF(OR($A161="",$B161="",$C161=""),"",'MPTO_working_3-way'!F160)</f>
        <v>3.3406719321687968</v>
      </c>
      <c r="J161" s="22">
        <f>IF(OR($A161="",$B161="",$C161=""),"",'MPTO_working_3-way'!G160)</f>
        <v>2.4745422527477432</v>
      </c>
      <c r="K161" s="17">
        <f>IF(OR($A161="",$B161="",$C161=""),"",'OddsRatio_working_3-way'!H160)</f>
        <v>3.3680736842681829</v>
      </c>
      <c r="L161" s="21">
        <f>IF(OR($A161="",$B161="",$C161=""),"",'OddsRatio_working_3-way'!I160)</f>
        <v>3.3370508849109579</v>
      </c>
      <c r="M161" s="22">
        <f>IF(OR($A161="",$B161="",$C161=""),"",'OddsRatio_working_3-way'!J160)</f>
        <v>2.4787534360277297</v>
      </c>
      <c r="N161" s="23">
        <f t="shared" si="39"/>
        <v>29.734365792229532</v>
      </c>
      <c r="O161" s="24">
        <f t="shared" si="40"/>
        <v>30.007994925286869</v>
      </c>
      <c r="P161" s="24">
        <f t="shared" si="41"/>
        <v>40.257639282483609</v>
      </c>
      <c r="Q161" t="s">
        <v>392</v>
      </c>
      <c r="R161" t="s">
        <v>393</v>
      </c>
      <c r="S161" t="s">
        <v>426</v>
      </c>
      <c r="T161" s="35">
        <v>100</v>
      </c>
      <c r="U161" s="35">
        <f t="shared" si="42"/>
        <v>87.699876998769994</v>
      </c>
      <c r="V161" s="35">
        <f t="shared" si="43"/>
        <v>75.609756097560975</v>
      </c>
      <c r="W161" s="35">
        <f t="shared" si="44"/>
        <v>34.21052631578948</v>
      </c>
      <c r="X161" s="35">
        <f t="shared" si="45"/>
        <v>90.179717586649559</v>
      </c>
      <c r="Y161" s="35">
        <f t="shared" si="46"/>
        <v>78.08959668544054</v>
      </c>
      <c r="Z161" s="35">
        <f t="shared" si="47"/>
        <v>36.690366903669037</v>
      </c>
      <c r="AA161" s="35">
        <f t="shared" si="48"/>
        <v>-2.4798405878795649</v>
      </c>
      <c r="AB161" s="35">
        <f t="shared" si="49"/>
        <v>-2.4798405878795649</v>
      </c>
      <c r="AC161" s="35">
        <f t="shared" si="50"/>
        <v>-2.4798405878795577</v>
      </c>
      <c r="AD161" s="36"/>
      <c r="AE161" s="36"/>
      <c r="AF161">
        <v>2.2000000000000002</v>
      </c>
      <c r="AG161">
        <v>1.75</v>
      </c>
      <c r="AI161" s="36"/>
      <c r="AJ161" t="s">
        <v>436</v>
      </c>
      <c r="AK161" s="35"/>
      <c r="AL161" s="35"/>
    </row>
    <row r="162" spans="1:38" ht="15" x14ac:dyDescent="0.25">
      <c r="A162">
        <v>8.1300000000000008</v>
      </c>
      <c r="B162">
        <v>4.0999999999999996</v>
      </c>
      <c r="C162">
        <v>1.52</v>
      </c>
      <c r="D162" s="20">
        <f t="shared" si="38"/>
        <v>2.479840587879556E-2</v>
      </c>
      <c r="E162" s="17">
        <f>IF(OR($A162="",$B162="",$C162=""),"",A162*'MPTO_working_3-way'!$I161)</f>
        <v>8.331611039794609</v>
      </c>
      <c r="F162" s="21">
        <f>IF(OR($A162="",$B162="",$C162=""),"",B162*'MPTO_working_3-way'!$I161)</f>
        <v>4.2016734641030613</v>
      </c>
      <c r="G162" s="22">
        <f>IF(OR($A162="",$B162="",$C162=""),"",C162*'MPTO_working_3-way'!$I161)</f>
        <v>1.5576935769357694</v>
      </c>
      <c r="H162" s="17">
        <f>IF(OR($A162="",$B162="",$C162=""),"",'MPTO_working_3-way'!E161)</f>
        <v>8.7157290665590175</v>
      </c>
      <c r="I162" s="21">
        <f>IF(OR($A162="",$B162="",$C162=""),"",'MPTO_working_3-way'!F161)</f>
        <v>4.243828239385576</v>
      </c>
      <c r="J162" s="22">
        <f>IF(OR($A162="",$B162="",$C162=""),"",'MPTO_working_3-way'!G161)</f>
        <v>1.5393410906097635</v>
      </c>
      <c r="K162" s="17">
        <f>IF(OR($A162="",$B162="",$C162=""),"",'OddsRatio_working_3-way'!H161)</f>
        <v>8.4818588276011742</v>
      </c>
      <c r="L162" s="21">
        <f>IF(OR($A162="",$B162="",$C162=""),"",'OddsRatio_working_3-way'!I161)</f>
        <v>4.2529820989570322</v>
      </c>
      <c r="M162" s="22">
        <f>IF(OR($A162="",$B162="",$C162=""),"",'OddsRatio_working_3-way'!J161)</f>
        <v>1.5456615133734375</v>
      </c>
      <c r="N162" s="23">
        <f t="shared" si="39"/>
        <v>12.002480615377504</v>
      </c>
      <c r="O162" s="24">
        <f t="shared" si="40"/>
        <v>23.800040830004665</v>
      </c>
      <c r="P162" s="24">
        <f t="shared" si="41"/>
        <v>64.197478554617831</v>
      </c>
      <c r="Q162" t="s">
        <v>394</v>
      </c>
      <c r="R162" t="s">
        <v>395</v>
      </c>
      <c r="S162" t="s">
        <v>426</v>
      </c>
      <c r="T162" s="35">
        <v>100</v>
      </c>
      <c r="U162" s="35">
        <f t="shared" si="42"/>
        <v>40.476190476190474</v>
      </c>
      <c r="V162" s="35">
        <f t="shared" si="43"/>
        <v>76.019184652278184</v>
      </c>
      <c r="W162" s="35">
        <f t="shared" si="44"/>
        <v>80.769230769230759</v>
      </c>
      <c r="X162" s="35">
        <f t="shared" si="45"/>
        <v>43.211584578491049</v>
      </c>
      <c r="Y162" s="35">
        <f t="shared" si="46"/>
        <v>78.754578754578759</v>
      </c>
      <c r="Z162" s="35">
        <f t="shared" si="47"/>
        <v>83.504624871531348</v>
      </c>
      <c r="AA162" s="35">
        <f t="shared" si="48"/>
        <v>-2.7353941023005746</v>
      </c>
      <c r="AB162" s="35">
        <f t="shared" si="49"/>
        <v>-2.7353941023005746</v>
      </c>
      <c r="AC162" s="35">
        <f t="shared" si="50"/>
        <v>-2.7353941023005888</v>
      </c>
      <c r="AD162" s="36"/>
      <c r="AE162" s="36"/>
      <c r="AF162">
        <v>2.23</v>
      </c>
      <c r="AG162">
        <v>1.72</v>
      </c>
      <c r="AI162" s="36"/>
      <c r="AJ162" t="s">
        <v>436</v>
      </c>
      <c r="AK162" s="35"/>
      <c r="AL162" s="35"/>
    </row>
    <row r="163" spans="1:38" ht="15" x14ac:dyDescent="0.25">
      <c r="A163">
        <v>1.68</v>
      </c>
      <c r="B163">
        <v>4.17</v>
      </c>
      <c r="C163">
        <v>5.2</v>
      </c>
      <c r="D163" s="20">
        <f t="shared" si="38"/>
        <v>2.7353941023005701E-2</v>
      </c>
      <c r="E163" s="17">
        <f>IF(OR($A163="",$B163="",$C163=""),"",A163*'MPTO_working_3-way'!$I162)</f>
        <v>1.7259546209186496</v>
      </c>
      <c r="F163" s="21">
        <f>IF(OR($A163="",$B163="",$C163=""),"",B163*'MPTO_working_3-way'!$I162)</f>
        <v>4.2840659340659339</v>
      </c>
      <c r="G163" s="22">
        <f>IF(OR($A163="",$B163="",$C163=""),"",C163*'MPTO_working_3-way'!$I162)</f>
        <v>5.3422404933196299</v>
      </c>
      <c r="H163" s="17">
        <f>IF(OR($A163="",$B163="",$C163=""),"",'MPTO_working_3-way'!E162)</f>
        <v>1.7061349279500033</v>
      </c>
      <c r="I163" s="21">
        <f>IF(OR($A163="",$B163="",$C163=""),"",'MPTO_working_3-way'!F162)</f>
        <v>4.3348183687457151</v>
      </c>
      <c r="J163" s="22">
        <f>IF(OR($A163="",$B163="",$C163=""),"",'MPTO_working_3-way'!G162)</f>
        <v>5.4588218370135939</v>
      </c>
      <c r="K163" s="17">
        <f>IF(OR($A163="",$B163="",$C163=""),"",'OddsRatio_working_3-way'!H162)</f>
        <v>1.7131263961184509</v>
      </c>
      <c r="L163" s="21">
        <f>IF(OR($A163="",$B163="",$C163=""),"",'OddsRatio_working_3-way'!I162)</f>
        <v>4.3244274642580729</v>
      </c>
      <c r="M163" s="22">
        <f>IF(OR($A163="",$B163="",$C163=""),"",'OddsRatio_working_3-way'!J162)</f>
        <v>5.4046042113198451</v>
      </c>
      <c r="N163" s="23">
        <f t="shared" si="39"/>
        <v>57.938950878543025</v>
      </c>
      <c r="O163" s="24">
        <f t="shared" si="40"/>
        <v>23.342311145312301</v>
      </c>
      <c r="P163" s="24">
        <f t="shared" si="41"/>
        <v>18.718737976144673</v>
      </c>
      <c r="Q163" t="s">
        <v>396</v>
      </c>
      <c r="R163" t="s">
        <v>397</v>
      </c>
      <c r="S163" t="s">
        <v>426</v>
      </c>
      <c r="T163" s="35">
        <v>100</v>
      </c>
      <c r="U163" s="35">
        <f t="shared" si="42"/>
        <v>54.751131221719454</v>
      </c>
      <c r="V163" s="35">
        <f t="shared" si="43"/>
        <v>66.996699669967001</v>
      </c>
      <c r="W163" s="35">
        <f t="shared" si="44"/>
        <v>74.293059125964007</v>
      </c>
      <c r="X163" s="35">
        <f t="shared" si="45"/>
        <v>58.710241204068993</v>
      </c>
      <c r="Y163" s="35">
        <f t="shared" si="46"/>
        <v>70.955809652316532</v>
      </c>
      <c r="Z163" s="35">
        <f t="shared" si="47"/>
        <v>78.252169108313538</v>
      </c>
      <c r="AA163" s="35">
        <f t="shared" si="48"/>
        <v>-3.9591099823495384</v>
      </c>
      <c r="AB163" s="35">
        <f t="shared" si="49"/>
        <v>-3.9591099823495313</v>
      </c>
      <c r="AC163" s="35">
        <f t="shared" si="50"/>
        <v>-3.9591099823495313</v>
      </c>
      <c r="AD163" s="36"/>
      <c r="AE163" s="36"/>
      <c r="AF163">
        <v>1.9</v>
      </c>
      <c r="AG163">
        <v>2.0099999999999998</v>
      </c>
      <c r="AI163" s="36"/>
      <c r="AJ163" t="s">
        <v>436</v>
      </c>
      <c r="AK163" s="35"/>
      <c r="AL163" s="35"/>
    </row>
    <row r="164" spans="1:38" ht="15" x14ac:dyDescent="0.25">
      <c r="A164">
        <v>2.21</v>
      </c>
      <c r="B164">
        <v>3.03</v>
      </c>
      <c r="C164">
        <v>3.89</v>
      </c>
      <c r="D164" s="20">
        <f t="shared" si="38"/>
        <v>3.9591099823495401E-2</v>
      </c>
      <c r="E164" s="17">
        <f>IF(OR($A164="",$B164="",$C164=""),"",A164*'MPTO_working_3-way'!$I163)</f>
        <v>2.297496330609925</v>
      </c>
      <c r="F164" s="21">
        <f>IF(OR($A164="",$B164="",$C164=""),"",B164*'MPTO_working_3-way'!$I163)</f>
        <v>3.1499610324651908</v>
      </c>
      <c r="G164" s="22">
        <f>IF(OR($A164="",$B164="",$C164=""),"",C164*'MPTO_working_3-way'!$I163)</f>
        <v>4.0440093783133975</v>
      </c>
      <c r="H164" s="17">
        <f>IF(OR($A164="",$B164="",$C164=""),"",'MPTO_working_3-way'!E163)</f>
        <v>2.276391981812826</v>
      </c>
      <c r="I164" s="21">
        <f>IF(OR($A164="",$B164="",$C164=""),"",'MPTO_working_3-way'!F163)</f>
        <v>3.1562072952716518</v>
      </c>
      <c r="J164" s="22">
        <f>IF(OR($A164="",$B164="",$C164=""),"",'MPTO_working_3-way'!G163)</f>
        <v>4.1005054307185578</v>
      </c>
      <c r="K164" s="17">
        <f>IF(OR($A164="",$B164="",$C164=""),"",'OddsRatio_working_3-way'!H163)</f>
        <v>2.2855229392893817</v>
      </c>
      <c r="L164" s="21">
        <f>IF(OR($A164="",$B164="",$C164=""),"",'OddsRatio_working_3-way'!I163)</f>
        <v>3.1567037741797059</v>
      </c>
      <c r="M164" s="22">
        <f>IF(OR($A164="",$B164="",$C164=""),"",'OddsRatio_working_3-way'!J163)</f>
        <v>4.070381235162241</v>
      </c>
      <c r="N164" s="23">
        <f t="shared" si="39"/>
        <v>43.525640788924626</v>
      </c>
      <c r="O164" s="24">
        <f t="shared" si="40"/>
        <v>31.746424469809714</v>
      </c>
      <c r="P164" s="24">
        <f t="shared" si="41"/>
        <v>24.72793474126566</v>
      </c>
      <c r="Q164" t="s">
        <v>398</v>
      </c>
      <c r="R164" t="s">
        <v>399</v>
      </c>
      <c r="S164" t="s">
        <v>426</v>
      </c>
      <c r="T164" s="35">
        <v>100</v>
      </c>
      <c r="U164" s="35">
        <f t="shared" si="42"/>
        <v>68.55345911949685</v>
      </c>
      <c r="V164" s="35">
        <f t="shared" si="43"/>
        <v>65.517241379310349</v>
      </c>
      <c r="W164" s="35">
        <f t="shared" si="44"/>
        <v>62.121212121212118</v>
      </c>
      <c r="X164" s="35">
        <f t="shared" si="45"/>
        <v>72.361546499477541</v>
      </c>
      <c r="Y164" s="35">
        <f t="shared" si="46"/>
        <v>69.325328759291025</v>
      </c>
      <c r="Z164" s="35">
        <f t="shared" si="47"/>
        <v>65.929299501192801</v>
      </c>
      <c r="AA164" s="35">
        <f t="shared" si="48"/>
        <v>-3.8080873799806909</v>
      </c>
      <c r="AB164" s="35">
        <f t="shared" si="49"/>
        <v>-3.8080873799806767</v>
      </c>
      <c r="AC164" s="35">
        <f t="shared" si="50"/>
        <v>-3.8080873799806838</v>
      </c>
      <c r="AD164" s="36"/>
      <c r="AE164" s="36"/>
      <c r="AF164">
        <v>2.56</v>
      </c>
      <c r="AG164">
        <v>1.53</v>
      </c>
      <c r="AI164" s="36"/>
      <c r="AJ164" t="s">
        <v>437</v>
      </c>
      <c r="AK164" s="35"/>
      <c r="AL164" s="35"/>
    </row>
    <row r="165" spans="1:38" ht="15" x14ac:dyDescent="0.25">
      <c r="A165">
        <v>3.18</v>
      </c>
      <c r="B165">
        <v>2.9</v>
      </c>
      <c r="C165">
        <v>2.64</v>
      </c>
      <c r="D165" s="20">
        <f t="shared" si="38"/>
        <v>3.8080873799806625E-2</v>
      </c>
      <c r="E165" s="17">
        <f>IF(OR($A165="",$B165="",$C165=""),"",A165*'MPTO_working_3-way'!$I164)</f>
        <v>3.3010971786833854</v>
      </c>
      <c r="F165" s="21">
        <f>IF(OR($A165="",$B165="",$C165=""),"",B165*'MPTO_working_3-way'!$I164)</f>
        <v>3.0104345340194389</v>
      </c>
      <c r="G165" s="22">
        <f>IF(OR($A165="",$B165="",$C165=""),"",C165*'MPTO_working_3-way'!$I164)</f>
        <v>2.7405335068314898</v>
      </c>
      <c r="H165" s="17">
        <f>IF(OR($A165="",$B165="",$C165=""),"",'MPTO_working_3-way'!E164)</f>
        <v>3.3137624269085442</v>
      </c>
      <c r="I165" s="21">
        <f>IF(OR($A165="",$B165="",$C165=""),"",'MPTO_working_3-way'!F164)</f>
        <v>3.0108333250887926</v>
      </c>
      <c r="J165" s="22">
        <f>IF(OR($A165="",$B165="",$C165=""),"",'MPTO_working_3-way'!G164)</f>
        <v>2.7315369978099304</v>
      </c>
      <c r="K165" s="17">
        <f>IF(OR($A165="",$B165="",$C165=""),"",'OddsRatio_working_3-way'!H164)</f>
        <v>3.3073374671699418</v>
      </c>
      <c r="L165" s="21">
        <f>IF(OR($A165="",$B165="",$C165=""),"",'OddsRatio_working_3-way'!I164)</f>
        <v>3.0109821961572885</v>
      </c>
      <c r="M165" s="22">
        <f>IF(OR($A165="",$B165="",$C165=""),"",'OddsRatio_working_3-way'!J164)</f>
        <v>2.7357951587883962</v>
      </c>
      <c r="N165" s="23">
        <f t="shared" si="39"/>
        <v>30.292958548976785</v>
      </c>
      <c r="O165" s="24">
        <f t="shared" si="40"/>
        <v>33.217795926119379</v>
      </c>
      <c r="P165" s="24">
        <f t="shared" si="41"/>
        <v>36.489245524903851</v>
      </c>
      <c r="Q165" t="s">
        <v>400</v>
      </c>
      <c r="R165" t="s">
        <v>401</v>
      </c>
      <c r="S165" t="s">
        <v>426</v>
      </c>
      <c r="T165" s="35">
        <v>100</v>
      </c>
      <c r="U165" s="35">
        <f t="shared" si="42"/>
        <v>59.839357429718881</v>
      </c>
      <c r="V165" s="35">
        <f t="shared" si="43"/>
        <v>67.21311475409837</v>
      </c>
      <c r="W165" s="35">
        <f t="shared" si="44"/>
        <v>69.135802469135797</v>
      </c>
      <c r="X165" s="35">
        <f t="shared" si="45"/>
        <v>63.651082776765833</v>
      </c>
      <c r="Y165" s="35">
        <f t="shared" si="46"/>
        <v>71.024840101145315</v>
      </c>
      <c r="Z165" s="35">
        <f t="shared" si="47"/>
        <v>72.94752781618277</v>
      </c>
      <c r="AA165" s="35">
        <f t="shared" si="48"/>
        <v>-3.8117253470469521</v>
      </c>
      <c r="AB165" s="35">
        <f t="shared" si="49"/>
        <v>-3.811725347046945</v>
      </c>
      <c r="AC165" s="35">
        <f t="shared" si="50"/>
        <v>-3.8117253470469734</v>
      </c>
      <c r="AD165" s="36"/>
      <c r="AE165" s="36"/>
      <c r="AF165">
        <v>2.5299999999999998</v>
      </c>
      <c r="AG165">
        <v>1.54</v>
      </c>
      <c r="AI165" s="36"/>
      <c r="AJ165" t="s">
        <v>437</v>
      </c>
      <c r="AK165" s="35"/>
      <c r="AL165" s="35"/>
    </row>
    <row r="166" spans="1:38" ht="15" x14ac:dyDescent="0.25">
      <c r="A166">
        <v>2.4900000000000002</v>
      </c>
      <c r="B166">
        <v>3.05</v>
      </c>
      <c r="C166">
        <v>3.24</v>
      </c>
      <c r="D166" s="20">
        <f t="shared" si="38"/>
        <v>3.8117253470469681E-2</v>
      </c>
      <c r="E166" s="17">
        <f>IF(OR($A166="",$B166="",$C166=""),"",A166*'MPTO_working_3-way'!$I165)</f>
        <v>2.5849119611414699</v>
      </c>
      <c r="F166" s="21">
        <f>IF(OR($A166="",$B166="",$C166=""),"",B166*'MPTO_working_3-way'!$I165)</f>
        <v>3.1662576230849324</v>
      </c>
      <c r="G166" s="22">
        <f>IF(OR($A166="",$B166="",$C166=""),"",C166*'MPTO_working_3-way'!$I165)</f>
        <v>3.3634999012443219</v>
      </c>
      <c r="H166" s="17">
        <f>IF(OR($A166="",$B166="",$C166=""),"",'MPTO_working_3-way'!E165)</f>
        <v>2.5713506441392115</v>
      </c>
      <c r="I166" s="21">
        <f>IF(OR($A166="",$B166="",$C166=""),"",'MPTO_working_3-way'!F165)</f>
        <v>3.1729602731671083</v>
      </c>
      <c r="J166" s="22">
        <f>IF(OR($A166="",$B166="",$C166=""),"",'MPTO_working_3-way'!G165)</f>
        <v>3.3791064370916226</v>
      </c>
      <c r="K166" s="17">
        <f>IF(OR($A166="",$B166="",$C166=""),"",'OddsRatio_working_3-way'!H165)</f>
        <v>2.5774807100618466</v>
      </c>
      <c r="L166" s="21">
        <f>IF(OR($A166="",$B166="",$C166=""),"",'OddsRatio_working_3-way'!I165)</f>
        <v>3.1703593661924727</v>
      </c>
      <c r="M166" s="22">
        <f>IF(OR($A166="",$B166="",$C166=""),"",'OddsRatio_working_3-way'!J165)</f>
        <v>3.3715146245225078</v>
      </c>
      <c r="N166" s="23">
        <f t="shared" si="39"/>
        <v>38.686037088799367</v>
      </c>
      <c r="O166" s="24">
        <f t="shared" si="40"/>
        <v>31.583027000364076</v>
      </c>
      <c r="P166" s="24">
        <f t="shared" si="41"/>
        <v>29.730935910836546</v>
      </c>
      <c r="Q166" t="s">
        <v>402</v>
      </c>
      <c r="R166" t="s">
        <v>403</v>
      </c>
      <c r="S166" t="s">
        <v>426</v>
      </c>
      <c r="T166" s="35">
        <v>100</v>
      </c>
      <c r="U166" s="35">
        <f t="shared" si="42"/>
        <v>40.476190476190474</v>
      </c>
      <c r="V166" s="35">
        <f t="shared" si="43"/>
        <v>71.83098591549296</v>
      </c>
      <c r="W166" s="35">
        <f t="shared" si="44"/>
        <v>83.305509181969953</v>
      </c>
      <c r="X166" s="35">
        <f t="shared" si="45"/>
        <v>44.863504902537095</v>
      </c>
      <c r="Y166" s="35">
        <f t="shared" si="46"/>
        <v>76.21830034183958</v>
      </c>
      <c r="Z166" s="35">
        <f t="shared" si="47"/>
        <v>87.692823608316559</v>
      </c>
      <c r="AA166" s="35">
        <f t="shared" si="48"/>
        <v>-4.3873144263466202</v>
      </c>
      <c r="AB166" s="35">
        <f t="shared" si="49"/>
        <v>-4.3873144263466202</v>
      </c>
      <c r="AC166" s="35">
        <f t="shared" si="50"/>
        <v>-4.387314426346606</v>
      </c>
      <c r="AD166" s="36"/>
      <c r="AE166" s="36"/>
      <c r="AF166">
        <v>2.73</v>
      </c>
      <c r="AG166">
        <v>1.48</v>
      </c>
      <c r="AI166" s="36"/>
      <c r="AJ166" t="s">
        <v>437</v>
      </c>
      <c r="AK166" s="35"/>
      <c r="AL166" s="35"/>
    </row>
    <row r="167" spans="1:38" ht="15" x14ac:dyDescent="0.25">
      <c r="A167">
        <v>1.68</v>
      </c>
      <c r="B167">
        <v>3.55</v>
      </c>
      <c r="C167">
        <v>5.99</v>
      </c>
      <c r="D167" s="20">
        <f t="shared" si="38"/>
        <v>4.3873144263466113E-2</v>
      </c>
      <c r="E167" s="17">
        <f>IF(OR($A167="",$B167="",$C167=""),"",A167*'MPTO_working_3-way'!$I166)</f>
        <v>1.753706882362623</v>
      </c>
      <c r="F167" s="21">
        <f>IF(OR($A167="",$B167="",$C167=""),"",B167*'MPTO_working_3-way'!$I166)</f>
        <v>3.7057496621353043</v>
      </c>
      <c r="G167" s="22">
        <f>IF(OR($A167="",$B167="",$C167=""),"",C167*'MPTO_working_3-way'!$I166)</f>
        <v>6.2528001341381625</v>
      </c>
      <c r="H167" s="17">
        <f>IF(OR($A167="",$B167="",$C167=""),"",'MPTO_working_3-way'!E166)</f>
        <v>1.7223155020332284</v>
      </c>
      <c r="I167" s="21">
        <f>IF(OR($A167="",$B167="",$C167=""),"",'MPTO_working_3-way'!F166)</f>
        <v>3.7443961448187522</v>
      </c>
      <c r="J167" s="22">
        <f>IF(OR($A167="",$B167="",$C167=""),"",'MPTO_working_3-way'!G166)</f>
        <v>6.5651033467159481</v>
      </c>
      <c r="K167" s="17">
        <f>IF(OR($A167="",$B167="",$C167=""),"",'OddsRatio_working_3-way'!H166)</f>
        <v>1.7337128828415427</v>
      </c>
      <c r="L167" s="21">
        <f>IF(OR($A167="",$B167="",$C167=""),"",'OddsRatio_working_3-way'!I166)</f>
        <v>3.7514233106557859</v>
      </c>
      <c r="M167" s="22">
        <f>IF(OR($A167="",$B167="",$C167=""),"",'OddsRatio_working_3-way'!J166)</f>
        <v>6.384157772616617</v>
      </c>
      <c r="N167" s="23">
        <f t="shared" si="39"/>
        <v>57.022071935578168</v>
      </c>
      <c r="O167" s="24">
        <f t="shared" si="40"/>
        <v>26.985093197682065</v>
      </c>
      <c r="P167" s="24">
        <f t="shared" si="41"/>
        <v>15.992834866739782</v>
      </c>
      <c r="Q167" t="s">
        <v>404</v>
      </c>
      <c r="R167" t="s">
        <v>405</v>
      </c>
      <c r="S167" t="s">
        <v>426</v>
      </c>
      <c r="T167" s="35">
        <v>100</v>
      </c>
      <c r="U167" s="35">
        <f t="shared" si="42"/>
        <v>63.099630996309962</v>
      </c>
      <c r="V167" s="35">
        <f t="shared" si="43"/>
        <v>71.346704871060169</v>
      </c>
      <c r="W167" s="35">
        <f t="shared" si="44"/>
        <v>62.825278810408925</v>
      </c>
      <c r="X167" s="35">
        <f t="shared" si="45"/>
        <v>65.828016318530899</v>
      </c>
      <c r="Y167" s="35">
        <f t="shared" si="46"/>
        <v>74.075090193281113</v>
      </c>
      <c r="Z167" s="35">
        <f t="shared" si="47"/>
        <v>65.553664132629862</v>
      </c>
      <c r="AA167" s="35">
        <f t="shared" si="48"/>
        <v>-2.7283853222209373</v>
      </c>
      <c r="AB167" s="35">
        <f t="shared" si="49"/>
        <v>-2.7283853222209444</v>
      </c>
      <c r="AC167" s="35">
        <f t="shared" si="50"/>
        <v>-2.7283853222209373</v>
      </c>
      <c r="AD167" s="36"/>
      <c r="AE167" s="36"/>
      <c r="AF167">
        <v>2.37</v>
      </c>
      <c r="AG167">
        <v>1.61</v>
      </c>
      <c r="AI167" s="36"/>
      <c r="AJ167" t="s">
        <v>437</v>
      </c>
      <c r="AK167" s="35"/>
      <c r="AL167" s="35"/>
    </row>
    <row r="168" spans="1:38" ht="15" x14ac:dyDescent="0.25">
      <c r="A168">
        <v>2.71</v>
      </c>
      <c r="B168">
        <v>3.49</v>
      </c>
      <c r="C168">
        <v>2.69</v>
      </c>
      <c r="D168" s="20">
        <f t="shared" si="38"/>
        <v>2.7283853222209498E-2</v>
      </c>
      <c r="E168" s="17">
        <f>IF(OR($A168="",$B168="",$C168=""),"",A168*'MPTO_working_3-way'!$I167)</f>
        <v>2.7839392422321878</v>
      </c>
      <c r="F168" s="21">
        <f>IF(OR($A168="",$B168="",$C168=""),"",B168*'MPTO_working_3-way'!$I167)</f>
        <v>3.5852206477455115</v>
      </c>
      <c r="G168" s="22">
        <f>IF(OR($A168="",$B168="",$C168=""),"",C168*'MPTO_working_3-way'!$I167)</f>
        <v>2.7633935651677435</v>
      </c>
      <c r="H168" s="17">
        <f>IF(OR($A168="",$B168="",$C168=""),"",'MPTO_working_3-way'!E167)</f>
        <v>2.7784795576842662</v>
      </c>
      <c r="I168" s="21">
        <f>IF(OR($A168="",$B168="",$C168=""),"",'MPTO_working_3-way'!F167)</f>
        <v>3.6044045796022033</v>
      </c>
      <c r="J168" s="22">
        <f>IF(OR($A168="",$B168="",$C168=""),"",'MPTO_working_3-way'!G167)</f>
        <v>2.7574599385662002</v>
      </c>
      <c r="K168" s="17">
        <f>IF(OR($A168="",$B168="",$C168=""),"",'OddsRatio_working_3-way'!H167)</f>
        <v>2.7814533441556089</v>
      </c>
      <c r="L168" s="21">
        <f>IF(OR($A168="",$B168="",$C168=""),"",'OddsRatio_working_3-way'!I167)</f>
        <v>3.5940460976300974</v>
      </c>
      <c r="M168" s="22">
        <f>IF(OR($A168="",$B168="",$C168=""),"",'OddsRatio_working_3-way'!J167)</f>
        <v>2.7606176325280574</v>
      </c>
      <c r="N168" s="23">
        <f t="shared" si="39"/>
        <v>35.920324151837121</v>
      </c>
      <c r="O168" s="24">
        <f t="shared" si="40"/>
        <v>27.892286089248884</v>
      </c>
      <c r="P168" s="24">
        <f t="shared" si="41"/>
        <v>36.187389758913987</v>
      </c>
      <c r="Q168" t="s">
        <v>406</v>
      </c>
      <c r="R168" t="s">
        <v>407</v>
      </c>
      <c r="S168" t="s">
        <v>426</v>
      </c>
      <c r="T168" s="35">
        <v>100</v>
      </c>
      <c r="U168" s="35">
        <f t="shared" si="42"/>
        <v>69.969969969969966</v>
      </c>
      <c r="V168" s="35">
        <f t="shared" si="43"/>
        <v>74.619289340101517</v>
      </c>
      <c r="W168" s="35">
        <f t="shared" si="44"/>
        <v>52.606635071090047</v>
      </c>
      <c r="X168" s="35">
        <f t="shared" si="45"/>
        <v>72.774075588808429</v>
      </c>
      <c r="Y168" s="35">
        <f t="shared" si="46"/>
        <v>77.42339495893998</v>
      </c>
      <c r="Z168" s="35">
        <f t="shared" si="47"/>
        <v>55.410740689928502</v>
      </c>
      <c r="AA168" s="35">
        <f t="shared" si="48"/>
        <v>-2.804105618838463</v>
      </c>
      <c r="AB168" s="35">
        <f t="shared" si="49"/>
        <v>-2.804105618838463</v>
      </c>
      <c r="AC168" s="35">
        <f t="shared" si="50"/>
        <v>-2.8041056188384559</v>
      </c>
      <c r="AD168" s="36"/>
      <c r="AE168" s="36"/>
      <c r="AF168">
        <v>2.04</v>
      </c>
      <c r="AG168">
        <v>1.85</v>
      </c>
      <c r="AI168" s="36"/>
      <c r="AJ168" t="s">
        <v>438</v>
      </c>
      <c r="AK168" s="35"/>
      <c r="AL168" s="35"/>
    </row>
    <row r="169" spans="1:38" ht="15" x14ac:dyDescent="0.25">
      <c r="A169">
        <v>3.33</v>
      </c>
      <c r="B169">
        <v>3.94</v>
      </c>
      <c r="C169">
        <v>2.11</v>
      </c>
      <c r="D169" s="20">
        <f t="shared" si="38"/>
        <v>2.8041056188384594E-2</v>
      </c>
      <c r="E169" s="17">
        <f>IF(OR($A169="",$B169="",$C169=""),"",A169*'MPTO_working_3-way'!$I168)</f>
        <v>3.4233767171073208</v>
      </c>
      <c r="F169" s="21">
        <f>IF(OR($A169="",$B169="",$C169=""),"",B169*'MPTO_working_3-way'!$I168)</f>
        <v>4.050481761382235</v>
      </c>
      <c r="G169" s="22">
        <f>IF(OR($A169="",$B169="",$C169=""),"",C169*'MPTO_working_3-way'!$I168)</f>
        <v>2.1691666285574915</v>
      </c>
      <c r="H169" s="17">
        <f>IF(OR($A169="",$B169="",$C169=""),"",'MPTO_working_3-way'!E168)</f>
        <v>3.4369779044974571</v>
      </c>
      <c r="I169" s="21">
        <f>IF(OR($A169="",$B169="",$C169=""),"",'MPTO_working_3-way'!F168)</f>
        <v>4.0906473065400126</v>
      </c>
      <c r="J169" s="22">
        <f>IF(OR($A169="",$B169="",$C169=""),"",'MPTO_working_3-way'!G168)</f>
        <v>2.1524510914044312</v>
      </c>
      <c r="K169" s="17">
        <f>IF(OR($A169="",$B169="",$C169=""),"",'OddsRatio_working_3-way'!H168)</f>
        <v>3.4335904748920285</v>
      </c>
      <c r="L169" s="21">
        <f>IF(OR($A169="",$B169="",$C169=""),"",'OddsRatio_working_3-way'!I168)</f>
        <v>4.0707107279753503</v>
      </c>
      <c r="M169" s="22">
        <f>IF(OR($A169="",$B169="",$C169=""),"",'OddsRatio_working_3-way'!J168)</f>
        <v>2.1593499687253868</v>
      </c>
      <c r="N169" s="23">
        <f t="shared" si="39"/>
        <v>29.210924845132975</v>
      </c>
      <c r="O169" s="24">
        <f t="shared" si="40"/>
        <v>24.688421252358584</v>
      </c>
      <c r="P169" s="24">
        <f t="shared" si="41"/>
        <v>46.100653902508441</v>
      </c>
      <c r="Q169" t="s">
        <v>408</v>
      </c>
      <c r="R169" t="s">
        <v>409</v>
      </c>
      <c r="S169" t="s">
        <v>426</v>
      </c>
      <c r="T169" s="35">
        <v>100</v>
      </c>
      <c r="U169" s="35">
        <f t="shared" si="42"/>
        <v>57.805907172995774</v>
      </c>
      <c r="V169" s="35">
        <f t="shared" si="43"/>
        <v>70.059880239520965</v>
      </c>
      <c r="W169" s="35">
        <f t="shared" si="44"/>
        <v>69.418960244648318</v>
      </c>
      <c r="X169" s="35">
        <f t="shared" si="45"/>
        <v>60.521159515830725</v>
      </c>
      <c r="Y169" s="35">
        <f t="shared" si="46"/>
        <v>72.775132582355894</v>
      </c>
      <c r="Z169" s="35">
        <f t="shared" si="47"/>
        <v>72.134212587483262</v>
      </c>
      <c r="AA169" s="35">
        <f t="shared" si="48"/>
        <v>-2.7152523428349511</v>
      </c>
      <c r="AB169" s="35">
        <f t="shared" si="49"/>
        <v>-2.7152523428349298</v>
      </c>
      <c r="AC169" s="35">
        <f t="shared" si="50"/>
        <v>-2.715252342834944</v>
      </c>
      <c r="AD169" s="36"/>
      <c r="AE169" s="36"/>
      <c r="AF169">
        <v>1.73</v>
      </c>
      <c r="AG169">
        <v>2.2000000000000002</v>
      </c>
      <c r="AI169" s="36"/>
      <c r="AJ169" t="s">
        <v>438</v>
      </c>
      <c r="AK169" s="35"/>
      <c r="AL169" s="35"/>
    </row>
    <row r="170" spans="1:38" ht="15" x14ac:dyDescent="0.25">
      <c r="A170">
        <v>2.37</v>
      </c>
      <c r="B170">
        <v>3.34</v>
      </c>
      <c r="C170">
        <v>3.27</v>
      </c>
      <c r="D170" s="20">
        <f t="shared" si="38"/>
        <v>2.7152523428349395E-2</v>
      </c>
      <c r="E170" s="17">
        <f>IF(OR($A170="",$B170="",$C170=""),"",A170*'MPTO_working_3-way'!$I169)</f>
        <v>2.434351480525188</v>
      </c>
      <c r="F170" s="21">
        <f>IF(OR($A170="",$B170="",$C170=""),"",B170*'MPTO_working_3-way'!$I169)</f>
        <v>3.430689428250687</v>
      </c>
      <c r="G170" s="22">
        <f>IF(OR($A170="",$B170="",$C170=""),"",C170*'MPTO_working_3-way'!$I169)</f>
        <v>3.3587887516107027</v>
      </c>
      <c r="H170" s="17">
        <f>IF(OR($A170="",$B170="",$C170=""),"",'MPTO_working_3-way'!E169)</f>
        <v>2.4219520670928207</v>
      </c>
      <c r="I170" s="21">
        <f>IF(OR($A170="",$B170="",$C170=""),"",'MPTO_working_3-way'!F169)</f>
        <v>3.4441149381914098</v>
      </c>
      <c r="J170" s="22">
        <f>IF(OR($A170="",$B170="",$C170=""),"",'MPTO_working_3-way'!G169)</f>
        <v>3.3697314152065179</v>
      </c>
      <c r="K170" s="17">
        <f>IF(OR($A170="",$B170="",$C170=""),"",'OddsRatio_working_3-way'!H169)</f>
        <v>2.4273870206073447</v>
      </c>
      <c r="L170" s="21">
        <f>IF(OR($A170="",$B170="",$C170=""),"",'OddsRatio_working_3-way'!I169)</f>
        <v>3.4380187067307912</v>
      </c>
      <c r="M170" s="22">
        <f>IF(OR($A170="",$B170="",$C170=""),"",'OddsRatio_working_3-way'!J169)</f>
        <v>3.3650865231961107</v>
      </c>
      <c r="N170" s="23">
        <f t="shared" si="39"/>
        <v>41.078702397743307</v>
      </c>
      <c r="O170" s="24">
        <f t="shared" si="40"/>
        <v>29.148660084626233</v>
      </c>
      <c r="P170" s="24">
        <f t="shared" si="41"/>
        <v>29.772637517630464</v>
      </c>
      <c r="Q170" t="s">
        <v>410</v>
      </c>
      <c r="R170" t="s">
        <v>411</v>
      </c>
      <c r="S170" t="s">
        <v>426</v>
      </c>
      <c r="T170" s="35">
        <v>100</v>
      </c>
      <c r="U170" s="35">
        <f t="shared" si="42"/>
        <v>79.035639412997895</v>
      </c>
      <c r="V170" s="35">
        <f t="shared" si="43"/>
        <v>74.424552429667528</v>
      </c>
      <c r="W170" s="35">
        <f t="shared" si="44"/>
        <v>42.857142857142854</v>
      </c>
      <c r="X170" s="35">
        <f t="shared" si="45"/>
        <v>82.71830471318961</v>
      </c>
      <c r="Y170" s="35">
        <f t="shared" si="46"/>
        <v>78.107217729859229</v>
      </c>
      <c r="Z170" s="35">
        <f t="shared" si="47"/>
        <v>46.539808157334583</v>
      </c>
      <c r="AA170" s="35">
        <f t="shared" si="48"/>
        <v>-3.6826653001917151</v>
      </c>
      <c r="AB170" s="35">
        <f t="shared" si="49"/>
        <v>-3.6826653001917009</v>
      </c>
      <c r="AC170" s="35">
        <f t="shared" si="50"/>
        <v>-3.6826653001917293</v>
      </c>
      <c r="AD170" s="36"/>
      <c r="AE170" s="36"/>
      <c r="AF170">
        <v>2.1</v>
      </c>
      <c r="AG170">
        <v>1.8</v>
      </c>
      <c r="AI170" s="36"/>
      <c r="AJ170" t="s">
        <v>438</v>
      </c>
      <c r="AK170" s="35"/>
      <c r="AL170" s="35"/>
    </row>
    <row r="171" spans="1:38" ht="15" x14ac:dyDescent="0.25">
      <c r="A171">
        <v>4.7699999999999996</v>
      </c>
      <c r="B171">
        <v>3.91</v>
      </c>
      <c r="C171">
        <v>1.75</v>
      </c>
      <c r="D171" s="20">
        <f t="shared" si="38"/>
        <v>3.6826653001917231E-2</v>
      </c>
      <c r="E171" s="17">
        <f>IF(OR($A171="",$B171="",$C171=""),"",A171*'MPTO_working_3-way'!$I170)</f>
        <v>4.9456631348191449</v>
      </c>
      <c r="F171" s="21">
        <f>IF(OR($A171="",$B171="",$C171=""),"",B171*'MPTO_working_3-way'!$I170)</f>
        <v>4.0539922132374961</v>
      </c>
      <c r="G171" s="22">
        <f>IF(OR($A171="",$B171="",$C171=""),"",C171*'MPTO_working_3-way'!$I170)</f>
        <v>1.8144466427533552</v>
      </c>
      <c r="H171" s="17">
        <f>IF(OR($A171="",$B171="",$C171=""),"",'MPTO_working_3-way'!E170)</f>
        <v>5.0666760670149973</v>
      </c>
      <c r="I171" s="21">
        <f>IF(OR($A171="",$B171="",$C171=""),"",'MPTO_working_3-way'!F170)</f>
        <v>4.1071316592231089</v>
      </c>
      <c r="J171" s="22">
        <f>IF(OR($A171="",$B171="",$C171=""),"",'MPTO_working_3-way'!G170)</f>
        <v>1.7884192045223641</v>
      </c>
      <c r="K171" s="17">
        <f>IF(OR($A171="",$B171="",$C171=""),"",'OddsRatio_working_3-way'!H170)</f>
        <v>5.0102599608000924</v>
      </c>
      <c r="L171" s="21">
        <f>IF(OR($A171="",$B171="",$C171=""),"",'OddsRatio_working_3-way'!I170)</f>
        <v>4.0954526487873393</v>
      </c>
      <c r="M171" s="22">
        <f>IF(OR($A171="",$B171="",$C171=""),"",'OddsRatio_working_3-way'!J170)</f>
        <v>1.7977970744297269</v>
      </c>
      <c r="N171" s="23">
        <f t="shared" si="39"/>
        <v>20.219735407364507</v>
      </c>
      <c r="O171" s="24">
        <f t="shared" si="40"/>
        <v>24.667042939419105</v>
      </c>
      <c r="P171" s="24">
        <f t="shared" si="41"/>
        <v>55.113221653216392</v>
      </c>
      <c r="Q171" t="s">
        <v>412</v>
      </c>
      <c r="R171" t="s">
        <v>413</v>
      </c>
      <c r="S171" t="s">
        <v>426</v>
      </c>
      <c r="T171" s="35">
        <v>100</v>
      </c>
      <c r="U171" s="35">
        <f t="shared" si="42"/>
        <v>66.666666666666657</v>
      </c>
      <c r="V171" s="35">
        <f t="shared" si="43"/>
        <v>70.588235294117652</v>
      </c>
      <c r="W171" s="35">
        <f t="shared" si="44"/>
        <v>59.349593495934961</v>
      </c>
      <c r="X171" s="35">
        <f t="shared" si="45"/>
        <v>70.062171209947394</v>
      </c>
      <c r="Y171" s="35">
        <f t="shared" si="46"/>
        <v>73.98373983739836</v>
      </c>
      <c r="Z171" s="35">
        <f t="shared" si="47"/>
        <v>62.745098039215684</v>
      </c>
      <c r="AA171" s="35">
        <f t="shared" si="48"/>
        <v>-3.3955045432807367</v>
      </c>
      <c r="AB171" s="35">
        <f t="shared" si="49"/>
        <v>-3.3955045432807083</v>
      </c>
      <c r="AC171" s="35">
        <f t="shared" si="50"/>
        <v>-3.3955045432807225</v>
      </c>
      <c r="AD171" s="36"/>
      <c r="AE171" s="36"/>
      <c r="AF171">
        <v>1.75</v>
      </c>
      <c r="AG171">
        <v>2.15</v>
      </c>
      <c r="AI171" s="36"/>
      <c r="AJ171" t="s">
        <v>438</v>
      </c>
      <c r="AK171" s="35"/>
      <c r="AL171" s="35"/>
    </row>
    <row r="172" spans="1:38" ht="15" x14ac:dyDescent="0.25">
      <c r="A172">
        <v>3</v>
      </c>
      <c r="B172">
        <v>3.4</v>
      </c>
      <c r="C172">
        <v>2.46</v>
      </c>
      <c r="D172" s="20">
        <f t="shared" si="38"/>
        <v>3.3955045432807252E-2</v>
      </c>
      <c r="E172" s="17">
        <f>IF(OR($A172="",$B172="",$C172=""),"",A172*'MPTO_working_3-way'!$I171)</f>
        <v>3.1018651362984215</v>
      </c>
      <c r="F172" s="21">
        <f>IF(OR($A172="",$B172="",$C172=""),"",B172*'MPTO_working_3-way'!$I171)</f>
        <v>3.5154471544715444</v>
      </c>
      <c r="G172" s="22">
        <f>IF(OR($A172="",$B172="",$C172=""),"",C172*'MPTO_working_3-way'!$I171)</f>
        <v>2.5435294117647058</v>
      </c>
      <c r="H172" s="17">
        <f>IF(OR($A172="",$B172="",$C172=""),"",'MPTO_working_3-way'!E171)</f>
        <v>3.1054455445544553</v>
      </c>
      <c r="I172" s="21">
        <f>IF(OR($A172="",$B172="",$C172=""),"",'MPTO_working_3-way'!F171)</f>
        <v>3.5360766629086804</v>
      </c>
      <c r="J172" s="22">
        <f>IF(OR($A172="",$B172="",$C172=""),"",'MPTO_working_3-way'!G171)</f>
        <v>2.5304558289632917</v>
      </c>
      <c r="K172" s="17">
        <f>IF(OR($A172="",$B172="",$C172=""),"",'OddsRatio_working_3-way'!H171)</f>
        <v>3.1046474743755303</v>
      </c>
      <c r="L172" s="21">
        <f>IF(OR($A172="",$B172="",$C172=""),"",'OddsRatio_working_3-way'!I171)</f>
        <v>3.5255769692506362</v>
      </c>
      <c r="M172" s="22">
        <f>IF(OR($A172="",$B172="",$C172=""),"",'OddsRatio_working_3-way'!J171)</f>
        <v>2.536392656294137</v>
      </c>
      <c r="N172" s="23">
        <f t="shared" si="39"/>
        <v>32.238667900092508</v>
      </c>
      <c r="O172" s="24">
        <f t="shared" si="40"/>
        <v>28.445883441258097</v>
      </c>
      <c r="P172" s="24">
        <f t="shared" si="41"/>
        <v>39.315448658649402</v>
      </c>
      <c r="Q172" t="s">
        <v>161</v>
      </c>
      <c r="R172" t="s">
        <v>123</v>
      </c>
      <c r="S172" t="s">
        <v>427</v>
      </c>
      <c r="T172" s="35">
        <v>100</v>
      </c>
      <c r="U172" s="35">
        <f t="shared" si="42"/>
        <v>47.643979057591622</v>
      </c>
      <c r="V172" s="35">
        <f t="shared" si="43"/>
        <v>72.527472527472526</v>
      </c>
      <c r="W172" s="35">
        <f t="shared" si="44"/>
        <v>76.415094339622627</v>
      </c>
      <c r="X172" s="35">
        <f t="shared" si="45"/>
        <v>51.057433132904826</v>
      </c>
      <c r="Y172" s="35">
        <f t="shared" si="46"/>
        <v>75.940926602785737</v>
      </c>
      <c r="Z172" s="35">
        <f t="shared" si="47"/>
        <v>79.828548414935852</v>
      </c>
      <c r="AA172" s="35">
        <f t="shared" si="48"/>
        <v>-3.4134540753132043</v>
      </c>
      <c r="AB172" s="35">
        <f t="shared" si="49"/>
        <v>-3.4134540753132114</v>
      </c>
      <c r="AC172" s="35">
        <f t="shared" si="50"/>
        <v>-3.4134540753132256</v>
      </c>
      <c r="AD172" s="36"/>
      <c r="AE172" s="36"/>
      <c r="AF172">
        <v>2.08</v>
      </c>
      <c r="AG172">
        <v>1.79</v>
      </c>
      <c r="AI172" s="36"/>
      <c r="AJ172" t="s">
        <v>164</v>
      </c>
      <c r="AK172" s="35"/>
      <c r="AL172" s="35"/>
    </row>
    <row r="173" spans="1:38" ht="15" x14ac:dyDescent="0.25">
      <c r="A173">
        <v>1.91</v>
      </c>
      <c r="B173">
        <v>3.64</v>
      </c>
      <c r="C173">
        <v>4.24</v>
      </c>
      <c r="D173" s="20">
        <f t="shared" si="38"/>
        <v>3.4134540753132159E-2</v>
      </c>
      <c r="E173" s="17">
        <f>IF(OR($A173="",$B173="",$C173=""),"",A173*'MPTO_working_3-way'!$I172)</f>
        <v>1.9751969728384824</v>
      </c>
      <c r="F173" s="21">
        <f>IF(OR($A173="",$B173="",$C173=""),"",B173*'MPTO_working_3-way'!$I172)</f>
        <v>3.7642497283414014</v>
      </c>
      <c r="G173" s="22">
        <f>IF(OR($A173="",$B173="",$C173=""),"",C173*'MPTO_working_3-way'!$I172)</f>
        <v>4.3847304527932804</v>
      </c>
      <c r="H173" s="17">
        <f>IF(OR($A173="",$B173="",$C173=""),"",'MPTO_working_3-way'!E172)</f>
        <v>1.9524308605957588</v>
      </c>
      <c r="I173" s="21">
        <f>IF(OR($A173="",$B173="",$C173=""),"",'MPTO_working_3-way'!F172)</f>
        <v>3.797269918608702</v>
      </c>
      <c r="J173" s="22">
        <f>IF(OR($A173="",$B173="",$C173=""),"",'MPTO_working_3-way'!G172)</f>
        <v>4.4549209066597033</v>
      </c>
      <c r="K173" s="17">
        <f>IF(OR($A173="",$B173="",$C173=""),"",'OddsRatio_working_3-way'!H172)</f>
        <v>1.9611581560603606</v>
      </c>
      <c r="L173" s="21">
        <f>IF(OR($A173="",$B173="",$C173=""),"",'OddsRatio_working_3-way'!I172)</f>
        <v>3.7884148703289582</v>
      </c>
      <c r="M173" s="22">
        <f>IF(OR($A173="",$B173="",$C173=""),"",'OddsRatio_working_3-way'!J172)</f>
        <v>4.4221455226764492</v>
      </c>
      <c r="N173" s="23">
        <f t="shared" si="39"/>
        <v>50.62786211964152</v>
      </c>
      <c r="O173" s="24">
        <f t="shared" si="40"/>
        <v>26.565718859482224</v>
      </c>
      <c r="P173" s="24">
        <f t="shared" si="41"/>
        <v>22.806419020876248</v>
      </c>
      <c r="Q173" t="s">
        <v>184</v>
      </c>
      <c r="R173" t="s">
        <v>181</v>
      </c>
      <c r="S173" t="s">
        <v>427</v>
      </c>
      <c r="T173" s="35">
        <v>100</v>
      </c>
      <c r="U173" s="35">
        <f t="shared" si="42"/>
        <v>50.980392156862742</v>
      </c>
      <c r="V173" s="35">
        <f t="shared" si="43"/>
        <v>70.760233918128648</v>
      </c>
      <c r="W173" s="35">
        <f t="shared" si="44"/>
        <v>74.811083123425689</v>
      </c>
      <c r="X173" s="35">
        <f t="shared" si="45"/>
        <v>54.428682958445648</v>
      </c>
      <c r="Y173" s="35">
        <f t="shared" si="46"/>
        <v>74.208524719711562</v>
      </c>
      <c r="Z173" s="35">
        <f t="shared" si="47"/>
        <v>78.259373925008589</v>
      </c>
      <c r="AA173" s="35">
        <f t="shared" si="48"/>
        <v>-3.4482908015829068</v>
      </c>
      <c r="AB173" s="35">
        <f t="shared" si="49"/>
        <v>-3.4482908015829139</v>
      </c>
      <c r="AC173" s="35">
        <f t="shared" si="50"/>
        <v>-3.4482908015828997</v>
      </c>
      <c r="AD173" s="36"/>
      <c r="AE173" s="36"/>
      <c r="AF173">
        <v>1.71</v>
      </c>
      <c r="AG173">
        <v>2.21</v>
      </c>
      <c r="AI173" s="36"/>
      <c r="AJ173" t="s">
        <v>433</v>
      </c>
      <c r="AK173" s="35"/>
      <c r="AL173" s="35"/>
    </row>
    <row r="174" spans="1:38" ht="15" x14ac:dyDescent="0.25">
      <c r="A174">
        <v>2.04</v>
      </c>
      <c r="B174">
        <v>3.42</v>
      </c>
      <c r="C174">
        <v>3.97</v>
      </c>
      <c r="D174" s="20">
        <f t="shared" si="38"/>
        <v>3.4482908015828873E-2</v>
      </c>
      <c r="E174" s="17">
        <f>IF(OR($A174="",$B174="",$C174=""),"",A174*'MPTO_working_3-way'!$I173)</f>
        <v>2.110345132352291</v>
      </c>
      <c r="F174" s="21">
        <f>IF(OR($A174="",$B174="",$C174=""),"",B174*'MPTO_working_3-way'!$I173)</f>
        <v>3.5379315454141347</v>
      </c>
      <c r="G174" s="22">
        <f>IF(OR($A174="",$B174="",$C174=""),"",C174*'MPTO_working_3-way'!$I173)</f>
        <v>4.1068971448228409</v>
      </c>
      <c r="H174" s="17">
        <f>IF(OR($A174="",$B174="",$C174=""),"",'MPTO_working_3-way'!E173)</f>
        <v>2.088983268160149</v>
      </c>
      <c r="I174" s="21">
        <f>IF(OR($A174="",$B174="",$C174=""),"",'MPTO_working_3-way'!F173)</f>
        <v>3.5599432010973162</v>
      </c>
      <c r="J174" s="22">
        <f>IF(OR($A174="",$B174="",$C174=""),"",'MPTO_working_3-way'!G173)</f>
        <v>4.1598226128914426</v>
      </c>
      <c r="K174" s="17">
        <f>IF(OR($A174="",$B174="",$C174=""),"",'OddsRatio_working_3-way'!H173)</f>
        <v>2.0975544505336394</v>
      </c>
      <c r="L174" s="21">
        <f>IF(OR($A174="",$B174="",$C174=""),"",'OddsRatio_working_3-way'!I173)</f>
        <v>3.5539247791263531</v>
      </c>
      <c r="M174" s="22">
        <f>IF(OR($A174="",$B174="",$C174=""),"",'OddsRatio_working_3-way'!J173)</f>
        <v>4.134362228927797</v>
      </c>
      <c r="N174" s="23">
        <f t="shared" si="39"/>
        <v>47.385614071824946</v>
      </c>
      <c r="O174" s="24">
        <f t="shared" si="40"/>
        <v>28.265103130562252</v>
      </c>
      <c r="P174" s="24">
        <f t="shared" si="41"/>
        <v>24.349282797612819</v>
      </c>
      <c r="Q174" t="s">
        <v>414</v>
      </c>
      <c r="R174" t="s">
        <v>415</v>
      </c>
      <c r="S174" t="s">
        <v>427</v>
      </c>
      <c r="T174" s="35">
        <v>100</v>
      </c>
      <c r="U174" s="35">
        <f t="shared" si="42"/>
        <v>46.524064171122987</v>
      </c>
      <c r="V174" s="35">
        <f t="shared" si="43"/>
        <v>71.428571428571431</v>
      </c>
      <c r="W174" s="35">
        <f t="shared" si="44"/>
        <v>79.674796747967477</v>
      </c>
      <c r="X174" s="35">
        <f t="shared" si="45"/>
        <v>48.896631823461092</v>
      </c>
      <c r="Y174" s="35">
        <f t="shared" si="46"/>
        <v>73.801139080909522</v>
      </c>
      <c r="Z174" s="35">
        <f t="shared" si="47"/>
        <v>82.047364400305568</v>
      </c>
      <c r="AA174" s="35">
        <f t="shared" si="48"/>
        <v>-2.3725676523381054</v>
      </c>
      <c r="AB174" s="35">
        <f t="shared" si="49"/>
        <v>-2.3725676523380912</v>
      </c>
      <c r="AC174" s="35">
        <f t="shared" si="50"/>
        <v>-2.3725676523380912</v>
      </c>
      <c r="AD174" s="36"/>
      <c r="AE174" s="36"/>
      <c r="AF174">
        <v>2.35</v>
      </c>
      <c r="AG174">
        <v>1.63</v>
      </c>
      <c r="AI174" s="36"/>
      <c r="AJ174" t="s">
        <v>435</v>
      </c>
      <c r="AK174" s="35"/>
      <c r="AL174" s="35"/>
    </row>
    <row r="175" spans="1:38" ht="15" x14ac:dyDescent="0.25">
      <c r="A175">
        <v>1.87</v>
      </c>
      <c r="B175">
        <v>3.5</v>
      </c>
      <c r="C175">
        <v>4.92</v>
      </c>
      <c r="D175" s="20">
        <f t="shared" si="38"/>
        <v>2.3725676523380868E-2</v>
      </c>
      <c r="E175" s="17">
        <f>IF(OR($A175="",$B175="",$C175=""),"",A175*'MPTO_working_3-way'!$I174)</f>
        <v>1.9143670150987224</v>
      </c>
      <c r="F175" s="21">
        <f>IF(OR($A175="",$B175="",$C175=""),"",B175*'MPTO_working_3-way'!$I174)</f>
        <v>3.5830398678318329</v>
      </c>
      <c r="G175" s="22">
        <f>IF(OR($A175="",$B175="",$C175=""),"",C175*'MPTO_working_3-way'!$I174)</f>
        <v>5.0367303284950342</v>
      </c>
      <c r="H175" s="17">
        <f>IF(OR($A175="",$B175="",$C175=""),"",'MPTO_working_3-way'!E174)</f>
        <v>1.8980705752907889</v>
      </c>
      <c r="I175" s="21">
        <f>IF(OR($A175="",$B175="",$C175=""),"",'MPTO_working_3-way'!F174)</f>
        <v>3.5996378161656204</v>
      </c>
      <c r="J175" s="22">
        <f>IF(OR($A175="",$B175="",$C175=""),"",'MPTO_working_3-way'!G174)</f>
        <v>5.1191881723279096</v>
      </c>
      <c r="K175" s="17">
        <f>IF(OR($A175="",$B175="",$C175=""),"",'OddsRatio_working_3-way'!H174)</f>
        <v>1.9044158944375504</v>
      </c>
      <c r="L175" s="21">
        <f>IF(OR($A175="",$B175="",$C175=""),"",'OddsRatio_working_3-way'!I174)</f>
        <v>3.598896248383765</v>
      </c>
      <c r="M175" s="22">
        <f>IF(OR($A175="",$B175="",$C175=""),"",'OddsRatio_working_3-way'!J174)</f>
        <v>5.0750693174657435</v>
      </c>
      <c r="N175" s="23">
        <f t="shared" si="39"/>
        <v>52.236587452298465</v>
      </c>
      <c r="O175" s="24">
        <f t="shared" si="40"/>
        <v>27.90926243879947</v>
      </c>
      <c r="P175" s="24">
        <f t="shared" si="41"/>
        <v>19.854150108902061</v>
      </c>
      <c r="Q175" t="s">
        <v>416</v>
      </c>
      <c r="R175" t="s">
        <v>417</v>
      </c>
      <c r="S175" t="s">
        <v>427</v>
      </c>
      <c r="T175" s="35">
        <v>100</v>
      </c>
      <c r="U175" s="35">
        <f t="shared" si="42"/>
        <v>53.488372093023258</v>
      </c>
      <c r="V175" s="35">
        <f t="shared" si="43"/>
        <v>69.512195121951223</v>
      </c>
      <c r="W175" s="35">
        <f t="shared" si="44"/>
        <v>73.045822102425873</v>
      </c>
      <c r="X175" s="35">
        <f t="shared" si="45"/>
        <v>57.441982775622904</v>
      </c>
      <c r="Y175" s="35">
        <f t="shared" si="46"/>
        <v>73.465805804550868</v>
      </c>
      <c r="Z175" s="35">
        <f t="shared" si="47"/>
        <v>76.999432785025519</v>
      </c>
      <c r="AA175" s="35">
        <f t="shared" si="48"/>
        <v>-3.9536106825996455</v>
      </c>
      <c r="AB175" s="35">
        <f t="shared" si="49"/>
        <v>-3.9536106825996455</v>
      </c>
      <c r="AC175" s="35">
        <f t="shared" si="50"/>
        <v>-3.9536106825996455</v>
      </c>
      <c r="AD175" s="36"/>
      <c r="AE175" s="36"/>
      <c r="AF175">
        <v>2.46</v>
      </c>
      <c r="AG175">
        <v>1.61</v>
      </c>
      <c r="AI175" s="36"/>
      <c r="AJ175" t="s">
        <v>436</v>
      </c>
      <c r="AK175" s="35"/>
      <c r="AL175" s="35"/>
    </row>
    <row r="176" spans="1:38" ht="15" x14ac:dyDescent="0.25">
      <c r="A176">
        <v>2.15</v>
      </c>
      <c r="B176">
        <v>3.28</v>
      </c>
      <c r="C176">
        <v>3.71</v>
      </c>
      <c r="D176" s="20">
        <f t="shared" si="38"/>
        <v>3.9536106825996509E-2</v>
      </c>
      <c r="E176" s="17">
        <f>IF(OR($A176="",$B176="",$C176=""),"",A176*'MPTO_working_3-way'!$I175)</f>
        <v>2.2350026296758925</v>
      </c>
      <c r="F176" s="21">
        <f>IF(OR($A176="",$B176="",$C176=""),"",B176*'MPTO_working_3-way'!$I175)</f>
        <v>3.4096784303892682</v>
      </c>
      <c r="G176" s="22">
        <f>IF(OR($A176="",$B176="",$C176=""),"",C176*'MPTO_working_3-way'!$I175)</f>
        <v>3.8566789563244468</v>
      </c>
      <c r="H176" s="17">
        <f>IF(OR($A176="",$B176="",$C176=""),"",'MPTO_working_3-way'!E175)</f>
        <v>2.2126949635233628</v>
      </c>
      <c r="I176" s="21">
        <f>IF(OR($A176="",$B176="",$C176=""),"",'MPTO_working_3-way'!F175)</f>
        <v>3.4281873167731813</v>
      </c>
      <c r="J176" s="22">
        <f>IF(OR($A176="",$B176="",$C176=""),"",'MPTO_working_3-way'!G175)</f>
        <v>3.9007177354507236</v>
      </c>
      <c r="K176" s="17">
        <f>IF(OR($A176="",$B176="",$C176=""),"",'OddsRatio_working_3-way'!H175)</f>
        <v>2.2219277658830259</v>
      </c>
      <c r="L176" s="21">
        <f>IF(OR($A176="",$B176="",$C176=""),"",'OddsRatio_working_3-way'!I175)</f>
        <v>3.4226046140985216</v>
      </c>
      <c r="M176" s="22">
        <f>IF(OR($A176="",$B176="",$C176=""),"",'OddsRatio_working_3-way'!J175)</f>
        <v>3.8794993439504362</v>
      </c>
      <c r="N176" s="23">
        <f t="shared" si="39"/>
        <v>44.742676662756963</v>
      </c>
      <c r="O176" s="24">
        <f t="shared" si="40"/>
        <v>29.328278910038868</v>
      </c>
      <c r="P176" s="24">
        <f t="shared" si="41"/>
        <v>25.929044427204172</v>
      </c>
      <c r="Q176" t="s">
        <v>418</v>
      </c>
      <c r="R176" t="s">
        <v>419</v>
      </c>
      <c r="S176" t="s">
        <v>427</v>
      </c>
      <c r="T176" s="35">
        <v>100</v>
      </c>
      <c r="U176" s="35">
        <f t="shared" si="42"/>
        <v>73.40425531914893</v>
      </c>
      <c r="V176" s="35">
        <f t="shared" si="43"/>
        <v>73.333333333333329</v>
      </c>
      <c r="W176" s="35">
        <f t="shared" si="44"/>
        <v>49.748743718592962</v>
      </c>
      <c r="X176" s="35">
        <f t="shared" si="45"/>
        <v>76.917922948073695</v>
      </c>
      <c r="Y176" s="35">
        <f t="shared" si="46"/>
        <v>76.847000962258093</v>
      </c>
      <c r="Z176" s="35">
        <f t="shared" si="47"/>
        <v>53.262411347517727</v>
      </c>
      <c r="AA176" s="35">
        <f t="shared" si="48"/>
        <v>-3.5136676289247646</v>
      </c>
      <c r="AB176" s="35">
        <f t="shared" si="49"/>
        <v>-3.5136676289247646</v>
      </c>
      <c r="AC176" s="35">
        <f t="shared" si="50"/>
        <v>-3.5136676289247646</v>
      </c>
      <c r="AD176" s="36"/>
      <c r="AE176" s="36"/>
      <c r="AF176">
        <v>2.39</v>
      </c>
      <c r="AG176">
        <v>1.6</v>
      </c>
      <c r="AI176" s="36"/>
      <c r="AJ176" t="s">
        <v>437</v>
      </c>
      <c r="AK176" s="35"/>
      <c r="AL176" s="35"/>
    </row>
    <row r="177" spans="1:38" ht="15" x14ac:dyDescent="0.25">
      <c r="A177">
        <v>3.76</v>
      </c>
      <c r="B177">
        <v>3.75</v>
      </c>
      <c r="C177">
        <v>1.99</v>
      </c>
      <c r="D177" s="20">
        <f t="shared" si="38"/>
        <v>3.5136676289247548E-2</v>
      </c>
      <c r="E177" s="17">
        <f>IF(OR($A177="",$B177="",$C177=""),"",A177*'MPTO_working_3-way'!$I176)</f>
        <v>3.8921139028475706</v>
      </c>
      <c r="F177" s="21">
        <f>IF(OR($A177="",$B177="",$C177=""),"",B177*'MPTO_working_3-way'!$I176)</f>
        <v>3.8817625360846781</v>
      </c>
      <c r="G177" s="22">
        <f>IF(OR($A177="",$B177="",$C177=""),"",C177*'MPTO_working_3-way'!$I176)</f>
        <v>2.0599219858156026</v>
      </c>
      <c r="H177" s="17">
        <f>IF(OR($A177="",$B177="",$C177=""),"",'MPTO_working_3-way'!E176)</f>
        <v>3.9332106010765542</v>
      </c>
      <c r="I177" s="21">
        <f>IF(OR($A177="",$B177="",$C177=""),"",'MPTO_working_3-way'!F176)</f>
        <v>3.9222693872225811</v>
      </c>
      <c r="J177" s="22">
        <f>IF(OR($A177="",$B177="",$C177=""),"",'MPTO_working_3-way'!G176)</f>
        <v>2.0374884119465269</v>
      </c>
      <c r="K177" s="17">
        <f>IF(OR($A177="",$B177="",$C177=""),"",'OddsRatio_working_3-way'!H176)</f>
        <v>3.9168557107268631</v>
      </c>
      <c r="L177" s="21">
        <f>IF(OR($A177="",$B177="",$C177=""),"",'OddsRatio_working_3-way'!I176)</f>
        <v>3.9062873929343742</v>
      </c>
      <c r="M177" s="22">
        <f>IF(OR($A177="",$B177="",$C177=""),"",'OddsRatio_working_3-way'!J176)</f>
        <v>2.0462634614563746</v>
      </c>
      <c r="N177" s="23">
        <f t="shared" si="39"/>
        <v>25.692978801786204</v>
      </c>
      <c r="O177" s="24">
        <f t="shared" si="40"/>
        <v>25.761493411924302</v>
      </c>
      <c r="P177" s="24">
        <f t="shared" si="41"/>
        <v>48.545527786289512</v>
      </c>
      <c r="Q177" t="s">
        <v>420</v>
      </c>
      <c r="R177" t="s">
        <v>421</v>
      </c>
      <c r="S177" t="s">
        <v>427</v>
      </c>
      <c r="T177" s="35">
        <v>100</v>
      </c>
      <c r="U177" s="35">
        <f t="shared" si="42"/>
        <v>28.571428571428573</v>
      </c>
      <c r="V177" s="35">
        <f t="shared" si="43"/>
        <v>80.430528375733857</v>
      </c>
      <c r="W177" s="35">
        <f t="shared" si="44"/>
        <v>87.421383647798748</v>
      </c>
      <c r="X177" s="35">
        <f t="shared" si="45"/>
        <v>32.148087976467401</v>
      </c>
      <c r="Y177" s="35">
        <f t="shared" si="46"/>
        <v>84.007187780772682</v>
      </c>
      <c r="Z177" s="35">
        <f t="shared" si="47"/>
        <v>90.998043052837573</v>
      </c>
      <c r="AA177" s="35">
        <f t="shared" si="48"/>
        <v>-3.5766594050388285</v>
      </c>
      <c r="AB177" s="35">
        <f t="shared" si="49"/>
        <v>-3.576659405038825</v>
      </c>
      <c r="AC177" s="35">
        <f t="shared" si="50"/>
        <v>-3.576659405038825</v>
      </c>
      <c r="AD177" s="36"/>
      <c r="AE177" s="36"/>
      <c r="AF177">
        <v>1.89</v>
      </c>
      <c r="AG177">
        <v>1.98</v>
      </c>
      <c r="AI177" s="36"/>
      <c r="AJ177" t="s">
        <v>438</v>
      </c>
      <c r="AK177" s="35"/>
      <c r="AL177" s="35"/>
    </row>
    <row r="178" spans="1:38" s="50" customFormat="1" ht="15" x14ac:dyDescent="0.25">
      <c r="A178" s="53">
        <v>1.4</v>
      </c>
      <c r="B178" s="53">
        <v>5.1100000000000003</v>
      </c>
      <c r="C178" s="53">
        <v>7.95</v>
      </c>
      <c r="D178" s="54">
        <f t="shared" si="38"/>
        <v>3.5766594050388401E-2</v>
      </c>
      <c r="E178" s="55">
        <f>IF(OR($A178="",$B178="",$C178=""),"",A178*'MPTO_working_3-way'!$I177)</f>
        <v>1.4500732316705436</v>
      </c>
      <c r="F178" s="56">
        <f>IF(OR($A178="",$B178="",$C178=""),"",B178*'MPTO_working_3-way'!$I177)</f>
        <v>5.2927672955974847</v>
      </c>
      <c r="G178" s="57">
        <f>IF(OR($A178="",$B178="",$C178=""),"",C178*'MPTO_working_3-way'!$I177)</f>
        <v>8.2343444227005875</v>
      </c>
      <c r="H178" s="55">
        <f>IF(OR($A178="",$B178="",$C178=""),"",'MPTO_working_3-way'!E177)</f>
        <v>1.4237641575009199</v>
      </c>
      <c r="I178" s="56">
        <f>IF(OR($A178="",$B178="",$C178=""),"",'MPTO_working_3-way'!F177)</f>
        <v>5.4415100236638851</v>
      </c>
      <c r="J178" s="57">
        <f>IF(OR($A178="",$B178="",$C178=""),"",'MPTO_working_3-way'!G177)</f>
        <v>8.7824097427397874</v>
      </c>
      <c r="K178" s="55">
        <f>IF(OR($A178="",$B178="",$C178=""),"",'OddsRatio_working_3-way'!H177)</f>
        <v>1.4317695794675118</v>
      </c>
      <c r="L178" s="56">
        <f>IF(OR($A178="",$B178="",$C178=""),"",'OddsRatio_working_3-way'!I177)</f>
        <v>5.4364324290286863</v>
      </c>
      <c r="M178" s="57">
        <f>IF(OR($A178="",$B178="",$C178=""),"",'OddsRatio_working_3-way'!J177)</f>
        <v>8.5019964432480215</v>
      </c>
      <c r="N178" s="58">
        <f t="shared" si="39"/>
        <v>68.96203434139386</v>
      </c>
      <c r="O178" s="59">
        <f t="shared" si="40"/>
        <v>18.89370803873804</v>
      </c>
      <c r="P178" s="59">
        <f t="shared" si="41"/>
        <v>12.1442576198681</v>
      </c>
      <c r="Q178" s="53" t="s">
        <v>422</v>
      </c>
      <c r="R178" s="53" t="s">
        <v>423</v>
      </c>
      <c r="S178" s="53" t="s">
        <v>428</v>
      </c>
      <c r="T178" s="50">
        <v>100</v>
      </c>
      <c r="U178" s="50">
        <f t="shared" si="42"/>
        <v>59.514170040485837</v>
      </c>
      <c r="V178" s="50">
        <f t="shared" si="43"/>
        <v>71.910112359550567</v>
      </c>
      <c r="W178" s="50">
        <f t="shared" si="44"/>
        <v>66.442953020134226</v>
      </c>
      <c r="X178" s="50">
        <f t="shared" si="45"/>
        <v>61.646934620315207</v>
      </c>
      <c r="Y178" s="50">
        <f t="shared" si="46"/>
        <v>74.042876939379937</v>
      </c>
      <c r="Z178" s="50">
        <f t="shared" si="47"/>
        <v>68.57571759996361</v>
      </c>
      <c r="AA178" s="50">
        <f t="shared" si="48"/>
        <v>-2.1327645798293702</v>
      </c>
      <c r="AB178" s="50">
        <f t="shared" si="49"/>
        <v>-2.1327645798293702</v>
      </c>
      <c r="AC178" s="50">
        <f t="shared" si="50"/>
        <v>-2.1327645798293844</v>
      </c>
      <c r="AD178" s="52"/>
      <c r="AE178" s="52"/>
      <c r="AF178" s="53">
        <v>1.71</v>
      </c>
      <c r="AG178" s="53">
        <v>2.19</v>
      </c>
      <c r="AH178" s="52"/>
      <c r="AI178" s="52"/>
      <c r="AJ178" s="53" t="s">
        <v>435</v>
      </c>
    </row>
    <row r="179" spans="1:38" ht="15" x14ac:dyDescent="0.25">
      <c r="A179">
        <v>2.4700000000000002</v>
      </c>
      <c r="B179">
        <v>3.56</v>
      </c>
      <c r="C179">
        <v>2.98</v>
      </c>
      <c r="D179" s="20">
        <f t="shared" si="38"/>
        <v>2.1327645798293826E-2</v>
      </c>
      <c r="E179" s="17">
        <f>IF(OR($A179="",$B179="",$C179=""),"",A179*'MPTO_working_3-way'!$I178)</f>
        <v>2.5226792851217859</v>
      </c>
      <c r="F179" s="21">
        <f>IF(OR($A179="",$B179="",$C179=""),"",B179*'MPTO_working_3-way'!$I178)</f>
        <v>3.635926419041926</v>
      </c>
      <c r="G179" s="22">
        <f>IF(OR($A179="",$B179="",$C179=""),"",C179*'MPTO_working_3-way'!$I178)</f>
        <v>3.0435563844789155</v>
      </c>
      <c r="H179" s="17">
        <f>IF(OR($A179="",$B179="",$C179=""),"",'MPTO_working_3-way'!E178)</f>
        <v>2.5141478369130206</v>
      </c>
      <c r="I179" s="21">
        <f>IF(OR($A179="",$B179="",$C179=""),"",'MPTO_working_3-way'!F178)</f>
        <v>3.6524388680057402</v>
      </c>
      <c r="J179" s="22">
        <f>IF(OR($A179="",$B179="",$C179=""),"",'MPTO_working_3-way'!G178)</f>
        <v>3.0444991188477353</v>
      </c>
      <c r="K179" s="17">
        <f>IF(OR($A179="",$B179="",$C179=""),"",'OddsRatio_working_3-way'!H178)</f>
        <v>2.5180914048803285</v>
      </c>
      <c r="L179" s="21">
        <f>IF(OR($A179="",$B179="",$C179=""),"",'OddsRatio_working_3-way'!I178)</f>
        <v>3.6437510180228836</v>
      </c>
      <c r="M179" s="22">
        <f>IF(OR($A179="",$B179="",$C179=""),"",'OddsRatio_working_3-way'!J178)</f>
        <v>3.0447761780020741</v>
      </c>
      <c r="N179" s="23">
        <f t="shared" ref="N179:N229" si="51">(1/E179)* 100</f>
        <v>39.640393683722799</v>
      </c>
      <c r="O179" s="24">
        <f t="shared" ref="O179:O229" si="52">(1/F179)* 100</f>
        <v>27.503306853594196</v>
      </c>
      <c r="P179" s="24">
        <f t="shared" ref="P179:P229" si="53">(1/G179)* 100</f>
        <v>32.856299462682998</v>
      </c>
      <c r="Q179" t="s">
        <v>231</v>
      </c>
      <c r="R179" t="s">
        <v>330</v>
      </c>
      <c r="S179" s="48" t="s">
        <v>441</v>
      </c>
      <c r="T179" s="35">
        <v>100</v>
      </c>
      <c r="U179" s="35">
        <f t="shared" ref="U179:U229" si="54">(1/A180)*((T179*A180)-T179)</f>
        <v>90.300678952473319</v>
      </c>
      <c r="V179" s="35">
        <f t="shared" ref="V179:V229" si="55">(1/B180)*((T179*B180)-T179)</f>
        <v>82.174688057040996</v>
      </c>
      <c r="W179" s="35">
        <f t="shared" ref="W179:W229" si="56">(1/C180)*((T179*C180)-T179)</f>
        <v>24.81203007518797</v>
      </c>
      <c r="X179" s="35">
        <f t="shared" ref="X179:X229" si="57">((1/B180)+(1/C180))*T179</f>
        <v>93.013281867771028</v>
      </c>
      <c r="Y179" s="35">
        <f t="shared" ref="Y179:Y229" si="58">((1/A180)+(1/C180))*T179</f>
        <v>84.887290972338704</v>
      </c>
      <c r="Z179" s="35">
        <f t="shared" ref="Z179:Z229" si="59">((1/A180)+(1/B180))*T179</f>
        <v>27.524632990485674</v>
      </c>
      <c r="AA179" s="35">
        <f t="shared" ref="AA179:AA229" si="60">U179-X179</f>
        <v>-2.7126029152977083</v>
      </c>
      <c r="AB179" s="35">
        <f t="shared" ref="AB179:AB229" si="61">V179-Y179</f>
        <v>-2.7126029152977083</v>
      </c>
      <c r="AC179" s="35">
        <f t="shared" ref="AC179:AC229" si="62">W179-Z179</f>
        <v>-2.7126029152977047</v>
      </c>
      <c r="AD179" s="36"/>
      <c r="AE179" s="36"/>
      <c r="AF179">
        <v>1.83</v>
      </c>
      <c r="AG179">
        <v>2.0699999999999998</v>
      </c>
      <c r="AI179" s="36"/>
      <c r="AJ179" t="s">
        <v>439</v>
      </c>
      <c r="AK179" s="35"/>
      <c r="AL179" s="35"/>
    </row>
    <row r="180" spans="1:38" ht="15" x14ac:dyDescent="0.25">
      <c r="A180">
        <v>10.31</v>
      </c>
      <c r="B180">
        <v>5.61</v>
      </c>
      <c r="C180">
        <v>1.33</v>
      </c>
      <c r="D180" s="20">
        <f t="shared" si="38"/>
        <v>2.7126029152976905E-2</v>
      </c>
      <c r="E180" s="17">
        <f>IF(OR($A180="",$B180="",$C180=""),"",A180*'MPTO_working_3-way'!$I179)</f>
        <v>10.589669360567193</v>
      </c>
      <c r="F180" s="21">
        <f>IF(OR($A180="",$B180="",$C180=""),"",B180*'MPTO_working_3-way'!$I179)</f>
        <v>5.762177023548201</v>
      </c>
      <c r="G180" s="22">
        <f>IF(OR($A180="",$B180="",$C180=""),"",C180*'MPTO_working_3-way'!$I179)</f>
        <v>1.3660776187734593</v>
      </c>
      <c r="H180" s="17">
        <f>IF(OR($A180="",$B180="",$C180=""),"",'MPTO_working_3-way'!E179)</f>
        <v>11.369941415080682</v>
      </c>
      <c r="I180" s="21">
        <f>IF(OR($A180="",$B180="",$C180=""),"",'MPTO_working_3-way'!F179)</f>
        <v>5.9097774472516811</v>
      </c>
      <c r="J180" s="22">
        <f>IF(OR($A180="",$B180="",$C180=""),"",'MPTO_working_3-way'!G179)</f>
        <v>1.3461890990373522</v>
      </c>
      <c r="K180" s="17">
        <f>IF(OR($A180="",$B180="",$C180=""),"",'OddsRatio_working_3-way'!H179)</f>
        <v>10.933667988268827</v>
      </c>
      <c r="L180" s="21">
        <f>IF(OR($A180="",$B180="",$C180=""),"",'OddsRatio_working_3-way'!I179)</f>
        <v>5.918819487209376</v>
      </c>
      <c r="M180" s="22">
        <f>IF(OR($A180="",$B180="",$C180=""),"",'OddsRatio_working_3-way'!J179)</f>
        <v>1.3521063841169401</v>
      </c>
      <c r="N180" s="23">
        <f t="shared" si="51"/>
        <v>9.4431654658048654</v>
      </c>
      <c r="O180" s="24">
        <f t="shared" si="52"/>
        <v>17.354551863181488</v>
      </c>
      <c r="P180" s="24">
        <f t="shared" si="53"/>
        <v>73.202282671013648</v>
      </c>
      <c r="Q180" t="s">
        <v>331</v>
      </c>
      <c r="R180" t="s">
        <v>334</v>
      </c>
      <c r="S180" s="48" t="s">
        <v>441</v>
      </c>
      <c r="T180" s="35">
        <v>100</v>
      </c>
      <c r="U180" s="35">
        <f t="shared" si="54"/>
        <v>51.219512195121943</v>
      </c>
      <c r="V180" s="35">
        <f t="shared" si="55"/>
        <v>72.222222222222229</v>
      </c>
      <c r="W180" s="35">
        <f t="shared" si="56"/>
        <v>74.160206718346245</v>
      </c>
      <c r="X180" s="35">
        <f t="shared" si="57"/>
        <v>53.617571059431526</v>
      </c>
      <c r="Y180" s="35">
        <f t="shared" si="58"/>
        <v>74.620281086531804</v>
      </c>
      <c r="Z180" s="35">
        <f t="shared" si="59"/>
        <v>76.558265582655835</v>
      </c>
      <c r="AA180" s="35">
        <f t="shared" si="60"/>
        <v>-2.3980588643095828</v>
      </c>
      <c r="AB180" s="35">
        <f t="shared" si="61"/>
        <v>-2.3980588643095757</v>
      </c>
      <c r="AC180" s="35">
        <f t="shared" si="62"/>
        <v>-2.3980588643095899</v>
      </c>
      <c r="AD180" s="36"/>
      <c r="AE180" s="36"/>
      <c r="AF180">
        <v>1.73</v>
      </c>
      <c r="AG180">
        <v>2.2200000000000002</v>
      </c>
      <c r="AI180" s="36"/>
      <c r="AJ180" t="s">
        <v>439</v>
      </c>
      <c r="AK180" s="35"/>
      <c r="AL180" s="35"/>
    </row>
    <row r="181" spans="1:38" s="35" customFormat="1" ht="15" x14ac:dyDescent="0.25">
      <c r="A181">
        <v>2.0499999999999998</v>
      </c>
      <c r="B181">
        <v>3.6</v>
      </c>
      <c r="C181">
        <v>3.87</v>
      </c>
      <c r="D181" s="20">
        <f t="shared" si="38"/>
        <v>2.3980588643095935E-2</v>
      </c>
      <c r="E181" s="17">
        <f>IF(OR($A181="",$B181="",$C181=""),"",A181*'MPTO_working_3-way'!$I180)</f>
        <v>2.0991602067183464</v>
      </c>
      <c r="F181" s="21">
        <f>IF(OR($A181="",$B181="",$C181=""),"",B181*'MPTO_working_3-way'!$I180)</f>
        <v>3.6863301191151456</v>
      </c>
      <c r="G181" s="22">
        <f>IF(OR($A181="",$B181="",$C181=""),"",C181*'MPTO_working_3-way'!$I180)</f>
        <v>3.9628048780487815</v>
      </c>
      <c r="H181" s="17">
        <f>IF(OR($A181="",$B181="",$C181=""),"",'MPTO_working_3-way'!E180)</f>
        <v>2.0841524551763393</v>
      </c>
      <c r="I181" s="21">
        <f>IF(OR($A181="",$B181="",$C181=""),"",'MPTO_working_3-way'!F180)</f>
        <v>3.7066656284067916</v>
      </c>
      <c r="J181" s="22">
        <f>IF(OR($A181="",$B181="",$C181=""),"",'MPTO_working_3-way'!G180)</f>
        <v>3.9935399974831167</v>
      </c>
      <c r="K181" s="17">
        <f>IF(OR($A181="",$B181="",$C181=""),"",'OddsRatio_working_3-way'!H180)</f>
        <v>2.0901839305370813</v>
      </c>
      <c r="L181" s="21">
        <f>IF(OR($A181="",$B181="",$C181=""),"",'OddsRatio_working_3-way'!I180)</f>
        <v>3.6995030660918218</v>
      </c>
      <c r="M181" s="22">
        <f>IF(OR($A181="",$B181="",$C181=""),"",'OddsRatio_working_3-way'!J180)</f>
        <v>3.9798360768013574</v>
      </c>
      <c r="N181" s="23">
        <f t="shared" si="51"/>
        <v>47.638098168949064</v>
      </c>
      <c r="O181" s="24">
        <f t="shared" si="52"/>
        <v>27.127250346207099</v>
      </c>
      <c r="P181" s="24">
        <f t="shared" si="53"/>
        <v>25.234651484843816</v>
      </c>
      <c r="Q181" t="s">
        <v>333</v>
      </c>
      <c r="R181" t="s">
        <v>234</v>
      </c>
      <c r="S181" s="48" t="s">
        <v>441</v>
      </c>
      <c r="T181" s="35">
        <v>100</v>
      </c>
      <c r="U181" s="35">
        <f t="shared" si="54"/>
        <v>49.494949494949495</v>
      </c>
      <c r="V181" s="35">
        <f t="shared" si="55"/>
        <v>70.845481049562679</v>
      </c>
      <c r="W181" s="35">
        <f t="shared" si="56"/>
        <v>77.220956719817764</v>
      </c>
      <c r="X181" s="35">
        <f t="shared" si="57"/>
        <v>51.933562230619543</v>
      </c>
      <c r="Y181" s="35">
        <f t="shared" si="58"/>
        <v>73.284093785232741</v>
      </c>
      <c r="Z181" s="35">
        <f t="shared" si="59"/>
        <v>79.659569455487826</v>
      </c>
      <c r="AA181" s="35">
        <f t="shared" si="60"/>
        <v>-2.4386127356700484</v>
      </c>
      <c r="AB181" s="35">
        <f t="shared" si="61"/>
        <v>-2.4386127356700626</v>
      </c>
      <c r="AC181" s="35">
        <f t="shared" si="62"/>
        <v>-2.4386127356700626</v>
      </c>
      <c r="AD181" s="36"/>
      <c r="AE181" s="36"/>
      <c r="AF181">
        <v>2.08</v>
      </c>
      <c r="AG181">
        <v>1.84</v>
      </c>
      <c r="AH181" s="36"/>
      <c r="AI181" s="36"/>
      <c r="AJ181" t="s">
        <v>439</v>
      </c>
    </row>
    <row r="182" spans="1:38" ht="15" x14ac:dyDescent="0.25">
      <c r="A182">
        <v>1.98</v>
      </c>
      <c r="B182">
        <v>3.43</v>
      </c>
      <c r="C182">
        <v>4.3899999999999997</v>
      </c>
      <c r="D182" s="20">
        <f t="shared" si="38"/>
        <v>2.4386127356700538E-2</v>
      </c>
      <c r="E182" s="17">
        <f>IF(OR($A182="",$B182="",$C182=""),"",A182*'MPTO_working_3-way'!$I181)</f>
        <v>2.0282845321662673</v>
      </c>
      <c r="F182" s="21">
        <f>IF(OR($A182="",$B182="",$C182=""),"",B182*'MPTO_working_3-way'!$I181)</f>
        <v>3.5136444168334831</v>
      </c>
      <c r="G182" s="22">
        <f>IF(OR($A182="",$B182="",$C182=""),"",C182*'MPTO_working_3-way'!$I181)</f>
        <v>4.4970550990959151</v>
      </c>
      <c r="H182" s="17">
        <f>IF(OR($A182="",$B182="",$C182=""),"",'MPTO_working_3-way'!E181)</f>
        <v>2.0123890885591935</v>
      </c>
      <c r="I182" s="21">
        <f>IF(OR($A182="",$B182="",$C182=""),"",'MPTO_working_3-way'!F181)</f>
        <v>3.5283763267397377</v>
      </c>
      <c r="J182" s="22">
        <f>IF(OR($A182="",$B182="",$C182=""),"",'MPTO_working_3-way'!G181)</f>
        <v>4.5524544888097225</v>
      </c>
      <c r="K182" s="17">
        <f>IF(OR($A182="",$B182="",$C182=""),"",'OddsRatio_working_3-way'!H181)</f>
        <v>2.0187466748850746</v>
      </c>
      <c r="L182" s="21">
        <f>IF(OR($A182="",$B182="",$C182=""),"",'OddsRatio_working_3-way'!I181)</f>
        <v>3.5260759387456444</v>
      </c>
      <c r="M182" s="22">
        <f>IF(OR($A182="",$B182="",$C182=""),"",'OddsRatio_working_3-way'!J181)</f>
        <v>4.5240318651636739</v>
      </c>
      <c r="N182" s="23">
        <f t="shared" si="51"/>
        <v>49.302747427254239</v>
      </c>
      <c r="O182" s="24">
        <f t="shared" si="52"/>
        <v>28.460478106694868</v>
      </c>
      <c r="P182" s="24">
        <f t="shared" si="53"/>
        <v>22.236774466050889</v>
      </c>
      <c r="Q182" t="s">
        <v>233</v>
      </c>
      <c r="R182" t="s">
        <v>328</v>
      </c>
      <c r="S182" s="48" t="s">
        <v>441</v>
      </c>
      <c r="T182" s="35">
        <v>100</v>
      </c>
      <c r="U182" s="35">
        <f t="shared" si="54"/>
        <v>88.3313885647608</v>
      </c>
      <c r="V182" s="35">
        <f t="shared" si="55"/>
        <v>80.952380952380949</v>
      </c>
      <c r="W182" s="35">
        <f t="shared" si="56"/>
        <v>28.057553956834536</v>
      </c>
      <c r="X182" s="35">
        <f t="shared" si="57"/>
        <v>90.990065090784526</v>
      </c>
      <c r="Y182" s="35">
        <f t="shared" si="58"/>
        <v>83.611057478404689</v>
      </c>
      <c r="Z182" s="35">
        <f t="shared" si="59"/>
        <v>30.716230482858254</v>
      </c>
      <c r="AA182" s="35">
        <f t="shared" si="60"/>
        <v>-2.6586765260237257</v>
      </c>
      <c r="AB182" s="35">
        <f t="shared" si="61"/>
        <v>-2.6586765260237399</v>
      </c>
      <c r="AC182" s="35">
        <f t="shared" si="62"/>
        <v>-2.6586765260237186</v>
      </c>
      <c r="AD182" s="36"/>
      <c r="AE182" s="36"/>
      <c r="AF182">
        <v>2.29</v>
      </c>
      <c r="AG182">
        <v>1.69</v>
      </c>
      <c r="AI182" s="36"/>
      <c r="AJ182" t="s">
        <v>439</v>
      </c>
      <c r="AK182" s="35"/>
      <c r="AL182" s="35"/>
    </row>
    <row r="183" spans="1:38" ht="15" x14ac:dyDescent="0.25">
      <c r="A183">
        <v>8.57</v>
      </c>
      <c r="B183">
        <v>5.25</v>
      </c>
      <c r="C183">
        <v>1.39</v>
      </c>
      <c r="D183" s="20">
        <f t="shared" si="38"/>
        <v>2.6586765260237399E-2</v>
      </c>
      <c r="E183" s="17">
        <f>IF(OR($A183="",$B183="",$C183=""),"",A183*'MPTO_working_3-way'!$I182)</f>
        <v>8.7978485782802345</v>
      </c>
      <c r="F183" s="21">
        <f>IF(OR($A183="",$B183="",$C183=""),"",B183*'MPTO_working_3-way'!$I182)</f>
        <v>5.3895805176162463</v>
      </c>
      <c r="G183" s="22">
        <f>IF(OR($A183="",$B183="",$C183=""),"",C183*'MPTO_working_3-way'!$I182)</f>
        <v>1.4269556037117299</v>
      </c>
      <c r="H183" s="17">
        <f>IF(OR($A183="",$B183="",$C183=""),"",'MPTO_working_3-way'!E182)</f>
        <v>9.2743851575215306</v>
      </c>
      <c r="I183" s="21">
        <f>IF(OR($A183="",$B183="",$C183=""),"",'MPTO_working_3-way'!F182)</f>
        <v>5.5061854028747597</v>
      </c>
      <c r="J183" s="22">
        <f>IF(OR($A183="",$B183="",$C183=""),"",'MPTO_working_3-way'!G182)</f>
        <v>1.4073363211241965</v>
      </c>
      <c r="K183" s="17">
        <f>IF(OR($A183="",$B183="",$C183=""),"",'OddsRatio_working_3-way'!H182)</f>
        <v>9.0238463730244263</v>
      </c>
      <c r="L183" s="21">
        <f>IF(OR($A183="",$B183="",$C183=""),"",'OddsRatio_working_3-way'!I182)</f>
        <v>5.5048014643796321</v>
      </c>
      <c r="M183" s="22">
        <f>IF(OR($A183="",$B183="",$C183=""),"",'OddsRatio_working_3-way'!J182)</f>
        <v>1.4133817814371894</v>
      </c>
      <c r="N183" s="23">
        <f t="shared" si="51"/>
        <v>11.366415221884573</v>
      </c>
      <c r="O183" s="24">
        <f t="shared" si="52"/>
        <v>18.554319705057292</v>
      </c>
      <c r="P183" s="24">
        <f t="shared" si="53"/>
        <v>70.07926507305811</v>
      </c>
      <c r="Q183" t="s">
        <v>229</v>
      </c>
      <c r="R183" t="s">
        <v>332</v>
      </c>
      <c r="S183" s="48" t="s">
        <v>441</v>
      </c>
      <c r="T183" s="35">
        <v>100</v>
      </c>
      <c r="U183" s="35">
        <f t="shared" si="54"/>
        <v>86.962190352020869</v>
      </c>
      <c r="V183" s="35">
        <f t="shared" si="55"/>
        <v>80.657640232108321</v>
      </c>
      <c r="W183" s="35">
        <f t="shared" si="56"/>
        <v>30.069930069930074</v>
      </c>
      <c r="X183" s="35">
        <f t="shared" si="57"/>
        <v>89.272429697961613</v>
      </c>
      <c r="Y183" s="35">
        <f t="shared" si="58"/>
        <v>82.967879578049079</v>
      </c>
      <c r="Z183" s="35">
        <f t="shared" si="59"/>
        <v>32.380169415870824</v>
      </c>
      <c r="AA183" s="35">
        <f t="shared" si="60"/>
        <v>-2.3102393459407438</v>
      </c>
      <c r="AB183" s="35">
        <f t="shared" si="61"/>
        <v>-2.310239345940758</v>
      </c>
      <c r="AC183" s="35">
        <f t="shared" si="62"/>
        <v>-2.3102393459407509</v>
      </c>
      <c r="AD183" s="36"/>
      <c r="AE183" s="36"/>
      <c r="AF183">
        <v>1.68</v>
      </c>
      <c r="AG183">
        <v>2.3199999999999998</v>
      </c>
      <c r="AI183" s="36"/>
      <c r="AJ183" t="s">
        <v>439</v>
      </c>
      <c r="AK183" s="35"/>
      <c r="AL183" s="35"/>
    </row>
    <row r="184" spans="1:38" ht="15" x14ac:dyDescent="0.25">
      <c r="A184">
        <v>7.67</v>
      </c>
      <c r="B184">
        <v>5.17</v>
      </c>
      <c r="C184">
        <v>1.43</v>
      </c>
      <c r="D184" s="20">
        <f t="shared" si="38"/>
        <v>2.3102393459407677E-2</v>
      </c>
      <c r="E184" s="17">
        <f>IF(OR($A184="",$B184="",$C184=""),"",A184*'MPTO_working_3-way'!$I183)</f>
        <v>7.8471953578336571</v>
      </c>
      <c r="F184" s="21">
        <f>IF(OR($A184="",$B184="",$C184=""),"",B184*'MPTO_working_3-way'!$I183)</f>
        <v>5.2894393741851378</v>
      </c>
      <c r="G184" s="22">
        <f>IF(OR($A184="",$B184="",$C184=""),"",C184*'MPTO_working_3-way'!$I183)</f>
        <v>1.463036422646953</v>
      </c>
      <c r="H184" s="17">
        <f>IF(OR($A184="",$B184="",$C184=""),"",'MPTO_working_3-way'!E183)</f>
        <v>8.1514673939111564</v>
      </c>
      <c r="I184" s="21">
        <f>IF(OR($A184="",$B184="",$C184=""),"",'MPTO_working_3-way'!F183)</f>
        <v>5.3843685361117792</v>
      </c>
      <c r="J184" s="22">
        <f>IF(OR($A184="",$B184="",$C184=""),"",'MPTO_working_3-way'!G183)</f>
        <v>1.4459227045271954</v>
      </c>
      <c r="K184" s="17">
        <f>IF(OR($A184="",$B184="",$C184=""),"",'OddsRatio_working_3-way'!H183)</f>
        <v>8.0007471757923305</v>
      </c>
      <c r="L184" s="21">
        <f>IF(OR($A184="",$B184="",$C184=""),"",'OddsRatio_working_3-way'!I183)</f>
        <v>5.3767789689736167</v>
      </c>
      <c r="M184" s="22">
        <f>IF(OR($A184="",$B184="",$C184=""),"",'OddsRatio_working_3-way'!J183)</f>
        <v>1.4513225315728191</v>
      </c>
      <c r="N184" s="23">
        <f t="shared" si="51"/>
        <v>12.743406457973869</v>
      </c>
      <c r="O184" s="24">
        <f t="shared" si="52"/>
        <v>18.90559526743899</v>
      </c>
      <c r="P184" s="24">
        <f t="shared" si="53"/>
        <v>68.350998274587127</v>
      </c>
      <c r="Q184" t="s">
        <v>327</v>
      </c>
      <c r="R184" t="s">
        <v>230</v>
      </c>
      <c r="S184" s="48" t="s">
        <v>441</v>
      </c>
      <c r="T184" s="35">
        <v>100</v>
      </c>
      <c r="U184" s="35">
        <f t="shared" si="54"/>
        <v>69.879518072289159</v>
      </c>
      <c r="V184" s="35">
        <f t="shared" si="55"/>
        <v>70.414201183431956</v>
      </c>
      <c r="W184" s="35">
        <f t="shared" si="56"/>
        <v>57.446808510638299</v>
      </c>
      <c r="X184" s="35">
        <f t="shared" si="57"/>
        <v>72.138990305929752</v>
      </c>
      <c r="Y184" s="35">
        <f t="shared" si="58"/>
        <v>72.67367341707255</v>
      </c>
      <c r="Z184" s="35">
        <f t="shared" si="59"/>
        <v>59.706280744278892</v>
      </c>
      <c r="AA184" s="35">
        <f t="shared" si="60"/>
        <v>-2.2594722336405937</v>
      </c>
      <c r="AB184" s="35">
        <f t="shared" si="61"/>
        <v>-2.2594722336405937</v>
      </c>
      <c r="AC184" s="35">
        <f t="shared" si="62"/>
        <v>-2.2594722336405937</v>
      </c>
      <c r="AD184" s="36"/>
      <c r="AE184" s="36"/>
      <c r="AF184">
        <v>1.63</v>
      </c>
      <c r="AG184">
        <v>2.41</v>
      </c>
      <c r="AI184" s="36"/>
      <c r="AJ184" t="s">
        <v>439</v>
      </c>
      <c r="AK184" s="35"/>
      <c r="AL184" s="35"/>
    </row>
    <row r="185" spans="1:38" s="35" customFormat="1" ht="17.25" customHeight="1" x14ac:dyDescent="0.25">
      <c r="A185">
        <v>3.32</v>
      </c>
      <c r="B185">
        <v>3.38</v>
      </c>
      <c r="C185">
        <v>2.35</v>
      </c>
      <c r="D185" s="20">
        <f t="shared" si="38"/>
        <v>2.2594722336406026E-2</v>
      </c>
      <c r="E185" s="17">
        <f>IF(OR($A185="",$B185="",$C185=""),"",A185*'MPTO_working_3-way'!$I184)</f>
        <v>3.3950144781568676</v>
      </c>
      <c r="F185" s="21">
        <f>IF(OR($A185="",$B185="",$C185=""),"",B185*'MPTO_working_3-way'!$I184)</f>
        <v>3.4563701614970523</v>
      </c>
      <c r="G185" s="22">
        <f>IF(OR($A185="",$B185="",$C185=""),"",C185*'MPTO_working_3-way'!$I184)</f>
        <v>2.4030975974905542</v>
      </c>
      <c r="H185" s="17">
        <f>IF(OR($A185="",$B185="",$C185=""),"",'MPTO_working_3-way'!E184)</f>
        <v>3.4051450599057551</v>
      </c>
      <c r="I185" s="21">
        <f>IF(OR($A185="",$B185="",$C185=""),"",'MPTO_working_3-way'!F184)</f>
        <v>3.4682913228140451</v>
      </c>
      <c r="J185" s="22">
        <f>IF(OR($A185="",$B185="",$C185=""),"",'MPTO_working_3-way'!G184)</f>
        <v>2.3923425472104358</v>
      </c>
      <c r="K185" s="17">
        <f>IF(OR($A185="",$B185="",$C185=""),"",'OddsRatio_working_3-way'!H184)</f>
        <v>3.4008357753335328</v>
      </c>
      <c r="L185" s="21">
        <f>IF(OR($A185="",$B185="",$C185=""),"",'OddsRatio_working_3-way'!I184)</f>
        <v>3.4629263557300902</v>
      </c>
      <c r="M185" s="22">
        <f>IF(OR($A185="",$B185="",$C185=""),"",'OddsRatio_working_3-way'!J184)</f>
        <v>2.3970380589225302</v>
      </c>
      <c r="N185" s="23">
        <f t="shared" si="51"/>
        <v>29.454955389259307</v>
      </c>
      <c r="O185" s="24">
        <f t="shared" si="52"/>
        <v>28.932086358680735</v>
      </c>
      <c r="P185" s="24">
        <f t="shared" si="53"/>
        <v>41.612958252059954</v>
      </c>
      <c r="Q185" t="s">
        <v>178</v>
      </c>
      <c r="R185" t="s">
        <v>342</v>
      </c>
      <c r="S185" s="48" t="s">
        <v>441</v>
      </c>
      <c r="T185" s="35">
        <v>100</v>
      </c>
      <c r="U185" s="35">
        <f t="shared" si="54"/>
        <v>52.830188679245275</v>
      </c>
      <c r="V185" s="35">
        <f t="shared" si="55"/>
        <v>72.972972972972968</v>
      </c>
      <c r="W185" s="35">
        <f t="shared" si="56"/>
        <v>71.988795518207283</v>
      </c>
      <c r="X185" s="35">
        <f t="shared" si="57"/>
        <v>55.038231508819749</v>
      </c>
      <c r="Y185" s="35">
        <f t="shared" si="58"/>
        <v>75.181015802547435</v>
      </c>
      <c r="Z185" s="35">
        <f t="shared" si="59"/>
        <v>74.196838347781735</v>
      </c>
      <c r="AA185" s="35">
        <f t="shared" si="60"/>
        <v>-2.2080428295744738</v>
      </c>
      <c r="AB185" s="35">
        <f t="shared" si="61"/>
        <v>-2.2080428295744667</v>
      </c>
      <c r="AC185" s="35">
        <f t="shared" si="62"/>
        <v>-2.2080428295744525</v>
      </c>
      <c r="AD185" s="36"/>
      <c r="AE185" s="36"/>
      <c r="AF185">
        <v>2.16</v>
      </c>
      <c r="AG185">
        <v>1.76</v>
      </c>
      <c r="AH185" s="36"/>
      <c r="AI185" s="36"/>
      <c r="AJ185" t="s">
        <v>431</v>
      </c>
    </row>
    <row r="186" spans="1:38" s="35" customFormat="1" ht="15" x14ac:dyDescent="0.25">
      <c r="A186">
        <v>2.12</v>
      </c>
      <c r="B186">
        <v>3.7</v>
      </c>
      <c r="C186">
        <v>3.57</v>
      </c>
      <c r="D186" s="20">
        <f t="shared" si="38"/>
        <v>2.2080428295744525E-2</v>
      </c>
      <c r="E186" s="17">
        <f>IF(OR($A186="",$B186="",$C186=""),"",A186*'MPTO_working_3-way'!$I185)</f>
        <v>2.1668105079869786</v>
      </c>
      <c r="F186" s="21">
        <f>IF(OR($A186="",$B186="",$C186=""),"",B186*'MPTO_working_3-way'!$I185)</f>
        <v>3.7816975846942551</v>
      </c>
      <c r="G186" s="22">
        <f>IF(OR($A186="",$B186="",$C186=""),"",C186*'MPTO_working_3-way'!$I185)</f>
        <v>3.6488271290158076</v>
      </c>
      <c r="H186" s="17">
        <f>IF(OR($A186="",$B186="",$C186=""),"",'MPTO_working_3-way'!E185)</f>
        <v>2.1536037620345012</v>
      </c>
      <c r="I186" s="21">
        <f>IF(OR($A186="",$B186="",$C186=""),"",'MPTO_working_3-way'!F185)</f>
        <v>3.8035811305173031</v>
      </c>
      <c r="J186" s="22">
        <f>IF(OR($A186="",$B186="",$C186=""),"",'MPTO_working_3-way'!G185)</f>
        <v>3.6663355689701516</v>
      </c>
      <c r="K186" s="17">
        <f>IF(OR($A186="",$B186="",$C186=""),"",'OddsRatio_working_3-way'!H185)</f>
        <v>2.1590221595863692</v>
      </c>
      <c r="L186" s="21">
        <f>IF(OR($A186="",$B186="",$C186=""),"",'OddsRatio_working_3-way'!I185)</f>
        <v>3.7940712775742833</v>
      </c>
      <c r="M186" s="22">
        <f>IF(OR($A186="",$B186="",$C186=""),"",'OddsRatio_working_3-way'!J185)</f>
        <v>3.6595419197651511</v>
      </c>
      <c r="N186" s="23">
        <f t="shared" si="51"/>
        <v>46.150782281789148</v>
      </c>
      <c r="O186" s="24">
        <f t="shared" si="52"/>
        <v>26.443150929025133</v>
      </c>
      <c r="P186" s="24">
        <f t="shared" si="53"/>
        <v>27.406066789185719</v>
      </c>
      <c r="Q186" t="s">
        <v>339</v>
      </c>
      <c r="R186" t="s">
        <v>336</v>
      </c>
      <c r="S186" s="48" t="s">
        <v>441</v>
      </c>
      <c r="T186" s="35">
        <v>100</v>
      </c>
      <c r="U186" s="35">
        <f t="shared" si="54"/>
        <v>62.686567164179095</v>
      </c>
      <c r="V186" s="35">
        <f t="shared" si="55"/>
        <v>71.098265895953759</v>
      </c>
      <c r="W186" s="35">
        <f t="shared" si="56"/>
        <v>64.157706093189958</v>
      </c>
      <c r="X186" s="35">
        <f t="shared" si="57"/>
        <v>64.744028010856283</v>
      </c>
      <c r="Y186" s="35">
        <f t="shared" si="58"/>
        <v>73.155726742630932</v>
      </c>
      <c r="Z186" s="35">
        <f t="shared" si="59"/>
        <v>66.215166939867132</v>
      </c>
      <c r="AA186" s="35">
        <f t="shared" si="60"/>
        <v>-2.0574608466771878</v>
      </c>
      <c r="AB186" s="35">
        <f t="shared" si="61"/>
        <v>-2.0574608466771735</v>
      </c>
      <c r="AC186" s="35">
        <f t="shared" si="62"/>
        <v>-2.0574608466771735</v>
      </c>
      <c r="AD186" s="36"/>
      <c r="AE186" s="36"/>
      <c r="AF186">
        <v>1.8</v>
      </c>
      <c r="AG186">
        <v>2.11</v>
      </c>
      <c r="AH186" s="36"/>
      <c r="AI186" s="36"/>
      <c r="AJ186" t="s">
        <v>431</v>
      </c>
    </row>
    <row r="187" spans="1:38" ht="15" x14ac:dyDescent="0.25">
      <c r="A187">
        <v>2.68</v>
      </c>
      <c r="B187">
        <v>3.46</v>
      </c>
      <c r="C187">
        <v>2.79</v>
      </c>
      <c r="D187" s="20">
        <f t="shared" si="38"/>
        <v>2.0574608466771727E-2</v>
      </c>
      <c r="E187" s="17">
        <f>IF(OR($A187="",$B187="",$C187=""),"",A187*'MPTO_working_3-way'!$I186)</f>
        <v>2.7351399506909484</v>
      </c>
      <c r="F187" s="21">
        <f>IF(OR($A187="",$B187="",$C187=""),"",B187*'MPTO_working_3-way'!$I186)</f>
        <v>3.53118814529503</v>
      </c>
      <c r="G187" s="22">
        <f>IF(OR($A187="",$B187="",$C187=""),"",C187*'MPTO_working_3-way'!$I186)</f>
        <v>2.8474031576222933</v>
      </c>
      <c r="H187" s="17">
        <f>IF(OR($A187="",$B187="",$C187=""),"",'MPTO_working_3-way'!E186)</f>
        <v>2.7301806759497498</v>
      </c>
      <c r="I187" s="21">
        <f>IF(OR($A187="",$B187="",$C187=""),"",'MPTO_working_3-way'!F186)</f>
        <v>3.5440992849455721</v>
      </c>
      <c r="J187" s="22">
        <f>IF(OR($A187="",$B187="",$C187=""),"",'MPTO_working_3-way'!G186)</f>
        <v>2.8444263513981038</v>
      </c>
      <c r="K187" s="17">
        <f>IF(OR($A187="",$B187="",$C187=""),"",'OddsRatio_working_3-way'!H186)</f>
        <v>2.7327059051685216</v>
      </c>
      <c r="L187" s="21">
        <f>IF(OR($A187="",$B187="",$C187=""),"",'OddsRatio_working_3-way'!I186)</f>
        <v>3.5371765039967626</v>
      </c>
      <c r="M187" s="22">
        <f>IF(OR($A187="",$B187="",$C187=""),"",'OddsRatio_working_3-way'!J186)</f>
        <v>2.8461568870545553</v>
      </c>
      <c r="N187" s="23">
        <f t="shared" si="51"/>
        <v>36.561200451457012</v>
      </c>
      <c r="O187" s="24">
        <f t="shared" si="52"/>
        <v>28.319080118469593</v>
      </c>
      <c r="P187" s="24">
        <f t="shared" si="53"/>
        <v>35.119719430073395</v>
      </c>
      <c r="Q187" t="s">
        <v>240</v>
      </c>
      <c r="R187" t="s">
        <v>346</v>
      </c>
      <c r="S187" s="48" t="s">
        <v>441</v>
      </c>
      <c r="T187" s="35">
        <v>100</v>
      </c>
      <c r="U187" s="35">
        <f t="shared" si="54"/>
        <v>42.528735632183903</v>
      </c>
      <c r="V187" s="35">
        <f t="shared" si="55"/>
        <v>75.903614457831324</v>
      </c>
      <c r="W187" s="35">
        <f t="shared" si="56"/>
        <v>79.079497907949786</v>
      </c>
      <c r="X187" s="35">
        <f t="shared" si="57"/>
        <v>45.016887634218882</v>
      </c>
      <c r="Y187" s="35">
        <f t="shared" si="58"/>
        <v>78.39176645986629</v>
      </c>
      <c r="Z187" s="35">
        <f t="shared" si="59"/>
        <v>81.567649909984766</v>
      </c>
      <c r="AA187" s="35">
        <f t="shared" si="60"/>
        <v>-2.4881520020349797</v>
      </c>
      <c r="AB187" s="35">
        <f t="shared" si="61"/>
        <v>-2.4881520020349654</v>
      </c>
      <c r="AC187" s="35">
        <f t="shared" si="62"/>
        <v>-2.4881520020349797</v>
      </c>
      <c r="AD187" s="36"/>
      <c r="AE187" s="36"/>
      <c r="AF187">
        <v>1.96</v>
      </c>
      <c r="AG187">
        <v>1.94</v>
      </c>
      <c r="AH187" s="41"/>
      <c r="AI187" s="36"/>
      <c r="AJ187" t="s">
        <v>431</v>
      </c>
      <c r="AK187" s="35"/>
      <c r="AL187" s="35"/>
    </row>
    <row r="188" spans="1:38" s="35" customFormat="1" ht="15" x14ac:dyDescent="0.25">
      <c r="A188">
        <v>1.74</v>
      </c>
      <c r="B188">
        <v>4.1500000000000004</v>
      </c>
      <c r="C188">
        <v>4.78</v>
      </c>
      <c r="D188" s="20">
        <f t="shared" si="38"/>
        <v>2.4881520020349601E-2</v>
      </c>
      <c r="E188" s="17">
        <f>IF(OR($A188="",$B188="",$C188=""),"",A188*'MPTO_working_3-way'!$I187)</f>
        <v>1.7832938448354083</v>
      </c>
      <c r="F188" s="21">
        <f>IF(OR($A188="",$B188="",$C188=""),"",B188*'MPTO_working_3-way'!$I187)</f>
        <v>4.253258308084451</v>
      </c>
      <c r="G188" s="22">
        <f>IF(OR($A188="",$B188="",$C188=""),"",C188*'MPTO_working_3-way'!$I187)</f>
        <v>4.8989336656972711</v>
      </c>
      <c r="H188" s="17">
        <f>IF(OR($A188="",$B188="",$C188=""),"",'MPTO_working_3-way'!E187)</f>
        <v>1.7654781118110183</v>
      </c>
      <c r="I188" s="21">
        <f>IF(OR($A188="",$B188="",$C188=""),"",'MPTO_working_3-way'!F187)</f>
        <v>4.2979324096264513</v>
      </c>
      <c r="J188" s="22">
        <f>IF(OR($A188="",$B188="",$C188=""),"",'MPTO_working_3-way'!G187)</f>
        <v>4.9773237878157168</v>
      </c>
      <c r="K188" s="17">
        <f>IF(OR($A188="",$B188="",$C188=""),"",'OddsRatio_working_3-way'!H187)</f>
        <v>1.7719046226393611</v>
      </c>
      <c r="L188" s="21">
        <f>IF(OR($A188="",$B188="",$C188=""),"",'OddsRatio_working_3-way'!I187)</f>
        <v>4.2858102179918749</v>
      </c>
      <c r="M188" s="22">
        <f>IF(OR($A188="",$B188="",$C188=""),"",'OddsRatio_working_3-way'!J187)</f>
        <v>4.94297226159025</v>
      </c>
      <c r="N188" s="23">
        <f t="shared" si="51"/>
        <v>56.076008050837892</v>
      </c>
      <c r="O188" s="24">
        <f t="shared" si="52"/>
        <v>23.511386508062149</v>
      </c>
      <c r="P188" s="24">
        <f t="shared" si="53"/>
        <v>20.412605441099981</v>
      </c>
      <c r="Q188" t="s">
        <v>343</v>
      </c>
      <c r="R188" t="s">
        <v>338</v>
      </c>
      <c r="S188" s="48" t="s">
        <v>441</v>
      </c>
      <c r="T188" s="35">
        <v>100</v>
      </c>
      <c r="U188" s="35">
        <f t="shared" si="54"/>
        <v>58.677685950413228</v>
      </c>
      <c r="V188" s="35">
        <f t="shared" si="55"/>
        <v>69.78851963746223</v>
      </c>
      <c r="W188" s="35">
        <f t="shared" si="56"/>
        <v>69.325153374233125</v>
      </c>
      <c r="X188" s="35">
        <f t="shared" si="57"/>
        <v>60.886326988304631</v>
      </c>
      <c r="Y188" s="35">
        <f t="shared" si="58"/>
        <v>71.997160675353641</v>
      </c>
      <c r="Z188" s="35">
        <f t="shared" si="59"/>
        <v>71.533794412124536</v>
      </c>
      <c r="AA188" s="35">
        <f t="shared" si="60"/>
        <v>-2.2086410378914039</v>
      </c>
      <c r="AB188" s="35">
        <f t="shared" si="61"/>
        <v>-2.208641037891411</v>
      </c>
      <c r="AC188" s="35">
        <f t="shared" si="62"/>
        <v>-2.208641037891411</v>
      </c>
      <c r="AD188" s="36"/>
      <c r="AE188" s="36"/>
      <c r="AF188">
        <v>1.82</v>
      </c>
      <c r="AG188">
        <v>2.08</v>
      </c>
      <c r="AH188" s="41"/>
      <c r="AI188" s="36"/>
      <c r="AJ188" t="s">
        <v>431</v>
      </c>
    </row>
    <row r="189" spans="1:38" ht="15" x14ac:dyDescent="0.25">
      <c r="A189">
        <v>2.42</v>
      </c>
      <c r="B189">
        <v>3.31</v>
      </c>
      <c r="C189">
        <v>3.26</v>
      </c>
      <c r="D189" s="20">
        <f t="shared" si="38"/>
        <v>2.2086410378914234E-2</v>
      </c>
      <c r="E189" s="17">
        <f>IF(OR($A189="",$B189="",$C189=""),"",A189*'MPTO_working_3-way'!$I188)</f>
        <v>2.4734491131169722</v>
      </c>
      <c r="F189" s="21">
        <f>IF(OR($A189="",$B189="",$C189=""),"",B189*'MPTO_working_3-way'!$I188)</f>
        <v>3.3831060183542063</v>
      </c>
      <c r="G189" s="22">
        <f>IF(OR($A189="",$B189="",$C189=""),"",C189*'MPTO_working_3-way'!$I188)</f>
        <v>3.3320016978352602</v>
      </c>
      <c r="H189" s="17">
        <f>IF(OR($A189="",$B189="",$C189=""),"",'MPTO_working_3-way'!E188)</f>
        <v>2.4638977159087521</v>
      </c>
      <c r="I189" s="21">
        <f>IF(OR($A189="",$B189="",$C189=""),"",'MPTO_working_3-way'!F188)</f>
        <v>3.3926749866137471</v>
      </c>
      <c r="J189" s="22">
        <f>IF(OR($A189="",$B189="",$C189=""),"",'MPTO_working_3-way'!G188)</f>
        <v>3.3401658712607212</v>
      </c>
      <c r="K189" s="17">
        <f>IF(OR($A189="",$B189="",$C189=""),"",'OddsRatio_working_3-way'!H188)</f>
        <v>2.4681407400338076</v>
      </c>
      <c r="L189" s="21">
        <f>IF(OR($A189="",$B189="",$C189=""),"",'OddsRatio_working_3-way'!I188)</f>
        <v>3.3883134573789406</v>
      </c>
      <c r="M189" s="22">
        <f>IF(OR($A189="",$B189="",$C189=""),"",'OddsRatio_working_3-way'!J188)</f>
        <v>3.3366183608988766</v>
      </c>
      <c r="N189" s="23">
        <f t="shared" si="51"/>
        <v>40.429374297489694</v>
      </c>
      <c r="O189" s="24">
        <f t="shared" si="52"/>
        <v>29.558636193330827</v>
      </c>
      <c r="P189" s="24">
        <f t="shared" si="53"/>
        <v>30.011989509179465</v>
      </c>
      <c r="Q189" t="s">
        <v>349</v>
      </c>
      <c r="R189" t="s">
        <v>340</v>
      </c>
      <c r="S189" s="48" t="s">
        <v>441</v>
      </c>
      <c r="T189" s="35">
        <v>100</v>
      </c>
      <c r="U189" s="35">
        <f t="shared" si="54"/>
        <v>64.539007092198588</v>
      </c>
      <c r="V189" s="35">
        <f t="shared" si="55"/>
        <v>73.118279569892465</v>
      </c>
      <c r="W189" s="35">
        <f t="shared" si="56"/>
        <v>60.15936254980079</v>
      </c>
      <c r="X189" s="35">
        <f t="shared" si="57"/>
        <v>66.722357880306731</v>
      </c>
      <c r="Y189" s="35">
        <f t="shared" si="58"/>
        <v>75.301630358000622</v>
      </c>
      <c r="Z189" s="35">
        <f t="shared" si="59"/>
        <v>62.342713337908947</v>
      </c>
      <c r="AA189" s="35">
        <f t="shared" si="60"/>
        <v>-2.1833507881081431</v>
      </c>
      <c r="AB189" s="35">
        <f t="shared" si="61"/>
        <v>-2.1833507881081573</v>
      </c>
      <c r="AC189" s="35">
        <f t="shared" si="62"/>
        <v>-2.1833507881081573</v>
      </c>
      <c r="AD189" s="36"/>
      <c r="AE189" s="36"/>
      <c r="AF189">
        <v>2.1800000000000002</v>
      </c>
      <c r="AG189">
        <v>1.75</v>
      </c>
      <c r="AH189" s="41"/>
      <c r="AI189" s="36"/>
      <c r="AJ189" t="s">
        <v>431</v>
      </c>
      <c r="AK189" s="35"/>
      <c r="AL189" s="35"/>
    </row>
    <row r="190" spans="1:38" ht="15" x14ac:dyDescent="0.25">
      <c r="A190">
        <v>2.82</v>
      </c>
      <c r="B190">
        <v>3.72</v>
      </c>
      <c r="C190">
        <v>2.5099999999999998</v>
      </c>
      <c r="D190" s="20">
        <f t="shared" si="38"/>
        <v>2.1833507881081626E-2</v>
      </c>
      <c r="E190" s="17">
        <f>IF(OR($A190="",$B190="",$C190=""),"",A190*'MPTO_working_3-way'!$I189)</f>
        <v>2.8815704922246499</v>
      </c>
      <c r="F190" s="21">
        <f>IF(OR($A190="",$B190="",$C190=""),"",B190*'MPTO_working_3-way'!$I189)</f>
        <v>3.8012206493176239</v>
      </c>
      <c r="G190" s="22">
        <f>IF(OR($A190="",$B190="",$C190=""),"",C190*'MPTO_working_3-way'!$I189)</f>
        <v>2.5648021047815148</v>
      </c>
      <c r="H190" s="17">
        <f>IF(OR($A190="",$B190="",$C190=""),"",'MPTO_working_3-way'!E189)</f>
        <v>2.8790889751188771</v>
      </c>
      <c r="I190" s="21">
        <f>IF(OR($A190="",$B190="",$C190=""),"",'MPTO_working_3-way'!F189)</f>
        <v>3.8235161549265189</v>
      </c>
      <c r="J190" s="22">
        <f>IF(OR($A190="",$B190="",$C190=""),"",'MPTO_working_3-way'!G189)</f>
        <v>2.5567042582180708</v>
      </c>
      <c r="K190" s="17">
        <f>IF(OR($A190="",$B190="",$C190=""),"",'OddsRatio_working_3-way'!H189)</f>
        <v>2.8810589676469895</v>
      </c>
      <c r="L190" s="21">
        <f>IF(OR($A190="",$B190="",$C190=""),"",'OddsRatio_working_3-way'!I189)</f>
        <v>3.8112529626372584</v>
      </c>
      <c r="M190" s="22">
        <f>IF(OR($A190="",$B190="",$C190=""),"",'OddsRatio_working_3-way'!J189)</f>
        <v>2.5606588138170077</v>
      </c>
      <c r="N190" s="23">
        <f t="shared" si="51"/>
        <v>34.703298173627992</v>
      </c>
      <c r="O190" s="24">
        <f t="shared" si="52"/>
        <v>26.307338938072828</v>
      </c>
      <c r="P190" s="24">
        <f t="shared" si="53"/>
        <v>38.989362888299169</v>
      </c>
      <c r="Q190" t="s">
        <v>345</v>
      </c>
      <c r="R190" t="s">
        <v>177</v>
      </c>
      <c r="S190" s="48" t="s">
        <v>441</v>
      </c>
      <c r="T190" s="35">
        <v>100</v>
      </c>
      <c r="U190" s="35">
        <f t="shared" si="54"/>
        <v>32.885906040268459</v>
      </c>
      <c r="V190" s="35">
        <f t="shared" si="55"/>
        <v>78.902953586497887</v>
      </c>
      <c r="W190" s="35">
        <f t="shared" si="56"/>
        <v>85.590778097982707</v>
      </c>
      <c r="X190" s="35">
        <f t="shared" si="57"/>
        <v>35.506268315519392</v>
      </c>
      <c r="Y190" s="35">
        <f t="shared" si="58"/>
        <v>81.523315861748841</v>
      </c>
      <c r="Z190" s="35">
        <f t="shared" si="59"/>
        <v>88.211140373233661</v>
      </c>
      <c r="AA190" s="35">
        <f t="shared" si="60"/>
        <v>-2.6203622752509332</v>
      </c>
      <c r="AB190" s="35">
        <f t="shared" si="61"/>
        <v>-2.6203622752509546</v>
      </c>
      <c r="AC190" s="35">
        <f t="shared" si="62"/>
        <v>-2.6203622752509546</v>
      </c>
      <c r="AD190" s="36"/>
      <c r="AE190" s="36"/>
      <c r="AF190">
        <v>1.8</v>
      </c>
      <c r="AG190">
        <v>2.11</v>
      </c>
      <c r="AH190" s="41"/>
      <c r="AI190" s="36"/>
      <c r="AJ190" t="s">
        <v>431</v>
      </c>
      <c r="AK190" s="35"/>
      <c r="AL190" s="35"/>
    </row>
    <row r="191" spans="1:38" ht="15" x14ac:dyDescent="0.25">
      <c r="A191">
        <v>1.49</v>
      </c>
      <c r="B191">
        <v>4.74</v>
      </c>
      <c r="C191">
        <v>6.94</v>
      </c>
      <c r="D191" s="20">
        <f t="shared" si="38"/>
        <v>2.6203622752509537E-2</v>
      </c>
      <c r="E191" s="17">
        <f>IF(OR($A191="",$B191="",$C191=""),"",A191*'MPTO_working_3-way'!$I190)</f>
        <v>1.5290433979012392</v>
      </c>
      <c r="F191" s="21">
        <f>IF(OR($A191="",$B191="",$C191=""),"",B191*'MPTO_working_3-way'!$I190)</f>
        <v>4.864205171846895</v>
      </c>
      <c r="G191" s="22">
        <f>IF(OR($A191="",$B191="",$C191=""),"",C191*'MPTO_working_3-way'!$I190)</f>
        <v>7.1218531419024167</v>
      </c>
      <c r="H191" s="17">
        <f>IF(OR($A191="",$B191="",$C191=""),"",'MPTO_working_3-way'!E190)</f>
        <v>1.5096472527937799</v>
      </c>
      <c r="I191" s="21">
        <f>IF(OR($A191="",$B191="",$C191=""),"",'MPTO_working_3-way'!F190)</f>
        <v>4.944719929527233</v>
      </c>
      <c r="J191" s="22">
        <f>IF(OR($A191="",$B191="",$C191=""),"",'MPTO_working_3-way'!G190)</f>
        <v>7.387833582971874</v>
      </c>
      <c r="K191" s="17">
        <f>IF(OR($A191="",$B191="",$C191=""),"",'OddsRatio_working_3-way'!H190)</f>
        <v>1.5159548453082123</v>
      </c>
      <c r="L191" s="21">
        <f>IF(OR($A191="",$B191="",$C191=""),"",'OddsRatio_working_3-way'!I190)</f>
        <v>4.9381043294953333</v>
      </c>
      <c r="M191" s="22">
        <f>IF(OR($A191="",$B191="",$C191=""),"",'OddsRatio_working_3-way'!J190)</f>
        <v>7.2546362880220014</v>
      </c>
      <c r="N191" s="23">
        <f t="shared" si="51"/>
        <v>65.400367404391346</v>
      </c>
      <c r="O191" s="24">
        <f t="shared" si="52"/>
        <v>20.55834334019897</v>
      </c>
      <c r="P191" s="24">
        <f t="shared" si="53"/>
        <v>14.041289255409669</v>
      </c>
      <c r="Q191" t="s">
        <v>347</v>
      </c>
      <c r="R191" t="s">
        <v>344</v>
      </c>
      <c r="S191" s="48" t="s">
        <v>441</v>
      </c>
      <c r="T191" s="35">
        <v>100</v>
      </c>
      <c r="U191" s="35">
        <f t="shared" si="54"/>
        <v>69.6048632218845</v>
      </c>
      <c r="V191" s="35">
        <f t="shared" si="55"/>
        <v>71.098265895953759</v>
      </c>
      <c r="W191" s="35">
        <f t="shared" si="56"/>
        <v>57.081545064377686</v>
      </c>
      <c r="X191" s="35">
        <f t="shared" si="57"/>
        <v>71.820189039668563</v>
      </c>
      <c r="Y191" s="35">
        <f t="shared" si="58"/>
        <v>73.313591713737807</v>
      </c>
      <c r="Z191" s="35">
        <f t="shared" si="59"/>
        <v>59.296870882161748</v>
      </c>
      <c r="AA191" s="35">
        <f t="shared" si="60"/>
        <v>-2.2153258177840627</v>
      </c>
      <c r="AB191" s="35">
        <f t="shared" si="61"/>
        <v>-2.2153258177840485</v>
      </c>
      <c r="AC191" s="35">
        <f t="shared" si="62"/>
        <v>-2.2153258177840627</v>
      </c>
      <c r="AD191" s="36"/>
      <c r="AE191" s="36"/>
      <c r="AF191">
        <v>1.68</v>
      </c>
      <c r="AG191">
        <v>2.2999999999999998</v>
      </c>
      <c r="AH191" s="41"/>
      <c r="AI191" s="36"/>
      <c r="AJ191" t="s">
        <v>431</v>
      </c>
      <c r="AK191" s="35"/>
      <c r="AL191" s="35"/>
    </row>
    <row r="192" spans="1:38" ht="15" x14ac:dyDescent="0.25">
      <c r="A192">
        <v>3.29</v>
      </c>
      <c r="B192">
        <v>3.46</v>
      </c>
      <c r="C192">
        <v>2.33</v>
      </c>
      <c r="D192" s="20">
        <f t="shared" si="38"/>
        <v>2.2153258177840751E-2</v>
      </c>
      <c r="E192" s="17">
        <f>IF(OR($A192="",$B192="",$C192=""),"",A192*'MPTO_working_3-way'!$I191)</f>
        <v>3.3628842194050961</v>
      </c>
      <c r="F192" s="21">
        <f>IF(OR($A192="",$B192="",$C192=""),"",B192*'MPTO_working_3-way'!$I191)</f>
        <v>3.5366502732953289</v>
      </c>
      <c r="G192" s="22">
        <f>IF(OR($A192="",$B192="",$C192=""),"",C192*'MPTO_working_3-way'!$I191)</f>
        <v>2.3816170915543688</v>
      </c>
      <c r="H192" s="17">
        <f>IF(OR($A192="",$B192="",$C192=""),"",'MPTO_working_3-way'!E191)</f>
        <v>3.3719199170160712</v>
      </c>
      <c r="I192" s="21">
        <f>IF(OR($A192="",$B192="",$C192=""),"",'MPTO_working_3-way'!F191)</f>
        <v>3.5507212514394553</v>
      </c>
      <c r="J192" s="22">
        <f>IF(OR($A192="",$B192="",$C192=""),"",'MPTO_working_3-way'!G191)</f>
        <v>2.3707911139958018</v>
      </c>
      <c r="K192" s="17">
        <f>IF(OR($A192="",$B192="",$C192=""),"",'OddsRatio_working_3-way'!H191)</f>
        <v>3.3683436885099263</v>
      </c>
      <c r="L192" s="21">
        <f>IF(OR($A192="",$B192="",$C192=""),"",'OddsRatio_working_3-way'!I191)</f>
        <v>3.5441595955172116</v>
      </c>
      <c r="M192" s="22">
        <f>IF(OR($A192="",$B192="",$C192=""),"",'OddsRatio_working_3-way'!J191)</f>
        <v>2.3755009195275982</v>
      </c>
      <c r="N192" s="23">
        <f t="shared" si="51"/>
        <v>29.736379094755243</v>
      </c>
      <c r="O192" s="24">
        <f t="shared" si="52"/>
        <v>28.275343127671892</v>
      </c>
      <c r="P192" s="24">
        <f t="shared" si="53"/>
        <v>41.988277777572854</v>
      </c>
      <c r="Q192" t="s">
        <v>238</v>
      </c>
      <c r="R192" t="s">
        <v>348</v>
      </c>
      <c r="S192" s="48" t="s">
        <v>441</v>
      </c>
      <c r="T192" s="35">
        <v>100</v>
      </c>
      <c r="U192" s="35">
        <f t="shared" si="54"/>
        <v>30.555555555555554</v>
      </c>
      <c r="V192" s="35">
        <f t="shared" si="55"/>
        <v>81.238273921200744</v>
      </c>
      <c r="W192" s="35">
        <f t="shared" si="56"/>
        <v>85.569985569985576</v>
      </c>
      <c r="X192" s="35">
        <f t="shared" si="57"/>
        <v>33.19174050881368</v>
      </c>
      <c r="Y192" s="35">
        <f t="shared" si="58"/>
        <v>83.874458874458881</v>
      </c>
      <c r="Z192" s="35">
        <f t="shared" si="59"/>
        <v>88.206170523243685</v>
      </c>
      <c r="AA192" s="35">
        <f t="shared" si="60"/>
        <v>-2.6361849532581267</v>
      </c>
      <c r="AB192" s="35">
        <f t="shared" si="61"/>
        <v>-2.6361849532581374</v>
      </c>
      <c r="AC192" s="35">
        <f t="shared" si="62"/>
        <v>-2.636184953258109</v>
      </c>
      <c r="AD192" s="36"/>
      <c r="AE192" s="36"/>
      <c r="AF192">
        <v>1.99</v>
      </c>
      <c r="AG192">
        <v>1.92</v>
      </c>
      <c r="AH192" s="41"/>
      <c r="AI192" s="36"/>
      <c r="AJ192" t="s">
        <v>431</v>
      </c>
      <c r="AK192" s="35"/>
      <c r="AL192" s="35"/>
    </row>
    <row r="193" spans="1:38" s="35" customFormat="1" ht="15" x14ac:dyDescent="0.25">
      <c r="A193">
        <v>1.44</v>
      </c>
      <c r="B193">
        <v>5.33</v>
      </c>
      <c r="C193">
        <v>6.93</v>
      </c>
      <c r="D193" s="20">
        <f t="shared" si="38"/>
        <v>2.636184953258125E-2</v>
      </c>
      <c r="E193" s="17">
        <f>IF(OR($A193="",$B193="",$C193=""),"",A193*'MPTO_working_3-way'!$I192)</f>
        <v>1.4779610633269169</v>
      </c>
      <c r="F193" s="21">
        <f>IF(OR($A193="",$B193="",$C193=""),"",B193*'MPTO_working_3-way'!$I192)</f>
        <v>5.4705086580086579</v>
      </c>
      <c r="G193" s="22">
        <f>IF(OR($A193="",$B193="",$C193=""),"",C193*'MPTO_working_3-way'!$I192)</f>
        <v>7.1126876172607876</v>
      </c>
      <c r="H193" s="17">
        <f>IF(OR($A193="",$B193="",$C193=""),"",'MPTO_working_3-way'!E192)</f>
        <v>1.4584548320800126</v>
      </c>
      <c r="I193" s="21">
        <f>IF(OR($A193="",$B193="",$C193=""),"",'MPTO_working_3-way'!F192)</f>
        <v>5.5919036246721445</v>
      </c>
      <c r="J193" s="22">
        <f>IF(OR($A193="",$B193="",$C193=""),"",'MPTO_working_3-way'!G192)</f>
        <v>7.3793733798828267</v>
      </c>
      <c r="K193" s="17">
        <f>IF(OR($A193="",$B193="",$C193=""),"",'OddsRatio_working_3-way'!H192)</f>
        <v>1.4645596550716449</v>
      </c>
      <c r="L193" s="21">
        <f>IF(OR($A193="",$B193="",$C193=""),"",'OddsRatio_working_3-way'!I192)</f>
        <v>5.5716893328641399</v>
      </c>
      <c r="M193" s="22">
        <f>IF(OR($A193="",$B193="",$C193=""),"",'OddsRatio_working_3-way'!J192)</f>
        <v>7.2609971694883004</v>
      </c>
      <c r="N193" s="23">
        <f t="shared" si="51"/>
        <v>67.66078111347413</v>
      </c>
      <c r="O193" s="24">
        <f t="shared" si="52"/>
        <v>18.279835798011771</v>
      </c>
      <c r="P193" s="24">
        <f t="shared" si="53"/>
        <v>14.059383088514105</v>
      </c>
      <c r="Q193" t="s">
        <v>337</v>
      </c>
      <c r="R193" t="s">
        <v>239</v>
      </c>
      <c r="S193" s="48" t="s">
        <v>441</v>
      </c>
      <c r="T193" s="35">
        <v>100</v>
      </c>
      <c r="U193" s="35">
        <f t="shared" si="54"/>
        <v>51.92307692307692</v>
      </c>
      <c r="V193" s="35">
        <f t="shared" si="55"/>
        <v>72.602739726027394</v>
      </c>
      <c r="W193" s="35">
        <f t="shared" si="56"/>
        <v>73.190348525469176</v>
      </c>
      <c r="X193" s="35">
        <f t="shared" si="57"/>
        <v>54.20691174850343</v>
      </c>
      <c r="Y193" s="35">
        <f t="shared" si="58"/>
        <v>74.886574551453904</v>
      </c>
      <c r="Z193" s="35">
        <f t="shared" si="59"/>
        <v>75.474183350895672</v>
      </c>
      <c r="AA193" s="35">
        <f t="shared" si="60"/>
        <v>-2.28383482542651</v>
      </c>
      <c r="AB193" s="35">
        <f t="shared" si="61"/>
        <v>-2.28383482542651</v>
      </c>
      <c r="AC193" s="35">
        <f t="shared" si="62"/>
        <v>-2.2838348254264957</v>
      </c>
      <c r="AD193" s="36"/>
      <c r="AE193" s="36"/>
      <c r="AF193">
        <v>1.54</v>
      </c>
      <c r="AG193">
        <v>2.63</v>
      </c>
      <c r="AH193" s="41"/>
      <c r="AI193" s="36"/>
      <c r="AJ193" t="s">
        <v>431</v>
      </c>
    </row>
    <row r="194" spans="1:38" ht="15" x14ac:dyDescent="0.25">
      <c r="A194">
        <v>2.08</v>
      </c>
      <c r="B194">
        <v>3.65</v>
      </c>
      <c r="C194">
        <v>3.73</v>
      </c>
      <c r="D194" s="20">
        <f t="shared" si="38"/>
        <v>2.2838348254265117E-2</v>
      </c>
      <c r="E194" s="17">
        <f>IF(OR($A194="",$B194="",$C194=""),"",A194*'MPTO_working_3-way'!$I193)</f>
        <v>2.1275037643688717</v>
      </c>
      <c r="F194" s="21">
        <f>IF(OR($A194="",$B194="",$C194=""),"",B194*'MPTO_working_3-way'!$I193)</f>
        <v>3.7333599711280674</v>
      </c>
      <c r="G194" s="22">
        <f>IF(OR($A194="",$B194="",$C194=""),"",C194*'MPTO_working_3-way'!$I193)</f>
        <v>3.8151870389884088</v>
      </c>
      <c r="H194" s="17">
        <f>IF(OR($A194="",$B194="",$C194=""),"",'MPTO_working_3-way'!E193)</f>
        <v>2.1134658614276378</v>
      </c>
      <c r="I194" s="21">
        <f>IF(OR($A194="",$B194="",$C194=""),"",'MPTO_working_3-way'!F193)</f>
        <v>3.7543200023333445</v>
      </c>
      <c r="J194" s="22">
        <f>IF(OR($A194="",$B194="",$C194=""),"",'MPTO_working_3-way'!G193)</f>
        <v>3.8390113361224008</v>
      </c>
      <c r="K194" s="17">
        <f>IF(OR($A194="",$B194="",$C194=""),"",'OddsRatio_working_3-way'!H193)</f>
        <v>2.1191528547676759</v>
      </c>
      <c r="L194" s="21">
        <f>IF(OR($A194="",$B194="",$C194=""),"",'OddsRatio_working_3-way'!I193)</f>
        <v>3.7460695047540167</v>
      </c>
      <c r="M194" s="22">
        <f>IF(OR($A194="",$B194="",$C194=""),"",'OddsRatio_working_3-way'!J193)</f>
        <v>3.8289697162182885</v>
      </c>
      <c r="N194" s="23">
        <f t="shared" si="51"/>
        <v>47.003442097158974</v>
      </c>
      <c r="O194" s="24">
        <f t="shared" si="52"/>
        <v>26.785523167696073</v>
      </c>
      <c r="P194" s="24">
        <f t="shared" si="53"/>
        <v>26.211034735144949</v>
      </c>
      <c r="Q194" t="s">
        <v>341</v>
      </c>
      <c r="R194" t="s">
        <v>237</v>
      </c>
      <c r="S194" s="48" t="s">
        <v>441</v>
      </c>
      <c r="T194" s="35">
        <v>100</v>
      </c>
      <c r="U194" s="35">
        <f t="shared" si="54"/>
        <v>68.55345911949685</v>
      </c>
      <c r="V194" s="35">
        <f t="shared" si="55"/>
        <v>72.602739726027394</v>
      </c>
      <c r="W194" s="35">
        <f t="shared" si="56"/>
        <v>56.521739130434774</v>
      </c>
      <c r="X194" s="35">
        <f t="shared" si="57"/>
        <v>70.875521143537824</v>
      </c>
      <c r="Y194" s="35">
        <f t="shared" si="58"/>
        <v>74.924801750068369</v>
      </c>
      <c r="Z194" s="35">
        <f t="shared" si="59"/>
        <v>58.843801154475742</v>
      </c>
      <c r="AA194" s="35">
        <f t="shared" si="60"/>
        <v>-2.3220620240409744</v>
      </c>
      <c r="AB194" s="35">
        <f t="shared" si="61"/>
        <v>-2.3220620240409744</v>
      </c>
      <c r="AC194" s="35">
        <f t="shared" si="62"/>
        <v>-2.3220620240409673</v>
      </c>
      <c r="AD194" s="36"/>
      <c r="AE194" s="36"/>
      <c r="AF194">
        <v>1.95</v>
      </c>
      <c r="AG194">
        <v>1.95</v>
      </c>
      <c r="AH194" s="41"/>
      <c r="AI194" s="36"/>
      <c r="AJ194" t="s">
        <v>431</v>
      </c>
      <c r="AK194" s="35"/>
      <c r="AL194" s="35"/>
    </row>
    <row r="195" spans="1:38" ht="15" x14ac:dyDescent="0.25">
      <c r="A195">
        <v>3.18</v>
      </c>
      <c r="B195">
        <v>3.65</v>
      </c>
      <c r="C195">
        <v>2.2999999999999998</v>
      </c>
      <c r="D195" s="20">
        <f t="shared" si="38"/>
        <v>2.3220620240409495E-2</v>
      </c>
      <c r="E195" s="17">
        <f>IF(OR($A195="",$B195="",$C195=""),"",A195*'MPTO_working_3-way'!$I194)</f>
        <v>3.2538415723645024</v>
      </c>
      <c r="F195" s="21">
        <f>IF(OR($A195="",$B195="",$C195=""),"",B195*'MPTO_working_3-way'!$I194)</f>
        <v>3.7347552638774943</v>
      </c>
      <c r="G195" s="22">
        <f>IF(OR($A195="",$B195="",$C195=""),"",C195*'MPTO_working_3-way'!$I194)</f>
        <v>2.3534074265529417</v>
      </c>
      <c r="H195" s="17">
        <f>IF(OR($A195="",$B195="",$C195=""),"",'MPTO_working_3-way'!E194)</f>
        <v>3.260247261358594</v>
      </c>
      <c r="I195" s="21">
        <f>IF(OR($A195="",$B195="",$C195=""),"",'MPTO_working_3-way'!F194)</f>
        <v>3.7561168928013644</v>
      </c>
      <c r="J195" s="22">
        <f>IF(OR($A195="",$B195="",$C195=""),"",'MPTO_working_3-way'!G194)</f>
        <v>2.3416878404495756</v>
      </c>
      <c r="K195" s="17">
        <f>IF(OR($A195="",$B195="",$C195=""),"",'OddsRatio_working_3-way'!H194)</f>
        <v>3.2584726985510342</v>
      </c>
      <c r="L195" s="21">
        <f>IF(OR($A195="",$B195="",$C195=""),"",'OddsRatio_working_3-way'!I194)</f>
        <v>3.745391124385431</v>
      </c>
      <c r="M195" s="22">
        <f>IF(OR($A195="",$B195="",$C195=""),"",'OddsRatio_working_3-way'!J194)</f>
        <v>2.346795645924928</v>
      </c>
      <c r="N195" s="23">
        <f t="shared" si="51"/>
        <v>30.732903792648997</v>
      </c>
      <c r="O195" s="24">
        <f t="shared" si="52"/>
        <v>26.775516180992831</v>
      </c>
      <c r="P195" s="24">
        <f t="shared" si="53"/>
        <v>42.491580026358186</v>
      </c>
      <c r="Q195" t="s">
        <v>363</v>
      </c>
      <c r="R195" t="s">
        <v>364</v>
      </c>
      <c r="S195" s="48" t="s">
        <v>441</v>
      </c>
      <c r="T195" s="35">
        <v>100</v>
      </c>
      <c r="U195" s="35">
        <f t="shared" si="54"/>
        <v>15.966386554621849</v>
      </c>
      <c r="V195" s="35">
        <f t="shared" si="55"/>
        <v>87.11340206185568</v>
      </c>
      <c r="W195" s="35">
        <f t="shared" si="56"/>
        <v>93.614303959131547</v>
      </c>
      <c r="X195" s="35">
        <f t="shared" si="57"/>
        <v>19.272293979012787</v>
      </c>
      <c r="Y195" s="35">
        <f t="shared" si="58"/>
        <v>90.419309486246618</v>
      </c>
      <c r="Z195" s="35">
        <f t="shared" si="59"/>
        <v>96.920211383522485</v>
      </c>
      <c r="AA195" s="35">
        <f t="shared" si="60"/>
        <v>-3.3059074243909379</v>
      </c>
      <c r="AB195" s="35">
        <f t="shared" si="61"/>
        <v>-3.3059074243909379</v>
      </c>
      <c r="AC195" s="35">
        <f t="shared" si="62"/>
        <v>-3.3059074243909379</v>
      </c>
      <c r="AD195" s="36"/>
      <c r="AE195" s="36"/>
      <c r="AF195">
        <v>1.78</v>
      </c>
      <c r="AG195">
        <v>2.15</v>
      </c>
      <c r="AH195" s="41"/>
      <c r="AI195" s="36"/>
      <c r="AJ195" t="s">
        <v>432</v>
      </c>
      <c r="AK195" s="35"/>
      <c r="AL195" s="35"/>
    </row>
    <row r="196" spans="1:38" ht="15" x14ac:dyDescent="0.25">
      <c r="A196">
        <v>1.19</v>
      </c>
      <c r="B196">
        <v>7.76</v>
      </c>
      <c r="C196">
        <v>15.66</v>
      </c>
      <c r="D196" s="20">
        <f t="shared" ref="D196:D229" si="63">IF(OR($A196="",$B196="",$C196=""),"",(1/A196)+(1/B196)+(1/C196)-1)</f>
        <v>3.3059074243909414E-2</v>
      </c>
      <c r="E196" s="17">
        <f>IF(OR($A196="",$B196="",$C196=""),"",A196*'MPTO_working_3-way'!$I195)</f>
        <v>1.2293402983502522</v>
      </c>
      <c r="F196" s="21">
        <f>IF(OR($A196="",$B196="",$C196=""),"",B196*'MPTO_working_3-way'!$I195)</f>
        <v>8.016538416132736</v>
      </c>
      <c r="G196" s="22">
        <f>IF(OR($A196="",$B196="",$C196=""),"",C196*'MPTO_working_3-way'!$I195)</f>
        <v>16.177705102659623</v>
      </c>
      <c r="H196" s="17">
        <f>IF(OR($A196="",$B196="",$C196=""),"",'MPTO_working_3-way'!E195)</f>
        <v>1.2058123390576476</v>
      </c>
      <c r="I196" s="21">
        <f>IF(OR($A196="",$B196="",$C196=""),"",'MPTO_working_3-way'!F195)</f>
        <v>8.4856300291924764</v>
      </c>
      <c r="J196" s="22">
        <f>IF(OR($A196="",$B196="",$C196=""),"",'MPTO_working_3-way'!G195)</f>
        <v>18.926034956739464</v>
      </c>
      <c r="K196" s="17">
        <f>IF(OR($A196="",$B196="",$C196=""),"",'OddsRatio_working_3-way'!H195)</f>
        <v>1.211826729402087</v>
      </c>
      <c r="L196" s="21">
        <f>IF(OR($A196="",$B196="",$C196=""),"",'OddsRatio_working_3-way'!I195)</f>
        <v>8.5365720566216208</v>
      </c>
      <c r="M196" s="22">
        <f>IF(OR($A196="",$B196="",$C196=""),"",'OddsRatio_working_3-way'!J195)</f>
        <v>17.344104489655759</v>
      </c>
      <c r="N196" s="23">
        <f t="shared" si="51"/>
        <v>81.344441514036276</v>
      </c>
      <c r="O196" s="24">
        <f t="shared" si="52"/>
        <v>12.474212036301957</v>
      </c>
      <c r="P196" s="24">
        <f t="shared" si="53"/>
        <v>6.1813464496617598</v>
      </c>
      <c r="Q196" t="s">
        <v>254</v>
      </c>
      <c r="R196" t="s">
        <v>362</v>
      </c>
      <c r="S196" s="48" t="s">
        <v>441</v>
      </c>
      <c r="T196" s="35">
        <v>100</v>
      </c>
      <c r="U196" s="35">
        <f t="shared" si="54"/>
        <v>81.71846435100548</v>
      </c>
      <c r="V196" s="35">
        <f t="shared" si="55"/>
        <v>76.415094339622627</v>
      </c>
      <c r="W196" s="35">
        <f t="shared" si="56"/>
        <v>39.393939393939398</v>
      </c>
      <c r="X196" s="35">
        <f t="shared" si="57"/>
        <v>84.190966266437954</v>
      </c>
      <c r="Y196" s="35">
        <f t="shared" si="58"/>
        <v>78.887596255055129</v>
      </c>
      <c r="Z196" s="35">
        <f t="shared" si="59"/>
        <v>41.866441309371872</v>
      </c>
      <c r="AA196" s="35">
        <f t="shared" si="60"/>
        <v>-2.4725019154324741</v>
      </c>
      <c r="AB196" s="35">
        <f t="shared" si="61"/>
        <v>-2.4725019154325025</v>
      </c>
      <c r="AC196" s="35">
        <f t="shared" si="62"/>
        <v>-2.4725019154324741</v>
      </c>
      <c r="AD196" s="36"/>
      <c r="AE196" s="36"/>
      <c r="AF196">
        <v>1.38</v>
      </c>
      <c r="AG196">
        <v>3.18</v>
      </c>
      <c r="AH196" s="41"/>
      <c r="AI196" s="36"/>
      <c r="AJ196" t="s">
        <v>432</v>
      </c>
      <c r="AK196" s="35"/>
      <c r="AL196" s="35"/>
    </row>
    <row r="197" spans="1:38" ht="15" x14ac:dyDescent="0.25">
      <c r="A197">
        <v>5.47</v>
      </c>
      <c r="B197">
        <v>4.24</v>
      </c>
      <c r="C197">
        <v>1.65</v>
      </c>
      <c r="D197" s="20">
        <f t="shared" si="63"/>
        <v>2.4725019154324901E-2</v>
      </c>
      <c r="E197" s="17">
        <f>IF(OR($A197="",$B197="",$C197=""),"",A197*'MPTO_working_3-way'!$I196)</f>
        <v>5.6052458547741573</v>
      </c>
      <c r="F197" s="21">
        <f>IF(OR($A197="",$B197="",$C197=""),"",B197*'MPTO_working_3-way'!$I196)</f>
        <v>4.344834081214338</v>
      </c>
      <c r="G197" s="22">
        <f>IF(OR($A197="",$B197="",$C197=""),"",C197*'MPTO_working_3-way'!$I196)</f>
        <v>1.690796281604636</v>
      </c>
      <c r="H197" s="17">
        <f>IF(OR($A197="",$B197="",$C197=""),"",'MPTO_working_3-way'!E196)</f>
        <v>5.7282402496380076</v>
      </c>
      <c r="I197" s="21">
        <f>IF(OR($A197="",$B197="",$C197=""),"",'MPTO_working_3-way'!F196)</f>
        <v>4.393530580566944</v>
      </c>
      <c r="J197" s="22">
        <f>IF(OR($A197="",$B197="",$C197=""),"",'MPTO_working_3-way'!G196)</f>
        <v>1.672747289829762</v>
      </c>
      <c r="K197" s="17">
        <f>IF(OR($A197="",$B197="",$C197=""),"",'OddsRatio_working_3-way'!H196)</f>
        <v>5.6698505833315958</v>
      </c>
      <c r="L197" s="21">
        <f>IF(OR($A197="",$B197="",$C197=""),"",'OddsRatio_working_3-way'!I196)</f>
        <v>4.3848581409383396</v>
      </c>
      <c r="M197" s="22">
        <f>IF(OR($A197="",$B197="",$C197=""),"",'OddsRatio_working_3-way'!J196)</f>
        <v>1.679061046793185</v>
      </c>
      <c r="N197" s="23">
        <f t="shared" si="51"/>
        <v>17.840430659223802</v>
      </c>
      <c r="O197" s="24">
        <f t="shared" si="52"/>
        <v>23.015838609894857</v>
      </c>
      <c r="P197" s="24">
        <f t="shared" si="53"/>
        <v>59.143730730881337</v>
      </c>
      <c r="Q197" t="s">
        <v>359</v>
      </c>
      <c r="R197" t="s">
        <v>360</v>
      </c>
      <c r="S197" s="48" t="s">
        <v>441</v>
      </c>
      <c r="T197" s="35">
        <v>100</v>
      </c>
      <c r="U197" s="35">
        <f t="shared" si="54"/>
        <v>76.30331753554502</v>
      </c>
      <c r="V197" s="35">
        <f t="shared" si="55"/>
        <v>74.358974358974365</v>
      </c>
      <c r="W197" s="35">
        <f t="shared" si="56"/>
        <v>46.808510638297875</v>
      </c>
      <c r="X197" s="35">
        <f t="shared" si="57"/>
        <v>78.83251500272776</v>
      </c>
      <c r="Y197" s="35">
        <f t="shared" si="58"/>
        <v>76.888171826157105</v>
      </c>
      <c r="Z197" s="35">
        <f t="shared" si="59"/>
        <v>49.337708105480623</v>
      </c>
      <c r="AA197" s="35">
        <f t="shared" si="60"/>
        <v>-2.5291974671827404</v>
      </c>
      <c r="AB197" s="35">
        <f t="shared" si="61"/>
        <v>-2.5291974671827404</v>
      </c>
      <c r="AC197" s="35">
        <f t="shared" si="62"/>
        <v>-2.5291974671827475</v>
      </c>
      <c r="AD197" s="36"/>
      <c r="AE197" s="36"/>
      <c r="AF197">
        <v>1.79</v>
      </c>
      <c r="AG197">
        <v>2.13</v>
      </c>
      <c r="AH197" s="41"/>
      <c r="AI197" s="36"/>
      <c r="AJ197" t="s">
        <v>432</v>
      </c>
      <c r="AK197" s="35"/>
      <c r="AL197" s="35"/>
    </row>
    <row r="198" spans="1:38" s="35" customFormat="1" ht="15" x14ac:dyDescent="0.25">
      <c r="A198">
        <v>4.22</v>
      </c>
      <c r="B198">
        <v>3.9</v>
      </c>
      <c r="C198">
        <v>1.88</v>
      </c>
      <c r="D198" s="20">
        <f t="shared" si="63"/>
        <v>2.5291974671827422E-2</v>
      </c>
      <c r="E198" s="17">
        <f>IF(OR($A198="",$B198="",$C198=""),"",A198*'MPTO_working_3-way'!$I197)</f>
        <v>4.3267321331151116</v>
      </c>
      <c r="F198" s="21">
        <f>IF(OR($A198="",$B198="",$C198=""),"",B198*'MPTO_working_3-way'!$I197)</f>
        <v>3.998638701220127</v>
      </c>
      <c r="G198" s="22">
        <f>IF(OR($A198="",$B198="",$C198=""),"",C198*'MPTO_working_3-way'!$I197)</f>
        <v>1.9275489123830354</v>
      </c>
      <c r="H198" s="17">
        <f>IF(OR($A198="",$B198="",$C198=""),"",'MPTO_working_3-way'!E197)</f>
        <v>4.3756750437458516</v>
      </c>
      <c r="I198" s="21">
        <f>IF(OR($A198="",$B198="",$C198=""),"",'MPTO_working_3-way'!F197)</f>
        <v>4.0325898070399822</v>
      </c>
      <c r="J198" s="22">
        <f>IF(OR($A198="",$B198="",$C198=""),"",'MPTO_working_3-way'!G197)</f>
        <v>1.9102772010872697</v>
      </c>
      <c r="K198" s="17">
        <f>IF(OR($A198="",$B198="",$C198=""),"",'OddsRatio_working_3-way'!H197)</f>
        <v>4.3547621278513882</v>
      </c>
      <c r="L198" s="21">
        <f>IF(OR($A198="",$B198="",$C198=""),"",'OddsRatio_working_3-way'!I197)</f>
        <v>4.0213696182512502</v>
      </c>
      <c r="M198" s="22">
        <f>IF(OR($A198="",$B198="",$C198=""),"",'OddsRatio_working_3-way'!J197)</f>
        <v>1.9168294014003797</v>
      </c>
      <c r="N198" s="23">
        <f t="shared" si="51"/>
        <v>23.112131031787062</v>
      </c>
      <c r="O198" s="24">
        <f t="shared" si="52"/>
        <v>25.008511013882412</v>
      </c>
      <c r="P198" s="24">
        <f t="shared" si="53"/>
        <v>51.879357954330544</v>
      </c>
      <c r="Q198" t="s">
        <v>361</v>
      </c>
      <c r="R198" t="s">
        <v>366</v>
      </c>
      <c r="S198" s="48" t="s">
        <v>441</v>
      </c>
      <c r="T198" s="35">
        <v>100</v>
      </c>
      <c r="U198" s="35">
        <f t="shared" si="54"/>
        <v>56.709956709956707</v>
      </c>
      <c r="V198" s="35">
        <f t="shared" si="55"/>
        <v>69.696969696969703</v>
      </c>
      <c r="W198" s="35">
        <f t="shared" si="56"/>
        <v>70.930232558139537</v>
      </c>
      <c r="X198" s="35">
        <f t="shared" si="57"/>
        <v>59.372797744890768</v>
      </c>
      <c r="Y198" s="35">
        <f t="shared" si="58"/>
        <v>72.359810731903764</v>
      </c>
      <c r="Z198" s="35">
        <f t="shared" si="59"/>
        <v>73.593073593073584</v>
      </c>
      <c r="AA198" s="35">
        <f t="shared" si="60"/>
        <v>-2.6628410349340612</v>
      </c>
      <c r="AB198" s="35">
        <f t="shared" si="61"/>
        <v>-2.6628410349340612</v>
      </c>
      <c r="AC198" s="35">
        <f t="shared" si="62"/>
        <v>-2.662841034934047</v>
      </c>
      <c r="AD198" s="36"/>
      <c r="AF198">
        <v>1.61</v>
      </c>
      <c r="AG198">
        <v>2.46</v>
      </c>
      <c r="AH198" s="41"/>
      <c r="AI198" s="36"/>
      <c r="AJ198" t="s">
        <v>432</v>
      </c>
    </row>
    <row r="199" spans="1:38" ht="15" x14ac:dyDescent="0.25">
      <c r="A199">
        <v>2.31</v>
      </c>
      <c r="B199">
        <v>3.3</v>
      </c>
      <c r="C199">
        <v>3.44</v>
      </c>
      <c r="D199" s="20">
        <f t="shared" si="63"/>
        <v>2.6628410349340603E-2</v>
      </c>
      <c r="E199" s="17">
        <f>IF(OR($A199="",$B199="",$C199=""),"",A199*'MPTO_working_3-way'!$I198)</f>
        <v>2.371511627906977</v>
      </c>
      <c r="F199" s="21">
        <f>IF(OR($A199="",$B199="",$C199=""),"",B199*'MPTO_working_3-way'!$I198)</f>
        <v>3.3878737541528237</v>
      </c>
      <c r="G199" s="22">
        <f>IF(OR($A199="",$B199="",$C199=""),"",C199*'MPTO_working_3-way'!$I198)</f>
        <v>3.5316017316017314</v>
      </c>
      <c r="H199" s="17">
        <f>IF(OR($A199="",$B199="",$C199=""),"",'MPTO_working_3-way'!E198)</f>
        <v>2.3583554271694829</v>
      </c>
      <c r="I199" s="21">
        <f>IF(OR($A199="",$B199="",$C199=""),"",'MPTO_working_3-way'!F198)</f>
        <v>3.3995778905938048</v>
      </c>
      <c r="J199" s="22">
        <f>IF(OR($A199="",$B199="",$C199=""),"",'MPTO_working_3-way'!G198)</f>
        <v>3.5483448440104786</v>
      </c>
      <c r="K199" s="17">
        <f>IF(OR($A199="",$B199="",$C199=""),"",'OddsRatio_working_3-way'!H198)</f>
        <v>2.3640391797264173</v>
      </c>
      <c r="L199" s="21">
        <f>IF(OR($A199="",$B199="",$C199=""),"",'OddsRatio_working_3-way'!I198)</f>
        <v>3.3948779491379848</v>
      </c>
      <c r="M199" s="22">
        <f>IF(OR($A199="",$B199="",$C199=""),"",'OddsRatio_working_3-way'!J198)</f>
        <v>3.5406531286507321</v>
      </c>
      <c r="N199" s="23">
        <f t="shared" si="51"/>
        <v>42.167197842608481</v>
      </c>
      <c r="O199" s="24">
        <f t="shared" si="52"/>
        <v>29.517038489825943</v>
      </c>
      <c r="P199" s="24">
        <f t="shared" si="53"/>
        <v>28.31576366756558</v>
      </c>
      <c r="Q199" t="s">
        <v>369</v>
      </c>
      <c r="R199" t="s">
        <v>265</v>
      </c>
      <c r="S199" s="48" t="s">
        <v>441</v>
      </c>
      <c r="T199" s="35">
        <v>100</v>
      </c>
      <c r="U199" s="35">
        <f t="shared" si="54"/>
        <v>48.186528497409334</v>
      </c>
      <c r="V199" s="35">
        <f t="shared" si="55"/>
        <v>70.588235294117652</v>
      </c>
      <c r="W199" s="35">
        <f t="shared" si="56"/>
        <v>78.070175438596479</v>
      </c>
      <c r="X199" s="35">
        <f t="shared" si="57"/>
        <v>51.341589267285869</v>
      </c>
      <c r="Y199" s="35">
        <f t="shared" si="58"/>
        <v>73.743296063994194</v>
      </c>
      <c r="Z199" s="35">
        <f t="shared" si="59"/>
        <v>81.225236208473035</v>
      </c>
      <c r="AA199" s="35">
        <f t="shared" si="60"/>
        <v>-3.1550607698765347</v>
      </c>
      <c r="AB199" s="35">
        <f t="shared" si="61"/>
        <v>-3.1550607698765418</v>
      </c>
      <c r="AC199" s="35">
        <f t="shared" si="62"/>
        <v>-3.155060769876556</v>
      </c>
      <c r="AD199" s="36"/>
      <c r="AE199" s="36"/>
      <c r="AF199">
        <v>2.09</v>
      </c>
      <c r="AG199">
        <v>1.82</v>
      </c>
      <c r="AH199" s="41"/>
      <c r="AI199" s="36"/>
      <c r="AJ199" t="s">
        <v>433</v>
      </c>
      <c r="AK199" s="35"/>
      <c r="AL199" s="35"/>
    </row>
    <row r="200" spans="1:38" s="35" customFormat="1" ht="15" x14ac:dyDescent="0.25">
      <c r="A200">
        <v>1.93</v>
      </c>
      <c r="B200">
        <v>3.4</v>
      </c>
      <c r="C200">
        <v>4.5599999999999996</v>
      </c>
      <c r="D200" s="20">
        <f t="shared" si="63"/>
        <v>3.1550607698765498E-2</v>
      </c>
      <c r="E200" s="17">
        <f>IF(OR($A200="",$B200="",$C200=""),"",A200*'MPTO_working_3-way'!$I199)</f>
        <v>1.9908926728586174</v>
      </c>
      <c r="F200" s="21">
        <f>IF(OR($A200="",$B200="",$C200=""),"",B200*'MPTO_working_3-way'!$I199)</f>
        <v>3.5072720661758026</v>
      </c>
      <c r="G200" s="22">
        <f>IF(OR($A200="",$B200="",$C200=""),"",C200*'MPTO_working_3-way'!$I199)</f>
        <v>4.7038707711063701</v>
      </c>
      <c r="H200" s="17">
        <f>IF(OR($A200="",$B200="",$C200=""),"",'MPTO_working_3-way'!E199)</f>
        <v>1.9699859023628905</v>
      </c>
      <c r="I200" s="21">
        <f>IF(OR($A200="",$B200="",$C200=""),"",'MPTO_working_3-way'!F199)</f>
        <v>3.5260834179160292</v>
      </c>
      <c r="J200" s="22">
        <f>IF(OR($A200="",$B200="",$C200=""),"",'MPTO_working_3-way'!G199)</f>
        <v>4.7896992410596146</v>
      </c>
      <c r="K200" s="17">
        <f>IF(OR($A200="",$B200="",$C200=""),"",'OddsRatio_working_3-way'!H199)</f>
        <v>1.9782274236608381</v>
      </c>
      <c r="L200" s="21">
        <f>IF(OR($A200="",$B200="",$C200=""),"",'OddsRatio_working_3-way'!I199)</f>
        <v>3.524457867511841</v>
      </c>
      <c r="M200" s="22">
        <f>IF(OR($A200="",$B200="",$C200=""),"",'OddsRatio_working_3-way'!J199)</f>
        <v>4.7446125034758975</v>
      </c>
      <c r="N200" s="23">
        <f t="shared" si="51"/>
        <v>50.228724713932117</v>
      </c>
      <c r="O200" s="24">
        <f t="shared" si="52"/>
        <v>28.512187852320292</v>
      </c>
      <c r="P200" s="24">
        <f t="shared" si="53"/>
        <v>21.259087433747588</v>
      </c>
      <c r="Q200" t="s">
        <v>268</v>
      </c>
      <c r="R200" t="s">
        <v>368</v>
      </c>
      <c r="S200" s="48" t="s">
        <v>441</v>
      </c>
      <c r="T200" s="35">
        <v>100</v>
      </c>
      <c r="U200" s="35">
        <f t="shared" si="54"/>
        <v>24.81203007518797</v>
      </c>
      <c r="V200" s="35">
        <f t="shared" si="55"/>
        <v>82.046678635547579</v>
      </c>
      <c r="W200" s="35">
        <f t="shared" si="56"/>
        <v>89.858012170385408</v>
      </c>
      <c r="X200" s="35">
        <f t="shared" si="57"/>
        <v>28.095309194067031</v>
      </c>
      <c r="Y200" s="35">
        <f t="shared" si="58"/>
        <v>85.32995775442663</v>
      </c>
      <c r="Z200" s="35">
        <f t="shared" si="59"/>
        <v>93.141291289264444</v>
      </c>
      <c r="AA200" s="35">
        <f t="shared" si="60"/>
        <v>-3.2832791188790615</v>
      </c>
      <c r="AB200" s="35">
        <f t="shared" si="61"/>
        <v>-3.2832791188790509</v>
      </c>
      <c r="AC200" s="35">
        <f t="shared" si="62"/>
        <v>-3.2832791188790367</v>
      </c>
      <c r="AD200" s="36"/>
      <c r="AE200" s="36"/>
      <c r="AF200">
        <v>2.0099999999999998</v>
      </c>
      <c r="AG200">
        <v>1.88</v>
      </c>
      <c r="AH200" s="41"/>
      <c r="AI200" s="36"/>
      <c r="AJ200" t="s">
        <v>433</v>
      </c>
    </row>
    <row r="201" spans="1:38" s="35" customFormat="1" ht="15" x14ac:dyDescent="0.25">
      <c r="A201">
        <v>1.33</v>
      </c>
      <c r="B201">
        <v>5.57</v>
      </c>
      <c r="C201">
        <v>9.86</v>
      </c>
      <c r="D201" s="20">
        <f t="shared" si="63"/>
        <v>3.2832791188790456E-2</v>
      </c>
      <c r="E201" s="17">
        <f>IF(OR($A201="",$B201="",$C201=""),"",A201*'MPTO_working_3-way'!$I200)</f>
        <v>1.3736676122810914</v>
      </c>
      <c r="F201" s="21">
        <f>IF(OR($A201="",$B201="",$C201=""),"",B201*'MPTO_working_3-way'!$I200)</f>
        <v>5.7528786469215634</v>
      </c>
      <c r="G201" s="22">
        <f>IF(OR($A201="",$B201="",$C201=""),"",C201*'MPTO_working_3-way'!$I200)</f>
        <v>10.183731321121474</v>
      </c>
      <c r="H201" s="17">
        <f>IF(OR($A201="",$B201="",$C201=""),"",'MPTO_working_3-way'!E200)</f>
        <v>1.3496452620060981</v>
      </c>
      <c r="I201" s="21">
        <f>IF(OR($A201="",$B201="",$C201=""),"",'MPTO_working_3-way'!F200)</f>
        <v>5.9315868596643826</v>
      </c>
      <c r="J201" s="22">
        <f>IF(OR($A201="",$B201="",$C201=""),"",'MPTO_working_3-way'!G200)</f>
        <v>11.052701932899843</v>
      </c>
      <c r="K201" s="17">
        <f>IF(OR($A201="",$B201="",$C201=""),"",'OddsRatio_working_3-way'!H200)</f>
        <v>1.3566879399370815</v>
      </c>
      <c r="L201" s="21">
        <f>IF(OR($A201="",$B201="",$C201=""),"",'OddsRatio_working_3-way'!I200)</f>
        <v>5.9395875318559455</v>
      </c>
      <c r="M201" s="22">
        <f>IF(OR($A201="",$B201="",$C201=""),"",'OddsRatio_working_3-way'!J200)</f>
        <v>10.576530751038003</v>
      </c>
      <c r="N201" s="23">
        <f t="shared" si="51"/>
        <v>72.797814482894836</v>
      </c>
      <c r="O201" s="24">
        <f t="shared" si="52"/>
        <v>17.382602021947957</v>
      </c>
      <c r="P201" s="24">
        <f t="shared" si="53"/>
        <v>9.8195834951572145</v>
      </c>
      <c r="Q201" t="s">
        <v>373</v>
      </c>
      <c r="R201" t="s">
        <v>375</v>
      </c>
      <c r="S201" s="48" t="s">
        <v>441</v>
      </c>
      <c r="T201" s="35">
        <v>100</v>
      </c>
      <c r="U201" s="35">
        <f t="shared" si="54"/>
        <v>44.444444444444443</v>
      </c>
      <c r="V201" s="35">
        <f t="shared" si="55"/>
        <v>72.602739726027394</v>
      </c>
      <c r="W201" s="35">
        <f t="shared" si="56"/>
        <v>80.079681274900395</v>
      </c>
      <c r="X201" s="35">
        <f t="shared" si="57"/>
        <v>47.317578999072211</v>
      </c>
      <c r="Y201" s="35">
        <f t="shared" si="58"/>
        <v>75.475874280655162</v>
      </c>
      <c r="Z201" s="35">
        <f t="shared" si="59"/>
        <v>82.952815829528163</v>
      </c>
      <c r="AA201" s="35">
        <f t="shared" si="60"/>
        <v>-2.873134554627768</v>
      </c>
      <c r="AB201" s="35">
        <f t="shared" si="61"/>
        <v>-2.873134554627768</v>
      </c>
      <c r="AC201" s="35">
        <f t="shared" si="62"/>
        <v>-2.873134554627768</v>
      </c>
      <c r="AD201" s="36"/>
      <c r="AE201" s="36"/>
      <c r="AF201">
        <v>1.58</v>
      </c>
      <c r="AG201">
        <v>2.4900000000000002</v>
      </c>
      <c r="AH201" s="41"/>
      <c r="AI201" s="36"/>
      <c r="AJ201" t="s">
        <v>434</v>
      </c>
    </row>
    <row r="202" spans="1:38" s="35" customFormat="1" ht="15" x14ac:dyDescent="0.25">
      <c r="A202">
        <v>1.8</v>
      </c>
      <c r="B202">
        <v>3.65</v>
      </c>
      <c r="C202">
        <v>5.0199999999999996</v>
      </c>
      <c r="D202" s="20">
        <f t="shared" si="63"/>
        <v>2.8731345546277653E-2</v>
      </c>
      <c r="E202" s="17">
        <f>IF(OR($A202="",$B202="",$C202=""),"",A202*'MPTO_working_3-way'!$I201)</f>
        <v>1.8517164219832998</v>
      </c>
      <c r="F202" s="21">
        <f>IF(OR($A202="",$B202="",$C202=""),"",B202*'MPTO_working_3-way'!$I201)</f>
        <v>3.7548694112439134</v>
      </c>
      <c r="G202" s="22">
        <f>IF(OR($A202="",$B202="",$C202=""),"",C202*'MPTO_working_3-way'!$I201)</f>
        <v>5.1642313546423138</v>
      </c>
      <c r="H202" s="17">
        <f>IF(OR($A202="",$B202="",$C202=""),"",'MPTO_working_3-way'!E201)</f>
        <v>1.8315741539463992</v>
      </c>
      <c r="I202" s="21">
        <f>IF(OR($A202="",$B202="",$C202=""),"",'MPTO_working_3-way'!F201)</f>
        <v>3.782212810201679</v>
      </c>
      <c r="J202" s="22">
        <f>IF(OR($A202="",$B202="",$C202=""),"",'MPTO_working_3-way'!G201)</f>
        <v>5.2735364345712705</v>
      </c>
      <c r="K202" s="17">
        <f>IF(OR($A202="",$B202="",$C202=""),"",'OddsRatio_working_3-way'!H201)</f>
        <v>1.8391398978917997</v>
      </c>
      <c r="L202" s="21">
        <f>IF(OR($A202="",$B202="",$C202=""),"",'OddsRatio_working_3-way'!I201)</f>
        <v>3.7796509117665882</v>
      </c>
      <c r="M202" s="22">
        <f>IF(OR($A202="",$B202="",$C202=""),"",'OddsRatio_working_3-way'!J201)</f>
        <v>5.2166779869062951</v>
      </c>
      <c r="N202" s="23">
        <f t="shared" si="51"/>
        <v>54.003949423796747</v>
      </c>
      <c r="O202" s="24">
        <f t="shared" si="52"/>
        <v>26.632084647351821</v>
      </c>
      <c r="P202" s="24">
        <f t="shared" si="53"/>
        <v>19.363965928851425</v>
      </c>
      <c r="Q202" t="s">
        <v>389</v>
      </c>
      <c r="R202" t="s">
        <v>386</v>
      </c>
      <c r="S202" s="48" t="s">
        <v>441</v>
      </c>
      <c r="T202" s="35">
        <v>100</v>
      </c>
      <c r="U202" s="35">
        <f t="shared" si="54"/>
        <v>63.898916967509031</v>
      </c>
      <c r="V202" s="35">
        <f t="shared" si="55"/>
        <v>68.152866242038215</v>
      </c>
      <c r="W202" s="35">
        <f t="shared" si="56"/>
        <v>65.277777777777771</v>
      </c>
      <c r="X202" s="35">
        <f t="shared" si="57"/>
        <v>66.569355980184014</v>
      </c>
      <c r="Y202" s="35">
        <f t="shared" si="58"/>
        <v>70.823305254713205</v>
      </c>
      <c r="Z202" s="35">
        <f t="shared" si="59"/>
        <v>67.948216790452747</v>
      </c>
      <c r="AA202" s="35">
        <f t="shared" si="60"/>
        <v>-2.6704390126749828</v>
      </c>
      <c r="AB202" s="35">
        <f t="shared" si="61"/>
        <v>-2.67043901267499</v>
      </c>
      <c r="AC202" s="35">
        <f t="shared" si="62"/>
        <v>-2.6704390126749757</v>
      </c>
      <c r="AD202" s="36"/>
      <c r="AE202" s="36"/>
      <c r="AF202">
        <v>2.46</v>
      </c>
      <c r="AG202">
        <v>1.6</v>
      </c>
      <c r="AH202" s="41"/>
      <c r="AI202" s="36"/>
      <c r="AJ202" t="s">
        <v>165</v>
      </c>
    </row>
    <row r="203" spans="1:38" ht="15" x14ac:dyDescent="0.25">
      <c r="A203">
        <v>2.77</v>
      </c>
      <c r="B203">
        <v>3.14</v>
      </c>
      <c r="C203">
        <v>2.88</v>
      </c>
      <c r="D203" s="20">
        <f t="shared" si="63"/>
        <v>2.6704390126749633E-2</v>
      </c>
      <c r="E203" s="17">
        <f>IF(OR($A203="",$B203="",$C203=""),"",A203*'MPTO_working_3-way'!$I202)</f>
        <v>2.8439711606510967</v>
      </c>
      <c r="F203" s="21">
        <f>IF(OR($A203="",$B203="",$C203=""),"",B203*'MPTO_working_3-way'!$I202)</f>
        <v>3.223851784997994</v>
      </c>
      <c r="G203" s="22">
        <f>IF(OR($A203="",$B203="",$C203=""),"",C203*'MPTO_working_3-way'!$I202)</f>
        <v>2.9569086435650389</v>
      </c>
      <c r="H203" s="17">
        <f>IF(OR($A203="",$B203="",$C203=""),"",'MPTO_working_3-way'!E202)</f>
        <v>2.840026690184343</v>
      </c>
      <c r="I203" s="21">
        <f>IF(OR($A203="",$B203="",$C203=""),"",'MPTO_working_3-way'!F202)</f>
        <v>3.2302884851802771</v>
      </c>
      <c r="J203" s="22">
        <f>IF(OR($A203="",$B203="",$C203=""),"",'MPTO_working_3-way'!G202)</f>
        <v>2.9557748788725693</v>
      </c>
      <c r="K203" s="17">
        <f>IF(OR($A203="",$B203="",$C203=""),"",'OddsRatio_working_3-way'!H202)</f>
        <v>2.8419613572030125</v>
      </c>
      <c r="L203" s="21">
        <f>IF(OR($A203="",$B203="",$C203=""),"",'OddsRatio_working_3-way'!I202)</f>
        <v>3.2270041267878229</v>
      </c>
      <c r="M203" s="22">
        <f>IF(OR($A203="",$B203="",$C203=""),"",'OddsRatio_working_3-way'!J202)</f>
        <v>2.9564335319444437</v>
      </c>
      <c r="N203" s="23">
        <f t="shared" si="51"/>
        <v>35.162100580902539</v>
      </c>
      <c r="O203" s="24">
        <f t="shared" si="52"/>
        <v>31.018795735382177</v>
      </c>
      <c r="P203" s="24">
        <f t="shared" si="53"/>
        <v>33.819103683715298</v>
      </c>
      <c r="Q203" t="s">
        <v>281</v>
      </c>
      <c r="R203" t="s">
        <v>286</v>
      </c>
      <c r="S203" s="48" t="s">
        <v>441</v>
      </c>
      <c r="T203" s="35">
        <v>100</v>
      </c>
      <c r="U203" s="35">
        <f t="shared" si="54"/>
        <v>85.007496251874073</v>
      </c>
      <c r="V203" s="35">
        <f t="shared" si="55"/>
        <v>77.728285077951</v>
      </c>
      <c r="W203" s="35">
        <f t="shared" si="56"/>
        <v>34.21052631578948</v>
      </c>
      <c r="X203" s="35">
        <f t="shared" si="57"/>
        <v>88.061188606259535</v>
      </c>
      <c r="Y203" s="35">
        <f t="shared" si="58"/>
        <v>80.781977432336475</v>
      </c>
      <c r="Z203" s="35">
        <f t="shared" si="59"/>
        <v>37.264218670174934</v>
      </c>
      <c r="AA203" s="35">
        <f t="shared" si="60"/>
        <v>-3.0536923543854613</v>
      </c>
      <c r="AB203" s="35">
        <f t="shared" si="61"/>
        <v>-3.0536923543854755</v>
      </c>
      <c r="AC203" s="35">
        <f t="shared" si="62"/>
        <v>-3.0536923543854542</v>
      </c>
      <c r="AD203" s="36"/>
      <c r="AE203" s="36"/>
      <c r="AF203">
        <v>2.69</v>
      </c>
      <c r="AG203">
        <v>1.51</v>
      </c>
      <c r="AH203" s="41"/>
      <c r="AI203" s="36"/>
      <c r="AJ203" t="s">
        <v>165</v>
      </c>
      <c r="AK203" s="35"/>
      <c r="AL203" s="35"/>
    </row>
    <row r="204" spans="1:38" ht="15" x14ac:dyDescent="0.25">
      <c r="A204">
        <v>6.67</v>
      </c>
      <c r="B204">
        <v>4.49</v>
      </c>
      <c r="C204">
        <v>1.52</v>
      </c>
      <c r="D204" s="20">
        <f t="shared" si="63"/>
        <v>3.0536923543854622E-2</v>
      </c>
      <c r="E204" s="17">
        <f>IF(OR($A204="",$B204="",$C204=""),"",A204*'MPTO_working_3-way'!$I203)</f>
        <v>6.87368128003751</v>
      </c>
      <c r="F204" s="21">
        <f>IF(OR($A204="",$B204="",$C204=""),"",B204*'MPTO_working_3-way'!$I203)</f>
        <v>4.6271107867119072</v>
      </c>
      <c r="G204" s="22">
        <f>IF(OR($A204="",$B204="",$C204=""),"",C204*'MPTO_working_3-way'!$I203)</f>
        <v>1.566416123786659</v>
      </c>
      <c r="H204" s="17">
        <f>IF(OR($A204="",$B204="",$C204=""),"",'MPTO_working_3-way'!E203)</f>
        <v>7.1558366566556542</v>
      </c>
      <c r="I204" s="21">
        <f>IF(OR($A204="",$B204="",$C204=""),"",'MPTO_working_3-way'!F203)</f>
        <v>4.7050371133744999</v>
      </c>
      <c r="J204" s="22">
        <f>IF(OR($A204="",$B204="",$C204=""),"",'MPTO_working_3-way'!G203)</f>
        <v>1.5438870846783517</v>
      </c>
      <c r="K204" s="17">
        <f>IF(OR($A204="",$B204="",$C204=""),"",'OddsRatio_working_3-way'!H203)</f>
        <v>7.0114117445466242</v>
      </c>
      <c r="L204" s="21">
        <f>IF(OR($A204="",$B204="",$C204=""),"",'OddsRatio_working_3-way'!I203)</f>
        <v>4.700145853345278</v>
      </c>
      <c r="M204" s="22">
        <f>IF(OR($A204="",$B204="",$C204=""),"",'OddsRatio_working_3-way'!J203)</f>
        <v>1.5513111300113307</v>
      </c>
      <c r="N204" s="23">
        <f t="shared" si="51"/>
        <v>14.54824509981561</v>
      </c>
      <c r="O204" s="24">
        <f t="shared" si="52"/>
        <v>21.611758310861941</v>
      </c>
      <c r="P204" s="24">
        <f t="shared" si="53"/>
        <v>63.839996589322446</v>
      </c>
      <c r="Q204" t="s">
        <v>168</v>
      </c>
      <c r="R204" t="s">
        <v>387</v>
      </c>
      <c r="S204" s="48" t="s">
        <v>441</v>
      </c>
      <c r="T204" s="35">
        <v>100</v>
      </c>
      <c r="U204" s="35">
        <f t="shared" si="54"/>
        <v>54.545454545454554</v>
      </c>
      <c r="V204" s="35">
        <f t="shared" si="55"/>
        <v>69.230769230769241</v>
      </c>
      <c r="W204" s="35">
        <f t="shared" si="56"/>
        <v>73.40425531914893</v>
      </c>
      <c r="X204" s="35">
        <f t="shared" si="57"/>
        <v>57.364975450081836</v>
      </c>
      <c r="Y204" s="35">
        <f t="shared" si="58"/>
        <v>72.050290135396523</v>
      </c>
      <c r="Z204" s="35">
        <f t="shared" si="59"/>
        <v>76.223776223776227</v>
      </c>
      <c r="AA204" s="35">
        <f t="shared" si="60"/>
        <v>-2.8195209046272822</v>
      </c>
      <c r="AB204" s="35">
        <f t="shared" si="61"/>
        <v>-2.8195209046272822</v>
      </c>
      <c r="AC204" s="35">
        <f t="shared" si="62"/>
        <v>-2.8195209046272964</v>
      </c>
      <c r="AD204" s="36"/>
      <c r="AE204" s="36"/>
      <c r="AF204">
        <v>1.81</v>
      </c>
      <c r="AG204">
        <v>2.08</v>
      </c>
      <c r="AH204" s="41"/>
      <c r="AI204" s="36"/>
      <c r="AJ204" t="s">
        <v>165</v>
      </c>
      <c r="AK204" s="35"/>
      <c r="AL204" s="35"/>
    </row>
    <row r="205" spans="1:38" s="35" customFormat="1" ht="15" x14ac:dyDescent="0.25">
      <c r="A205">
        <v>2.2000000000000002</v>
      </c>
      <c r="B205">
        <v>3.25</v>
      </c>
      <c r="C205">
        <v>3.76</v>
      </c>
      <c r="D205" s="20">
        <f t="shared" si="63"/>
        <v>2.8195209046272929E-2</v>
      </c>
      <c r="E205" s="17">
        <f>IF(OR($A205="",$B205="",$C205=""),"",A205*'MPTO_working_3-way'!$I204)</f>
        <v>2.2620294599018007</v>
      </c>
      <c r="F205" s="21">
        <f>IF(OR($A205="",$B205="",$C205=""),"",B205*'MPTO_working_3-way'!$I204)</f>
        <v>3.3416344294003872</v>
      </c>
      <c r="G205" s="22">
        <f>IF(OR($A205="",$B205="",$C205=""),"",C205*'MPTO_working_3-way'!$I204)</f>
        <v>3.8660139860139862</v>
      </c>
      <c r="H205" s="17">
        <f>IF(OR($A205="",$B205="",$C205=""),"",'MPTO_working_3-way'!E204)</f>
        <v>2.24644866581249</v>
      </c>
      <c r="I205" s="21">
        <f>IF(OR($A205="",$B205="",$C205=""),"",'MPTO_working_3-way'!F204)</f>
        <v>3.3523983706043734</v>
      </c>
      <c r="J205" s="22">
        <f>IF(OR($A205="",$B205="",$C205=""),"",'MPTO_working_3-way'!G204)</f>
        <v>3.8977382563309493</v>
      </c>
      <c r="K205" s="17">
        <f>IF(OR($A205="",$B205="",$C205=""),"",'OddsRatio_working_3-way'!H204)</f>
        <v>2.2530418322605326</v>
      </c>
      <c r="L205" s="21">
        <f>IF(OR($A205="",$B205="",$C205=""),"",'OddsRatio_working_3-way'!I204)</f>
        <v>3.3494534354884986</v>
      </c>
      <c r="M205" s="22">
        <f>IF(OR($A205="",$B205="",$C205=""),"",'OddsRatio_working_3-way'!J204)</f>
        <v>3.8819962141992259</v>
      </c>
      <c r="N205" s="23">
        <f t="shared" si="51"/>
        <v>44.208089139714914</v>
      </c>
      <c r="O205" s="24">
        <f t="shared" si="52"/>
        <v>29.925475725345486</v>
      </c>
      <c r="P205" s="24">
        <f t="shared" si="53"/>
        <v>25.866435134939586</v>
      </c>
      <c r="Q205" t="s">
        <v>284</v>
      </c>
      <c r="R205" t="s">
        <v>167</v>
      </c>
      <c r="S205" s="48" t="s">
        <v>441</v>
      </c>
      <c r="T205" s="35">
        <v>100</v>
      </c>
      <c r="U205" s="35">
        <f t="shared" si="54"/>
        <v>30.555555555555554</v>
      </c>
      <c r="V205" s="35">
        <f t="shared" si="55"/>
        <v>76.905311778290994</v>
      </c>
      <c r="W205" s="35">
        <f t="shared" si="56"/>
        <v>86.666666666666671</v>
      </c>
      <c r="X205" s="35">
        <f t="shared" si="57"/>
        <v>36.428021555042342</v>
      </c>
      <c r="Y205" s="35">
        <f t="shared" si="58"/>
        <v>82.777777777777771</v>
      </c>
      <c r="Z205" s="35">
        <f t="shared" si="59"/>
        <v>92.539132666153449</v>
      </c>
      <c r="AA205" s="35">
        <f t="shared" si="60"/>
        <v>-5.8724659994867885</v>
      </c>
      <c r="AB205" s="35">
        <f t="shared" si="61"/>
        <v>-5.8724659994867778</v>
      </c>
      <c r="AC205" s="35">
        <f t="shared" si="62"/>
        <v>-5.8724659994867778</v>
      </c>
      <c r="AD205" s="36"/>
      <c r="AE205" s="36"/>
      <c r="AF205">
        <v>2.42</v>
      </c>
      <c r="AG205">
        <v>1.61</v>
      </c>
      <c r="AH205" s="41"/>
      <c r="AI205" s="36"/>
      <c r="AJ205" t="s">
        <v>165</v>
      </c>
    </row>
    <row r="206" spans="1:38" ht="15" x14ac:dyDescent="0.25">
      <c r="A206">
        <v>1.44</v>
      </c>
      <c r="B206">
        <v>4.33</v>
      </c>
      <c r="C206">
        <v>7.5</v>
      </c>
      <c r="D206" s="20">
        <f t="shared" si="63"/>
        <v>5.8724659994867867E-2</v>
      </c>
      <c r="E206" s="17">
        <f>IF(OR($A206="",$B206="",$C206=""),"",A206*'MPTO_working_3-way'!$I205)</f>
        <v>1.5245635103926096</v>
      </c>
      <c r="F206" s="21">
        <f>IF(OR($A206="",$B206="",$C206=""),"",B206*'MPTO_working_3-way'!$I205)</f>
        <v>4.5842777777777783</v>
      </c>
      <c r="G206" s="22">
        <f>IF(OR($A206="",$B206="",$C206=""),"",C206*'MPTO_working_3-way'!$I205)</f>
        <v>7.9404349499615092</v>
      </c>
      <c r="H206" s="17">
        <f>IF(OR($A206="",$B206="",$C206=""),"",'MPTO_working_3-way'!E205)</f>
        <v>1.4817678297570311</v>
      </c>
      <c r="I206" s="21">
        <f>IF(OR($A206="",$B206="",$C206=""),"",'MPTO_working_3-way'!F205)</f>
        <v>4.730995690265666</v>
      </c>
      <c r="J206" s="22">
        <f>IF(OR($A206="",$B206="",$C206=""),"",'MPTO_working_3-way'!G205)</f>
        <v>8.7905560359412025</v>
      </c>
      <c r="K206" s="17">
        <f>IF(OR($A206="",$B206="",$C206=""),"",'OddsRatio_working_3-way'!H205)</f>
        <v>1.4948894280138632</v>
      </c>
      <c r="L206" s="21">
        <f>IF(OR($A206="",$B206="",$C206=""),"",'OddsRatio_working_3-way'!I205)</f>
        <v>4.7454131711049197</v>
      </c>
      <c r="M206" s="22">
        <f>IF(OR($A206="",$B206="",$C206=""),"",'OddsRatio_working_3-way'!J205)</f>
        <v>8.3108665502047963</v>
      </c>
      <c r="N206" s="23">
        <f t="shared" si="51"/>
        <v>65.592544566574162</v>
      </c>
      <c r="O206" s="24">
        <f t="shared" si="52"/>
        <v>21.813686876643597</v>
      </c>
      <c r="P206" s="24">
        <f t="shared" si="53"/>
        <v>12.593768556782239</v>
      </c>
      <c r="Q206" t="s">
        <v>396</v>
      </c>
      <c r="R206" t="s">
        <v>189</v>
      </c>
      <c r="S206" s="48" t="s">
        <v>441</v>
      </c>
      <c r="T206" s="35">
        <v>100</v>
      </c>
      <c r="U206" s="35">
        <f t="shared" si="54"/>
        <v>40.119760479041922</v>
      </c>
      <c r="V206" s="35">
        <f t="shared" si="55"/>
        <v>76.30331753554502</v>
      </c>
      <c r="W206" s="35">
        <f t="shared" si="56"/>
        <v>81.273408239700387</v>
      </c>
      <c r="X206" s="35">
        <f t="shared" si="57"/>
        <v>42.423274224754607</v>
      </c>
      <c r="Y206" s="35">
        <f t="shared" si="58"/>
        <v>78.606831281257712</v>
      </c>
      <c r="Z206" s="35">
        <f t="shared" si="59"/>
        <v>83.576921985413065</v>
      </c>
      <c r="AA206" s="35">
        <f t="shared" si="60"/>
        <v>-2.3035137457126851</v>
      </c>
      <c r="AB206" s="35">
        <f t="shared" si="61"/>
        <v>-2.3035137457126922</v>
      </c>
      <c r="AC206" s="35">
        <f t="shared" si="62"/>
        <v>-2.303513745712678</v>
      </c>
      <c r="AD206" s="36"/>
      <c r="AE206" s="36"/>
      <c r="AF206">
        <v>1.67</v>
      </c>
      <c r="AG206">
        <v>2.2400000000000002</v>
      </c>
      <c r="AH206" s="41"/>
      <c r="AI206" s="36"/>
      <c r="AJ206" t="s">
        <v>436</v>
      </c>
      <c r="AK206" s="35"/>
      <c r="AL206" s="35"/>
    </row>
    <row r="207" spans="1:38" ht="15" x14ac:dyDescent="0.25">
      <c r="A207">
        <v>1.67</v>
      </c>
      <c r="B207">
        <v>4.22</v>
      </c>
      <c r="C207">
        <v>5.34</v>
      </c>
      <c r="D207" s="20">
        <f t="shared" si="63"/>
        <v>2.3035137457126931E-2</v>
      </c>
      <c r="E207" s="17">
        <f>IF(OR($A207="",$B207="",$C207=""),"",A207*'MPTO_working_3-way'!$I206)</f>
        <v>1.7084686795534019</v>
      </c>
      <c r="F207" s="21">
        <f>IF(OR($A207="",$B207="",$C207=""),"",B207*'MPTO_working_3-way'!$I206)</f>
        <v>4.3172082800690754</v>
      </c>
      <c r="G207" s="22">
        <f>IF(OR($A207="",$B207="",$C207=""),"",C207*'MPTO_working_3-way'!$I206)</f>
        <v>5.463007634021058</v>
      </c>
      <c r="H207" s="17">
        <f>IF(OR($A207="",$B207="",$C207=""),"",'MPTO_working_3-way'!E206)</f>
        <v>1.6916923908285708</v>
      </c>
      <c r="I207" s="21">
        <f>IF(OR($A207="",$B207="",$C207=""),"",'MPTO_working_3-way'!F206)</f>
        <v>4.3613187653371357</v>
      </c>
      <c r="J207" s="22">
        <f>IF(OR($A207="",$B207="",$C207=""),"",'MPTO_working_3-way'!G206)</f>
        <v>5.5683150881594159</v>
      </c>
      <c r="K207" s="17">
        <f>IF(OR($A207="",$B207="",$C207=""),"",'OddsRatio_working_3-way'!H206)</f>
        <v>1.6976143739277683</v>
      </c>
      <c r="L207" s="21">
        <f>IF(OR($A207="",$B207="",$C207=""),"",'OddsRatio_working_3-way'!I206)</f>
        <v>4.3527138567871848</v>
      </c>
      <c r="M207" s="22">
        <f>IF(OR($A207="",$B207="",$C207=""),"",'OddsRatio_working_3-way'!J206)</f>
        <v>5.5188751982783808</v>
      </c>
      <c r="N207" s="23">
        <f t="shared" si="51"/>
        <v>58.531948051948049</v>
      </c>
      <c r="O207" s="24">
        <f t="shared" si="52"/>
        <v>23.163116883116881</v>
      </c>
      <c r="P207" s="24">
        <f t="shared" si="53"/>
        <v>18.304935064935062</v>
      </c>
      <c r="Q207" t="s">
        <v>329</v>
      </c>
      <c r="R207" t="s">
        <v>326</v>
      </c>
      <c r="S207" s="48" t="s">
        <v>442</v>
      </c>
      <c r="T207" s="35">
        <v>100</v>
      </c>
      <c r="U207" s="35">
        <f t="shared" si="54"/>
        <v>51.690821256038639</v>
      </c>
      <c r="V207" s="35">
        <f t="shared" si="55"/>
        <v>72.826086956521735</v>
      </c>
      <c r="W207" s="35">
        <f t="shared" si="56"/>
        <v>73.333333333333329</v>
      </c>
      <c r="X207" s="35">
        <f t="shared" si="57"/>
        <v>53.840579710144929</v>
      </c>
      <c r="Y207" s="35">
        <f t="shared" si="58"/>
        <v>74.975845410628025</v>
      </c>
      <c r="Z207" s="35">
        <f t="shared" si="59"/>
        <v>75.483091787439619</v>
      </c>
      <c r="AA207" s="35">
        <f t="shared" si="60"/>
        <v>-2.1497584541062906</v>
      </c>
      <c r="AB207" s="35">
        <f t="shared" si="61"/>
        <v>-2.1497584541062906</v>
      </c>
      <c r="AC207" s="35">
        <f t="shared" si="62"/>
        <v>-2.1497584541062906</v>
      </c>
      <c r="AD207" s="36"/>
      <c r="AE207" s="36"/>
      <c r="AF207">
        <v>1.9</v>
      </c>
      <c r="AG207">
        <v>2</v>
      </c>
      <c r="AH207" s="41"/>
      <c r="AI207" s="36"/>
      <c r="AJ207" t="s">
        <v>439</v>
      </c>
      <c r="AK207" s="35"/>
      <c r="AL207" s="35"/>
    </row>
    <row r="208" spans="1:38" ht="15" x14ac:dyDescent="0.25">
      <c r="A208">
        <v>2.0699999999999998</v>
      </c>
      <c r="B208">
        <v>3.68</v>
      </c>
      <c r="C208">
        <v>3.75</v>
      </c>
      <c r="D208" s="20">
        <f t="shared" si="63"/>
        <v>2.1497584541062764E-2</v>
      </c>
      <c r="E208" s="17">
        <f>IF(OR($A208="",$B208="",$C208=""),"",A208*'MPTO_working_3-way'!$I207)</f>
        <v>2.1144999999999996</v>
      </c>
      <c r="F208" s="21">
        <f>IF(OR($A208="",$B208="",$C208=""),"",B208*'MPTO_working_3-way'!$I207)</f>
        <v>3.7591111111111113</v>
      </c>
      <c r="G208" s="22">
        <f>IF(OR($A208="",$B208="",$C208=""),"",C208*'MPTO_working_3-way'!$I207)</f>
        <v>3.8306159420289854</v>
      </c>
      <c r="H208" s="17">
        <f>IF(OR($A208="",$B208="",$C208=""),"",'MPTO_working_3-way'!E207)</f>
        <v>2.1011673151750969</v>
      </c>
      <c r="I208" s="21">
        <f>IF(OR($A208="",$B208="",$C208=""),"",'MPTO_working_3-way'!F207)</f>
        <v>3.7796713329275717</v>
      </c>
      <c r="J208" s="22">
        <f>IF(OR($A208="",$B208="",$C208=""),"",'MPTO_working_3-way'!G207)</f>
        <v>3.8535525907539556</v>
      </c>
      <c r="K208" s="17">
        <f>IF(OR($A208="",$B208="",$C208=""),"",'OddsRatio_working_3-way'!H207)</f>
        <v>2.1065553158064079</v>
      </c>
      <c r="L208" s="21">
        <f>IF(OR($A208="",$B208="",$C208=""),"",'OddsRatio_working_3-way'!I207)</f>
        <v>3.7715591087487601</v>
      </c>
      <c r="M208" s="22">
        <f>IF(OR($A208="",$B208="",$C208=""),"",'OddsRatio_working_3-way'!J207)</f>
        <v>3.843950578007123</v>
      </c>
      <c r="N208" s="23">
        <f t="shared" si="51"/>
        <v>47.292504138094124</v>
      </c>
      <c r="O208" s="24">
        <f t="shared" si="52"/>
        <v>26.602033577677936</v>
      </c>
      <c r="P208" s="24">
        <f t="shared" si="53"/>
        <v>26.105462284227947</v>
      </c>
      <c r="Q208" t="s">
        <v>335</v>
      </c>
      <c r="R208" t="s">
        <v>226</v>
      </c>
      <c r="S208" s="48" t="s">
        <v>442</v>
      </c>
      <c r="T208" s="35">
        <v>100</v>
      </c>
      <c r="U208" s="35">
        <f t="shared" si="54"/>
        <v>44.134078212290497</v>
      </c>
      <c r="V208" s="35">
        <f t="shared" si="55"/>
        <v>73.262032085561486</v>
      </c>
      <c r="W208" s="35">
        <f t="shared" si="56"/>
        <v>80</v>
      </c>
      <c r="X208" s="35">
        <f t="shared" si="57"/>
        <v>46.737967914438499</v>
      </c>
      <c r="Y208" s="35">
        <f t="shared" si="58"/>
        <v>75.865921787709496</v>
      </c>
      <c r="Z208" s="35">
        <f t="shared" si="59"/>
        <v>82.603889702147995</v>
      </c>
      <c r="AA208" s="35">
        <f t="shared" si="60"/>
        <v>-2.6038897021480025</v>
      </c>
      <c r="AB208" s="35">
        <f t="shared" si="61"/>
        <v>-2.6038897021480096</v>
      </c>
      <c r="AC208" s="35">
        <f t="shared" si="62"/>
        <v>-2.6038897021479954</v>
      </c>
      <c r="AD208" s="36"/>
      <c r="AE208" s="36"/>
      <c r="AF208">
        <v>1.83</v>
      </c>
      <c r="AG208">
        <v>2.0699999999999998</v>
      </c>
      <c r="AH208" s="41"/>
      <c r="AI208" s="36"/>
      <c r="AJ208" t="s">
        <v>439</v>
      </c>
      <c r="AK208" s="35"/>
      <c r="AL208" s="35"/>
    </row>
    <row r="209" spans="1:38" ht="15" x14ac:dyDescent="0.25">
      <c r="A209">
        <v>1.79</v>
      </c>
      <c r="B209">
        <v>3.74</v>
      </c>
      <c r="C209">
        <v>5</v>
      </c>
      <c r="D209" s="20">
        <f t="shared" si="63"/>
        <v>2.603889702147999E-2</v>
      </c>
      <c r="E209" s="17">
        <f>IF(OR($A209="",$B209="",$C209=""),"",A209*'MPTO_working_3-way'!$I208)</f>
        <v>1.8366096256684492</v>
      </c>
      <c r="F209" s="21">
        <f>IF(OR($A209="",$B209="",$C209=""),"",B209*'MPTO_working_3-way'!$I208)</f>
        <v>3.8373854748603353</v>
      </c>
      <c r="G209" s="22">
        <f>IF(OR($A209="",$B209="",$C209=""),"",C209*'MPTO_working_3-way'!$I208)</f>
        <v>5.1301944851073999</v>
      </c>
      <c r="H209" s="17">
        <f>IF(OR($A209="",$B209="",$C209=""),"",'MPTO_working_3-way'!E208)</f>
        <v>1.8182493065162126</v>
      </c>
      <c r="I209" s="21">
        <f>IF(OR($A209="",$B209="",$C209=""),"",'MPTO_working_3-way'!F208)</f>
        <v>3.8654805530748622</v>
      </c>
      <c r="J209" s="22">
        <f>IF(OR($A209="",$B209="",$C209=""),"",'MPTO_working_3-way'!G208)</f>
        <v>5.2268350319068091</v>
      </c>
      <c r="K209" s="17">
        <f>IF(OR($A209="",$B209="",$C209=""),"",'OddsRatio_working_3-way'!H208)</f>
        <v>1.8251013965763734</v>
      </c>
      <c r="L209" s="21">
        <f>IF(OR($A209="",$B209="",$C209=""),"",'OddsRatio_working_3-way'!I208)</f>
        <v>3.8617440843281825</v>
      </c>
      <c r="M209" s="22">
        <f>IF(OR($A209="",$B209="",$C209=""),"",'OddsRatio_working_3-way'!J208)</f>
        <v>5.1777285902601191</v>
      </c>
      <c r="N209" s="23">
        <f t="shared" si="51"/>
        <v>54.448151965665637</v>
      </c>
      <c r="O209" s="24">
        <f t="shared" si="52"/>
        <v>26.059409630626067</v>
      </c>
      <c r="P209" s="24">
        <f t="shared" si="53"/>
        <v>19.492438403708299</v>
      </c>
      <c r="Q209" t="s">
        <v>365</v>
      </c>
      <c r="R209" t="s">
        <v>247</v>
      </c>
      <c r="S209" s="48" t="s">
        <v>442</v>
      </c>
      <c r="T209" s="35">
        <v>100</v>
      </c>
      <c r="U209" s="35">
        <f t="shared" si="54"/>
        <v>41.176470588235297</v>
      </c>
      <c r="V209" s="35">
        <f t="shared" si="55"/>
        <v>75.369458128078819</v>
      </c>
      <c r="W209" s="35">
        <f t="shared" si="56"/>
        <v>81.060606060606062</v>
      </c>
      <c r="X209" s="35">
        <f t="shared" si="57"/>
        <v>43.569935811315126</v>
      </c>
      <c r="Y209" s="35">
        <f t="shared" si="58"/>
        <v>77.762923351158648</v>
      </c>
      <c r="Z209" s="35">
        <f t="shared" si="59"/>
        <v>83.454071283685892</v>
      </c>
      <c r="AA209" s="35">
        <f t="shared" si="60"/>
        <v>-2.3934652230798292</v>
      </c>
      <c r="AB209" s="35">
        <f t="shared" si="61"/>
        <v>-2.3934652230798292</v>
      </c>
      <c r="AC209" s="35">
        <f t="shared" si="62"/>
        <v>-2.3934652230798292</v>
      </c>
      <c r="AD209" s="36"/>
      <c r="AE209" s="36"/>
      <c r="AF209">
        <v>1.88</v>
      </c>
      <c r="AG209">
        <v>2.04</v>
      </c>
      <c r="AH209" s="41"/>
      <c r="AI209" s="36"/>
      <c r="AJ209" t="s">
        <v>432</v>
      </c>
      <c r="AK209" s="35"/>
      <c r="AL209" s="35"/>
    </row>
    <row r="210" spans="1:38" ht="15" x14ac:dyDescent="0.25">
      <c r="A210">
        <v>1.7</v>
      </c>
      <c r="B210">
        <v>4.0599999999999996</v>
      </c>
      <c r="C210">
        <v>5.28</v>
      </c>
      <c r="D210" s="20">
        <f t="shared" si="63"/>
        <v>2.3934652230798381E-2</v>
      </c>
      <c r="E210" s="17">
        <f>IF(OR($A210="",$B210="",$C210=""),"",A210*'MPTO_working_3-way'!$I209)</f>
        <v>1.7406889087923572</v>
      </c>
      <c r="F210" s="21">
        <f>IF(OR($A210="",$B210="",$C210=""),"",B210*'MPTO_working_3-way'!$I209)</f>
        <v>4.157174688057041</v>
      </c>
      <c r="G210" s="22">
        <f>IF(OR($A210="",$B210="",$C210=""),"",C210*'MPTO_working_3-way'!$I209)</f>
        <v>5.4063749637786156</v>
      </c>
      <c r="H210" s="17">
        <f>IF(OR($A210="",$B210="",$C210=""),"",'MPTO_working_3-way'!E209)</f>
        <v>1.7233740701180489</v>
      </c>
      <c r="I210" s="21">
        <f>IF(OR($A210="",$B210="",$C210=""),"",'MPTO_working_3-way'!F209)</f>
        <v>4.1959121514782147</v>
      </c>
      <c r="J210" s="22">
        <f>IF(OR($A210="",$B210="",$C210=""),"",'MPTO_working_3-way'!G209)</f>
        <v>5.5122014181879795</v>
      </c>
      <c r="K210" s="17">
        <f>IF(OR($A210="",$B210="",$C210=""),"",'OddsRatio_working_3-way'!H209)</f>
        <v>1.7295791648829368</v>
      </c>
      <c r="L210" s="21">
        <f>IF(OR($A210="",$B210="",$C210=""),"",'OddsRatio_working_3-way'!I209)</f>
        <v>4.1893032064882645</v>
      </c>
      <c r="M210" s="22">
        <f>IF(OR($A210="",$B210="",$C210=""),"",'OddsRatio_working_3-way'!J209)</f>
        <v>5.4608554652842409</v>
      </c>
      <c r="N210" s="23">
        <f t="shared" si="51"/>
        <v>57.448519086260674</v>
      </c>
      <c r="O210" s="24">
        <f t="shared" si="52"/>
        <v>24.054798632178116</v>
      </c>
      <c r="P210" s="24">
        <f t="shared" si="53"/>
        <v>18.496682281561203</v>
      </c>
      <c r="Q210" t="s">
        <v>367</v>
      </c>
      <c r="R210" t="s">
        <v>358</v>
      </c>
      <c r="S210" s="48" t="s">
        <v>442</v>
      </c>
      <c r="T210" s="35">
        <v>100</v>
      </c>
      <c r="U210" s="35">
        <f t="shared" si="54"/>
        <v>23.664122137404579</v>
      </c>
      <c r="V210" s="35">
        <f t="shared" si="55"/>
        <v>82.817869415807564</v>
      </c>
      <c r="W210" s="35">
        <f t="shared" si="56"/>
        <v>90.610328638497649</v>
      </c>
      <c r="X210" s="35">
        <f t="shared" si="57"/>
        <v>26.571801945694784</v>
      </c>
      <c r="Y210" s="35">
        <f t="shared" si="58"/>
        <v>85.725549224097762</v>
      </c>
      <c r="Z210" s="35">
        <f t="shared" si="59"/>
        <v>93.51800844678786</v>
      </c>
      <c r="AA210" s="35">
        <f t="shared" si="60"/>
        <v>-2.9076798082902044</v>
      </c>
      <c r="AB210" s="35">
        <f t="shared" si="61"/>
        <v>-2.9076798082901973</v>
      </c>
      <c r="AC210" s="35">
        <f t="shared" si="62"/>
        <v>-2.9076798082902116</v>
      </c>
      <c r="AD210" s="36"/>
      <c r="AE210" s="36"/>
      <c r="AF210">
        <v>1.81</v>
      </c>
      <c r="AG210">
        <v>2.09</v>
      </c>
      <c r="AH210" s="41"/>
      <c r="AI210" s="36"/>
      <c r="AJ210" t="s">
        <v>432</v>
      </c>
      <c r="AK210" s="35"/>
      <c r="AL210" s="35"/>
    </row>
    <row r="211" spans="1:38" ht="15" x14ac:dyDescent="0.25">
      <c r="A211">
        <v>1.31</v>
      </c>
      <c r="B211">
        <v>5.82</v>
      </c>
      <c r="C211">
        <v>10.65</v>
      </c>
      <c r="D211" s="20">
        <f t="shared" si="63"/>
        <v>2.9076798082902089E-2</v>
      </c>
      <c r="E211" s="17">
        <f>IF(OR($A211="",$B211="",$C211=""),"",A211*'MPTO_working_3-way'!$I210)</f>
        <v>1.3480906054886017</v>
      </c>
      <c r="F211" s="21">
        <f>IF(OR($A211="",$B211="",$C211=""),"",B211*'MPTO_working_3-way'!$I210)</f>
        <v>5.9892269648424907</v>
      </c>
      <c r="G211" s="22">
        <f>IF(OR($A211="",$B211="",$C211=""),"",C211*'MPTO_working_3-way'!$I210)</f>
        <v>10.959667899582907</v>
      </c>
      <c r="H211" s="17">
        <f>IF(OR($A211="",$B211="",$C211=""),"",'MPTO_working_3-way'!E210)</f>
        <v>1.3268467993256425</v>
      </c>
      <c r="I211" s="21">
        <f>IF(OR($A211="",$B211="",$C211=""),"",'MPTO_working_3-way'!F210)</f>
        <v>6.1679264932762408</v>
      </c>
      <c r="J211" s="22">
        <f>IF(OR($A211="",$B211="",$C211=""),"",'MPTO_working_3-way'!G210)</f>
        <v>11.875857257565588</v>
      </c>
      <c r="K211" s="17">
        <f>IF(OR($A211="",$B211="",$C211=""),"",'OddsRatio_working_3-way'!H210)</f>
        <v>1.333036595264024</v>
      </c>
      <c r="L211" s="21">
        <f>IF(OR($A211="",$B211="",$C211=""),"",'OddsRatio_working_3-way'!I210)</f>
        <v>6.1781819005567558</v>
      </c>
      <c r="M211" s="22">
        <f>IF(OR($A211="",$B211="",$C211=""),"",'OddsRatio_working_3-way'!J210)</f>
        <v>11.367106917089771</v>
      </c>
      <c r="N211" s="23">
        <f t="shared" si="51"/>
        <v>74.178990338528479</v>
      </c>
      <c r="O211" s="24">
        <f t="shared" si="52"/>
        <v>16.696645591661905</v>
      </c>
      <c r="P211" s="24">
        <f t="shared" si="53"/>
        <v>9.1243640698096069</v>
      </c>
      <c r="Q211" t="s">
        <v>379</v>
      </c>
      <c r="R211" t="s">
        <v>269</v>
      </c>
      <c r="S211" s="48" t="s">
        <v>442</v>
      </c>
      <c r="T211" s="35">
        <v>100</v>
      </c>
      <c r="U211" s="35">
        <f t="shared" si="54"/>
        <v>9.0909090909091042</v>
      </c>
      <c r="V211" s="35">
        <f t="shared" si="55"/>
        <v>91.304347826086953</v>
      </c>
      <c r="W211" s="35">
        <f t="shared" si="56"/>
        <v>96.443812233285911</v>
      </c>
      <c r="X211" s="35">
        <f t="shared" si="57"/>
        <v>12.251839940627125</v>
      </c>
      <c r="Y211" s="35">
        <f t="shared" si="58"/>
        <v>94.465278675804981</v>
      </c>
      <c r="Z211" s="35">
        <f t="shared" si="59"/>
        <v>99.604743083003953</v>
      </c>
      <c r="AA211" s="35">
        <f t="shared" si="60"/>
        <v>-3.1609308497180209</v>
      </c>
      <c r="AB211" s="35">
        <f t="shared" si="61"/>
        <v>-3.160930849718028</v>
      </c>
      <c r="AC211" s="35">
        <f t="shared" si="62"/>
        <v>-3.1609308497180422</v>
      </c>
      <c r="AD211" s="36"/>
      <c r="AE211" s="36"/>
      <c r="AF211">
        <v>1.59</v>
      </c>
      <c r="AG211">
        <v>2.4700000000000002</v>
      </c>
      <c r="AH211" s="41"/>
      <c r="AI211" s="36"/>
      <c r="AJ211" t="s">
        <v>434</v>
      </c>
      <c r="AK211" s="35"/>
      <c r="AL211" s="35"/>
    </row>
    <row r="212" spans="1:38" ht="15" x14ac:dyDescent="0.25">
      <c r="A212">
        <v>1.1000000000000001</v>
      </c>
      <c r="B212">
        <v>11.5</v>
      </c>
      <c r="C212">
        <v>28.12</v>
      </c>
      <c r="D212" s="20">
        <f t="shared" si="63"/>
        <v>3.1609308497180466E-2</v>
      </c>
      <c r="E212" s="17">
        <f>IF(OR($A212="",$B212="",$C212=""),"",A212*'MPTO_working_3-way'!$I211)</f>
        <v>1.1347702393468986</v>
      </c>
      <c r="F212" s="21">
        <f>IF(OR($A212="",$B212="",$C212=""),"",B212*'MPTO_working_3-way'!$I211)</f>
        <v>11.863507047717576</v>
      </c>
      <c r="G212" s="22">
        <f>IF(OR($A212="",$B212="",$C212=""),"",C212*'MPTO_working_3-way'!$I211)</f>
        <v>29.008853754940716</v>
      </c>
      <c r="H212" s="17">
        <f>IF(OR($A212="",$B212="",$C212=""),"",'MPTO_working_3-way'!E211)</f>
        <v>1.1128985833708767</v>
      </c>
      <c r="I212" s="21">
        <f>IF(OR($A212="",$B212="",$C212=""),"",'MPTO_working_3-way'!F211)</f>
        <v>13.085565038257807</v>
      </c>
      <c r="J212" s="22">
        <f>IF(OR($A212="",$B212="",$C212=""),"",'MPTO_working_3-way'!G211)</f>
        <v>39.959334980903222</v>
      </c>
      <c r="K212" s="17">
        <f>IF(OR($A212="",$B212="",$C212=""),"",'OddsRatio_working_3-way'!H211)</f>
        <v>1.1176570678856856</v>
      </c>
      <c r="L212" s="21">
        <f>IF(OR($A212="",$B212="",$C212=""),"",'OddsRatio_working_3-way'!I211)</f>
        <v>13.353992127996978</v>
      </c>
      <c r="M212" s="22">
        <f>IF(OR($A212="",$B212="",$C212=""),"",'OddsRatio_working_3-way'!J211)</f>
        <v>32.908596810597913</v>
      </c>
      <c r="N212" s="23">
        <f t="shared" si="51"/>
        <v>88.123565927807221</v>
      </c>
      <c r="O212" s="24">
        <f t="shared" si="52"/>
        <v>8.4292106539641694</v>
      </c>
      <c r="P212" s="24">
        <f t="shared" si="53"/>
        <v>3.4472234182285897</v>
      </c>
      <c r="Q212" t="s">
        <v>371</v>
      </c>
      <c r="R212" t="s">
        <v>273</v>
      </c>
      <c r="S212" s="48" t="s">
        <v>442</v>
      </c>
      <c r="T212" s="35">
        <v>100</v>
      </c>
      <c r="U212" s="35">
        <f t="shared" si="54"/>
        <v>27.007299270072991</v>
      </c>
      <c r="V212" s="35">
        <f t="shared" si="55"/>
        <v>81.583793738489874</v>
      </c>
      <c r="W212" s="35">
        <f t="shared" si="56"/>
        <v>88.095238095238088</v>
      </c>
      <c r="X212" s="35">
        <f t="shared" si="57"/>
        <v>30.320968166272031</v>
      </c>
      <c r="Y212" s="35">
        <f t="shared" si="58"/>
        <v>84.897462634688907</v>
      </c>
      <c r="Z212" s="35">
        <f t="shared" si="59"/>
        <v>91.408906991437135</v>
      </c>
      <c r="AA212" s="35">
        <f t="shared" si="60"/>
        <v>-3.3136688961990401</v>
      </c>
      <c r="AB212" s="35">
        <f t="shared" si="61"/>
        <v>-3.313668896199033</v>
      </c>
      <c r="AC212" s="35">
        <f t="shared" si="62"/>
        <v>-3.3136688961990473</v>
      </c>
      <c r="AD212" s="36"/>
      <c r="AE212" s="36"/>
      <c r="AF212">
        <v>1.21</v>
      </c>
      <c r="AG212">
        <v>4.4800000000000004</v>
      </c>
      <c r="AH212" s="41"/>
      <c r="AI212" s="36"/>
      <c r="AJ212" t="s">
        <v>434</v>
      </c>
      <c r="AK212" s="35"/>
      <c r="AL212" s="35"/>
    </row>
    <row r="213" spans="1:38" ht="15" x14ac:dyDescent="0.25">
      <c r="A213">
        <v>1.37</v>
      </c>
      <c r="B213">
        <v>5.43</v>
      </c>
      <c r="C213">
        <v>8.4</v>
      </c>
      <c r="D213" s="20">
        <f t="shared" si="63"/>
        <v>3.3136688961990401E-2</v>
      </c>
      <c r="E213" s="17">
        <f>IF(OR($A213="",$B213="",$C213=""),"",A213*'MPTO_working_3-way'!$I212)</f>
        <v>1.4153972638779269</v>
      </c>
      <c r="F213" s="21">
        <f>IF(OR($A213="",$B213="",$C213=""),"",B213*'MPTO_working_3-way'!$I212)</f>
        <v>5.609932221063608</v>
      </c>
      <c r="G213" s="22">
        <f>IF(OR($A213="",$B213="",$C213=""),"",C213*'MPTO_working_3-way'!$I212)</f>
        <v>8.6783481872807204</v>
      </c>
      <c r="H213" s="17">
        <f>IF(OR($A213="",$B213="",$C213=""),"",'MPTO_working_3-way'!E212)</f>
        <v>1.3910499539421637</v>
      </c>
      <c r="I213" s="21">
        <f>IF(OR($A213="",$B213="",$C213=""),"",'MPTO_working_3-way'!F212)</f>
        <v>5.7764569070548664</v>
      </c>
      <c r="J213" s="22">
        <f>IF(OR($A213="",$B213="",$C213=""),"",'MPTO_working_3-way'!G212)</f>
        <v>9.2590829885847725</v>
      </c>
      <c r="K213" s="17">
        <f>IF(OR($A213="",$B213="",$C213=""),"",'OddsRatio_working_3-way'!H212)</f>
        <v>1.3983283871333507</v>
      </c>
      <c r="L213" s="21">
        <f>IF(OR($A213="",$B213="",$C213=""),"",'OddsRatio_working_3-way'!I212)</f>
        <v>5.7691750135155235</v>
      </c>
      <c r="M213" s="22">
        <f>IF(OR($A213="",$B213="",$C213=""),"",'OddsRatio_working_3-way'!J212)</f>
        <v>8.9665677426670154</v>
      </c>
      <c r="N213" s="23">
        <f t="shared" si="51"/>
        <v>70.651542540091171</v>
      </c>
      <c r="O213" s="24">
        <f t="shared" si="52"/>
        <v>17.825527307536817</v>
      </c>
      <c r="P213" s="24">
        <f t="shared" si="53"/>
        <v>11.522930152372011</v>
      </c>
      <c r="Q213" t="s">
        <v>388</v>
      </c>
      <c r="R213" t="s">
        <v>283</v>
      </c>
      <c r="S213" s="48" t="s">
        <v>442</v>
      </c>
      <c r="T213" s="35">
        <v>100</v>
      </c>
      <c r="U213" s="35">
        <f t="shared" si="54"/>
        <v>50.495049504950494</v>
      </c>
      <c r="V213" s="35">
        <f t="shared" si="55"/>
        <v>72.826086956521735</v>
      </c>
      <c r="W213" s="35">
        <f t="shared" si="56"/>
        <v>74.424552429667528</v>
      </c>
      <c r="X213" s="35">
        <f t="shared" si="57"/>
        <v>52.749360613810751</v>
      </c>
      <c r="Y213" s="35">
        <f t="shared" si="58"/>
        <v>75.080398065381985</v>
      </c>
      <c r="Z213" s="35">
        <f t="shared" si="59"/>
        <v>76.678863538527764</v>
      </c>
      <c r="AA213" s="35">
        <f t="shared" si="60"/>
        <v>-2.2543111088602572</v>
      </c>
      <c r="AB213" s="35">
        <f t="shared" si="61"/>
        <v>-2.2543111088602501</v>
      </c>
      <c r="AC213" s="35">
        <f t="shared" si="62"/>
        <v>-2.2543111088602359</v>
      </c>
      <c r="AD213" s="36"/>
      <c r="AE213" s="36"/>
      <c r="AF213">
        <v>1.64</v>
      </c>
      <c r="AG213">
        <v>2.35</v>
      </c>
      <c r="AH213" s="41"/>
      <c r="AI213" s="36"/>
      <c r="AJ213" t="s">
        <v>165</v>
      </c>
      <c r="AK213" s="35"/>
      <c r="AL213" s="35"/>
    </row>
    <row r="214" spans="1:38" ht="15" x14ac:dyDescent="0.25">
      <c r="A214">
        <v>2.02</v>
      </c>
      <c r="B214">
        <v>3.68</v>
      </c>
      <c r="C214">
        <v>3.91</v>
      </c>
      <c r="D214" s="20">
        <f t="shared" si="63"/>
        <v>2.2543111088602519E-2</v>
      </c>
      <c r="E214" s="17">
        <f>IF(OR($A214="",$B214="",$C214=""),"",A214*'MPTO_working_3-way'!$I213)</f>
        <v>2.0655370843989771</v>
      </c>
      <c r="F214" s="21">
        <f>IF(OR($A214="",$B214="",$C214=""),"",B214*'MPTO_working_3-way'!$I213)</f>
        <v>3.7629586488060576</v>
      </c>
      <c r="G214" s="22">
        <f>IF(OR($A214="",$B214="",$C214=""),"",C214*'MPTO_working_3-way'!$I213)</f>
        <v>3.998143564356436</v>
      </c>
      <c r="H214" s="17">
        <f>IF(OR($A214="",$B214="",$C214=""),"",'MPTO_working_3-way'!E213)</f>
        <v>2.0511342240920367</v>
      </c>
      <c r="I214" s="21">
        <f>IF(OR($A214="",$B214="",$C214=""),"",'MPTO_working_3-way'!F213)</f>
        <v>3.7846566677847533</v>
      </c>
      <c r="J214" s="22">
        <f>IF(OR($A214="",$B214="",$C214=""),"",'MPTO_working_3-way'!G213)</f>
        <v>4.0283579425190634</v>
      </c>
      <c r="K214" s="17">
        <f>IF(OR($A214="",$B214="",$C214=""),"",'OddsRatio_working_3-way'!H213)</f>
        <v>2.0568685899547736</v>
      </c>
      <c r="L214" s="21">
        <f>IF(OR($A214="",$B214="",$C214=""),"",'OddsRatio_working_3-way'!I213)</f>
        <v>3.7768704128223476</v>
      </c>
      <c r="M214" s="22">
        <f>IF(OR($A214="",$B214="",$C214=""),"",'OddsRatio_working_3-way'!J213)</f>
        <v>4.0151839184003828</v>
      </c>
      <c r="N214" s="23">
        <f t="shared" si="51"/>
        <v>48.413558272713196</v>
      </c>
      <c r="O214" s="24">
        <f t="shared" si="52"/>
        <v>26.574833617087133</v>
      </c>
      <c r="P214" s="24">
        <f t="shared" si="53"/>
        <v>25.011608110199656</v>
      </c>
      <c r="Q214" t="s">
        <v>227</v>
      </c>
      <c r="R214" t="s">
        <v>232</v>
      </c>
      <c r="S214" t="s">
        <v>428</v>
      </c>
      <c r="T214" s="35">
        <v>100</v>
      </c>
      <c r="U214" s="35">
        <f t="shared" si="54"/>
        <v>58.847736625514408</v>
      </c>
      <c r="V214" s="35">
        <f t="shared" si="55"/>
        <v>70.674486803519059</v>
      </c>
      <c r="W214" s="35">
        <f t="shared" si="56"/>
        <v>68.253968253968253</v>
      </c>
      <c r="X214" s="35">
        <f t="shared" si="57"/>
        <v>61.071544942512681</v>
      </c>
      <c r="Y214" s="35">
        <f t="shared" si="58"/>
        <v>72.898295120517332</v>
      </c>
      <c r="Z214" s="35">
        <f t="shared" si="59"/>
        <v>70.477776570966526</v>
      </c>
      <c r="AA214" s="35">
        <f t="shared" si="60"/>
        <v>-2.223808316998273</v>
      </c>
      <c r="AB214" s="35">
        <f t="shared" si="61"/>
        <v>-2.223808316998273</v>
      </c>
      <c r="AC214" s="35">
        <f t="shared" si="62"/>
        <v>-2.223808316998273</v>
      </c>
      <c r="AD214" s="36"/>
      <c r="AE214" s="36"/>
      <c r="AF214">
        <v>1.85</v>
      </c>
      <c r="AG214">
        <v>2.06</v>
      </c>
      <c r="AH214" s="41"/>
      <c r="AI214" s="36"/>
      <c r="AJ214" t="s">
        <v>439</v>
      </c>
      <c r="AK214" s="35"/>
      <c r="AL214" s="35"/>
    </row>
    <row r="215" spans="1:38" ht="15" x14ac:dyDescent="0.25">
      <c r="A215">
        <v>2.4300000000000002</v>
      </c>
      <c r="B215">
        <v>3.41</v>
      </c>
      <c r="C215">
        <v>3.15</v>
      </c>
      <c r="D215" s="20">
        <f t="shared" si="63"/>
        <v>2.2238083169982659E-2</v>
      </c>
      <c r="E215" s="17">
        <f>IF(OR($A215="",$B215="",$C215=""),"",A215*'MPTO_working_3-way'!$I214)</f>
        <v>2.484038542103058</v>
      </c>
      <c r="F215" s="21">
        <f>IF(OR($A215="",$B215="",$C215=""),"",B215*'MPTO_working_3-way'!$I214)</f>
        <v>3.4858318636096408</v>
      </c>
      <c r="G215" s="22">
        <f>IF(OR($A215="",$B215="",$C215=""),"",C215*'MPTO_working_3-way'!$I214)</f>
        <v>3.2200499619854455</v>
      </c>
      <c r="H215" s="17">
        <f>IF(OR($A215="",$B215="",$C215=""),"",'MPTO_working_3-way'!E214)</f>
        <v>2.4745741260322438</v>
      </c>
      <c r="I215" s="21">
        <f>IF(OR($A215="",$B215="",$C215=""),"",'MPTO_working_3-way'!F214)</f>
        <v>3.4984308435246403</v>
      </c>
      <c r="J215" s="22">
        <f>IF(OR($A215="",$B215="",$C215=""),"",'MPTO_working_3-way'!G214)</f>
        <v>3.2253109702866056</v>
      </c>
      <c r="K215" s="17">
        <f>IF(OR($A215="",$B215="",$C215=""),"",'OddsRatio_working_3-way'!H214)</f>
        <v>2.4788093282962373</v>
      </c>
      <c r="L215" s="21">
        <f>IF(OR($A215="",$B215="",$C215=""),"",'OddsRatio_working_3-way'!I214)</f>
        <v>3.4922590777579949</v>
      </c>
      <c r="M215" s="22">
        <f>IF(OR($A215="",$B215="",$C215=""),"",'OddsRatio_working_3-way'!J214)</f>
        <v>3.2233846544314058</v>
      </c>
      <c r="N215" s="23">
        <f t="shared" si="51"/>
        <v>40.2570243194927</v>
      </c>
      <c r="O215" s="24">
        <f t="shared" si="52"/>
        <v>28.687556919755796</v>
      </c>
      <c r="P215" s="24">
        <f t="shared" si="53"/>
        <v>31.055418760751515</v>
      </c>
      <c r="Q215" t="s">
        <v>235</v>
      </c>
      <c r="R215" t="s">
        <v>228</v>
      </c>
      <c r="S215" t="s">
        <v>428</v>
      </c>
      <c r="T215" s="35">
        <v>100</v>
      </c>
      <c r="U215" s="35">
        <f t="shared" si="54"/>
        <v>41.176470588235297</v>
      </c>
      <c r="V215" s="35">
        <f t="shared" si="55"/>
        <v>74.226804123711347</v>
      </c>
      <c r="W215" s="35">
        <f t="shared" si="56"/>
        <v>79.550102249488745</v>
      </c>
      <c r="X215" s="35">
        <f t="shared" si="57"/>
        <v>46.223093626799908</v>
      </c>
      <c r="Y215" s="35">
        <f t="shared" si="58"/>
        <v>79.273427162275951</v>
      </c>
      <c r="Z215" s="35">
        <f t="shared" si="59"/>
        <v>84.596725288053378</v>
      </c>
      <c r="AA215" s="35">
        <f t="shared" si="60"/>
        <v>-5.0466230385646114</v>
      </c>
      <c r="AB215" s="35">
        <f t="shared" si="61"/>
        <v>-5.0466230385646043</v>
      </c>
      <c r="AC215" s="35">
        <f t="shared" si="62"/>
        <v>-5.0466230385646327</v>
      </c>
      <c r="AD215" s="36"/>
      <c r="AE215" s="36"/>
      <c r="AF215">
        <v>1.93</v>
      </c>
      <c r="AG215">
        <v>1.97</v>
      </c>
      <c r="AH215" s="41"/>
      <c r="AI215" s="36"/>
      <c r="AJ215" t="s">
        <v>439</v>
      </c>
      <c r="AK215" s="35"/>
      <c r="AL215" s="35"/>
    </row>
    <row r="216" spans="1:38" ht="15" x14ac:dyDescent="0.25">
      <c r="A216">
        <v>1.7</v>
      </c>
      <c r="B216">
        <v>3.88</v>
      </c>
      <c r="C216">
        <v>4.8899999999999997</v>
      </c>
      <c r="D216" s="20">
        <f t="shared" si="63"/>
        <v>5.0466230385646238E-2</v>
      </c>
      <c r="E216" s="17">
        <f>IF(OR($A216="",$B216="",$C216=""),"",A216*'MPTO_working_3-way'!$I215)</f>
        <v>1.7857925916555986</v>
      </c>
      <c r="F216" s="21">
        <f>IF(OR($A216="",$B216="",$C216=""),"",B216*'MPTO_working_3-way'!$I215)</f>
        <v>4.075808973896307</v>
      </c>
      <c r="G216" s="22">
        <f>IF(OR($A216="",$B216="",$C216=""),"",C216*'MPTO_working_3-way'!$I215)</f>
        <v>5.13677986658581</v>
      </c>
      <c r="H216" s="17">
        <f>IF(OR($A216="",$B216="",$C216=""),"",'MPTO_working_3-way'!E215)</f>
        <v>1.7500470232135521</v>
      </c>
      <c r="I216" s="21">
        <f>IF(OR($A216="",$B216="",$C216=""),"",'MPTO_working_3-way'!F215)</f>
        <v>4.1509297660699316</v>
      </c>
      <c r="J216" s="22">
        <f>IF(OR($A216="",$B216="",$C216=""),"",'MPTO_working_3-way'!G215)</f>
        <v>5.3283062338383198</v>
      </c>
      <c r="K216" s="17">
        <f>IF(OR($A216="",$B216="",$C216=""),"",'OddsRatio_working_3-way'!H215)</f>
        <v>1.7625338506210142</v>
      </c>
      <c r="L216" s="21">
        <f>IF(OR($A216="",$B216="",$C216=""),"",'OddsRatio_working_3-way'!I215)</f>
        <v>4.137282128269316</v>
      </c>
      <c r="M216" s="22">
        <f>IF(OR($A216="",$B216="",$C216=""),"",'OddsRatio_working_3-way'!J215)</f>
        <v>5.2375095413082091</v>
      </c>
      <c r="N216" s="23">
        <f t="shared" si="51"/>
        <v>55.997544433360282</v>
      </c>
      <c r="O216" s="24">
        <f t="shared" si="52"/>
        <v>24.535006581626931</v>
      </c>
      <c r="P216" s="24">
        <f t="shared" si="53"/>
        <v>19.467448985012776</v>
      </c>
      <c r="Q216" t="s">
        <v>106</v>
      </c>
      <c r="R216" t="s">
        <v>115</v>
      </c>
      <c r="S216" t="s">
        <v>428</v>
      </c>
      <c r="T216" s="35">
        <v>100</v>
      </c>
      <c r="U216" s="35">
        <f t="shared" si="54"/>
        <v>19.35483870967742</v>
      </c>
      <c r="V216" s="35">
        <f t="shared" si="55"/>
        <v>84.447900466562984</v>
      </c>
      <c r="W216" s="35">
        <f t="shared" si="56"/>
        <v>93.315508021390357</v>
      </c>
      <c r="X216" s="35">
        <f t="shared" si="57"/>
        <v>22.236591512046637</v>
      </c>
      <c r="Y216" s="35">
        <f t="shared" si="58"/>
        <v>87.329653268932205</v>
      </c>
      <c r="Z216" s="35">
        <f t="shared" si="59"/>
        <v>96.197260823759606</v>
      </c>
      <c r="AA216" s="35">
        <f t="shared" si="60"/>
        <v>-2.8817528023692169</v>
      </c>
      <c r="AB216" s="35">
        <f t="shared" si="61"/>
        <v>-2.8817528023692205</v>
      </c>
      <c r="AC216" s="35">
        <f t="shared" si="62"/>
        <v>-2.8817528023692489</v>
      </c>
      <c r="AD216" s="36"/>
      <c r="AE216" s="36"/>
      <c r="AF216">
        <v>1.96</v>
      </c>
      <c r="AG216">
        <v>1.88</v>
      </c>
      <c r="AH216" s="41"/>
      <c r="AI216" s="36"/>
      <c r="AJ216" t="s">
        <v>121</v>
      </c>
      <c r="AK216" s="35"/>
      <c r="AL216" s="35"/>
    </row>
    <row r="217" spans="1:38" ht="15" x14ac:dyDescent="0.25">
      <c r="A217">
        <v>1.24</v>
      </c>
      <c r="B217">
        <v>6.43</v>
      </c>
      <c r="C217">
        <v>14.96</v>
      </c>
      <c r="D217" s="20">
        <f t="shared" si="63"/>
        <v>2.8817528023692196E-2</v>
      </c>
      <c r="E217" s="17">
        <f>IF(OR($A217="",$B217="",$C217=""),"",A217*'MPTO_working_3-way'!$I216)</f>
        <v>1.2757337347493782</v>
      </c>
      <c r="F217" s="21">
        <f>IF(OR($A217="",$B217="",$C217=""),"",B217*'MPTO_working_3-way'!$I216)</f>
        <v>6.6152967051923408</v>
      </c>
      <c r="G217" s="22">
        <f>IF(OR($A217="",$B217="",$C217=""),"",C217*'MPTO_working_3-way'!$I216)</f>
        <v>15.391110219234436</v>
      </c>
      <c r="H217" s="17">
        <f>IF(OR($A217="",$B217="",$C217=""),"",'MPTO_working_3-way'!E216)</f>
        <v>1.2549479929008613</v>
      </c>
      <c r="I217" s="21">
        <f>IF(OR($A217="",$B217="",$C217=""),"",'MPTO_working_3-way'!F216)</f>
        <v>6.8532978362531694</v>
      </c>
      <c r="J217" s="22">
        <f>IF(OR($A217="",$B217="",$C217=""),"",'MPTO_working_3-way'!G216)</f>
        <v>17.470582169790539</v>
      </c>
      <c r="K217" s="17">
        <f>IF(OR($A217="",$B217="",$C217=""),"",'OddsRatio_working_3-way'!H216)</f>
        <v>1.2607288347251875</v>
      </c>
      <c r="L217" s="21">
        <f>IF(OR($A217="",$B217="",$C217=""),"",'OddsRatio_working_3-way'!I216)</f>
        <v>6.8989898856573646</v>
      </c>
      <c r="M217" s="22">
        <f>IF(OR($A217="",$B217="",$C217=""),"",'OddsRatio_working_3-way'!J216)</f>
        <v>16.165727219848407</v>
      </c>
      <c r="N217" s="23">
        <f t="shared" si="51"/>
        <v>78.38626296077787</v>
      </c>
      <c r="O217" s="24">
        <f t="shared" si="52"/>
        <v>15.116479948890287</v>
      </c>
      <c r="P217" s="24">
        <f t="shared" si="53"/>
        <v>6.4972570903318534</v>
      </c>
      <c r="Q217" t="s">
        <v>252</v>
      </c>
      <c r="R217" t="s">
        <v>253</v>
      </c>
      <c r="S217" t="s">
        <v>428</v>
      </c>
      <c r="T217" s="35">
        <v>100</v>
      </c>
      <c r="U217" s="35">
        <f t="shared" si="54"/>
        <v>42.528735632183903</v>
      </c>
      <c r="V217" s="35">
        <f t="shared" si="55"/>
        <v>73.890339425587456</v>
      </c>
      <c r="W217" s="35">
        <f t="shared" si="56"/>
        <v>81.16760828625236</v>
      </c>
      <c r="X217" s="35">
        <f t="shared" si="57"/>
        <v>44.942052288160177</v>
      </c>
      <c r="Y217" s="35">
        <f t="shared" si="58"/>
        <v>76.30365608156373</v>
      </c>
      <c r="Z217" s="35">
        <f t="shared" si="59"/>
        <v>83.58092494222862</v>
      </c>
      <c r="AA217" s="35">
        <f t="shared" si="60"/>
        <v>-2.4133166559762742</v>
      </c>
      <c r="AB217" s="35">
        <f t="shared" si="61"/>
        <v>-2.4133166559762742</v>
      </c>
      <c r="AC217" s="35">
        <f t="shared" si="62"/>
        <v>-2.41331665597626</v>
      </c>
      <c r="AD217" s="36"/>
      <c r="AE217" s="36"/>
      <c r="AF217">
        <v>1.53</v>
      </c>
      <c r="AG217">
        <v>2.61</v>
      </c>
      <c r="AH217" s="41"/>
      <c r="AI217" s="36"/>
      <c r="AJ217" t="s">
        <v>432</v>
      </c>
      <c r="AK217" s="35"/>
      <c r="AL217" s="35"/>
    </row>
    <row r="218" spans="1:38" ht="15" x14ac:dyDescent="0.25">
      <c r="A218">
        <v>1.74</v>
      </c>
      <c r="B218">
        <v>3.83</v>
      </c>
      <c r="C218">
        <v>5.31</v>
      </c>
      <c r="D218" s="20">
        <f t="shared" si="63"/>
        <v>2.4133166559762609E-2</v>
      </c>
      <c r="E218" s="17">
        <f>IF(OR($A218="",$B218="",$C218=""),"",A218*'MPTO_working_3-way'!$I217)</f>
        <v>1.781991709813987</v>
      </c>
      <c r="F218" s="21">
        <f>IF(OR($A218="",$B218="",$C218=""),"",B218*'MPTO_working_3-way'!$I217)</f>
        <v>3.9224300279238911</v>
      </c>
      <c r="G218" s="22">
        <f>IF(OR($A218="",$B218="",$C218=""),"",C218*'MPTO_working_3-way'!$I217)</f>
        <v>5.438147114432339</v>
      </c>
      <c r="H218" s="17">
        <f>IF(OR($A218="",$B218="",$C218=""),"",'MPTO_working_3-way'!E217)</f>
        <v>1.7647009365452937</v>
      </c>
      <c r="I218" s="21">
        <f>IF(OR($A218="",$B218="",$C218=""),"",'MPTO_working_3-way'!F217)</f>
        <v>3.9517535640924675</v>
      </c>
      <c r="J218" s="22">
        <f>IF(OR($A218="",$B218="",$C218=""),"",'MPTO_working_3-way'!G217)</f>
        <v>5.5469415164179692</v>
      </c>
      <c r="K218" s="17">
        <f>IF(OR($A218="",$B218="",$C218=""),"",'OddsRatio_working_3-way'!H217)</f>
        <v>1.7710541207628632</v>
      </c>
      <c r="L218" s="21">
        <f>IF(OR($A218="",$B218="",$C218=""),"",'OddsRatio_working_3-way'!I217)</f>
        <v>3.9487610294039239</v>
      </c>
      <c r="M218" s="22">
        <f>IF(OR($A218="",$B218="",$C218=""),"",'OddsRatio_working_3-way'!J217)</f>
        <v>5.4908692709296485</v>
      </c>
      <c r="N218" s="23">
        <f t="shared" si="51"/>
        <v>56.11698384973883</v>
      </c>
      <c r="O218" s="24">
        <f t="shared" si="52"/>
        <v>25.494399973510589</v>
      </c>
      <c r="P218" s="24">
        <f t="shared" si="53"/>
        <v>18.388616176750581</v>
      </c>
      <c r="Q218" t="s">
        <v>248</v>
      </c>
      <c r="R218" t="s">
        <v>249</v>
      </c>
      <c r="S218" t="s">
        <v>428</v>
      </c>
      <c r="T218" s="35">
        <v>100</v>
      </c>
      <c r="U218" s="35">
        <f t="shared" si="54"/>
        <v>89.495798319327733</v>
      </c>
      <c r="V218" s="35">
        <f t="shared" si="55"/>
        <v>81.785063752276869</v>
      </c>
      <c r="W218" s="35">
        <f t="shared" si="56"/>
        <v>25.925925925925924</v>
      </c>
      <c r="X218" s="35">
        <f t="shared" si="57"/>
        <v>92.289010321797207</v>
      </c>
      <c r="Y218" s="35">
        <f t="shared" si="58"/>
        <v>84.578275754746329</v>
      </c>
      <c r="Z218" s="35">
        <f t="shared" si="59"/>
        <v>28.719137928395398</v>
      </c>
      <c r="AA218" s="35">
        <f t="shared" si="60"/>
        <v>-2.793212002469474</v>
      </c>
      <c r="AB218" s="35">
        <f t="shared" si="61"/>
        <v>-2.7932120024694598</v>
      </c>
      <c r="AC218" s="35">
        <f t="shared" si="62"/>
        <v>-2.793212002469474</v>
      </c>
      <c r="AD218" s="36"/>
      <c r="AE218" s="36"/>
      <c r="AF218">
        <v>1.76</v>
      </c>
      <c r="AG218">
        <v>2.17</v>
      </c>
      <c r="AH218" s="41"/>
      <c r="AI218" s="36"/>
      <c r="AJ218" t="s">
        <v>432</v>
      </c>
      <c r="AK218" s="35"/>
      <c r="AL218" s="35"/>
    </row>
    <row r="219" spans="1:38" ht="15" x14ac:dyDescent="0.25">
      <c r="A219">
        <v>9.52</v>
      </c>
      <c r="B219">
        <v>5.49</v>
      </c>
      <c r="C219">
        <v>1.35</v>
      </c>
      <c r="D219" s="20">
        <f t="shared" si="63"/>
        <v>2.7932120024694695E-2</v>
      </c>
      <c r="E219" s="17">
        <f>IF(OR($A219="",$B219="",$C219=""),"",A219*'MPTO_working_3-way'!$I218)</f>
        <v>9.7859137826350935</v>
      </c>
      <c r="F219" s="21">
        <f>IF(OR($A219="",$B219="",$C219=""),"",B219*'MPTO_working_3-way'!$I218)</f>
        <v>5.6433473389355742</v>
      </c>
      <c r="G219" s="22">
        <f>IF(OR($A219="",$B219="",$C219=""),"",C219*'MPTO_working_3-way'!$I218)</f>
        <v>1.3877083620333379</v>
      </c>
      <c r="H219" s="17">
        <f>IF(OR($A219="",$B219="",$C219=""),"",'MPTO_working_3-way'!E218)</f>
        <v>10.445903212052299</v>
      </c>
      <c r="I219" s="21">
        <f>IF(OR($A219="",$B219="",$C219=""),"",'MPTO_working_3-way'!F218)</f>
        <v>5.785742751573177</v>
      </c>
      <c r="J219" s="22">
        <f>IF(OR($A219="",$B219="",$C219=""),"",'MPTO_working_3-way'!G218)</f>
        <v>1.367184766041452</v>
      </c>
      <c r="K219" s="17">
        <f>IF(OR($A219="",$B219="",$C219=""),"",'OddsRatio_working_3-way'!H218)</f>
        <v>10.088305862399103</v>
      </c>
      <c r="L219" s="21">
        <f>IF(OR($A219="",$B219="",$C219=""),"",'OddsRatio_working_3-way'!I218)</f>
        <v>5.7894945213816866</v>
      </c>
      <c r="M219" s="22">
        <f>IF(OR($A219="",$B219="",$C219=""),"",'OddsRatio_working_3-way'!J218)</f>
        <v>1.3733458981032496</v>
      </c>
      <c r="N219" s="23">
        <f t="shared" si="51"/>
        <v>10.218769776763002</v>
      </c>
      <c r="O219" s="24">
        <f t="shared" si="52"/>
        <v>17.719979649323093</v>
      </c>
      <c r="P219" s="24">
        <f t="shared" si="53"/>
        <v>72.06125057391391</v>
      </c>
      <c r="Q219" t="s">
        <v>180</v>
      </c>
      <c r="R219" t="s">
        <v>251</v>
      </c>
      <c r="S219" t="s">
        <v>428</v>
      </c>
      <c r="T219" s="35">
        <v>100</v>
      </c>
      <c r="U219" s="35">
        <f t="shared" si="54"/>
        <v>40.828402366863905</v>
      </c>
      <c r="V219" s="35">
        <f t="shared" si="55"/>
        <v>76.133651551312653</v>
      </c>
      <c r="W219" s="35">
        <f t="shared" si="56"/>
        <v>80.582524271844662</v>
      </c>
      <c r="X219" s="35">
        <f t="shared" si="57"/>
        <v>43.283824176842685</v>
      </c>
      <c r="Y219" s="35">
        <f t="shared" si="58"/>
        <v>78.58907336129144</v>
      </c>
      <c r="Z219" s="35">
        <f t="shared" si="59"/>
        <v>83.037946081823449</v>
      </c>
      <c r="AA219" s="35">
        <f t="shared" si="60"/>
        <v>-2.4554218099787803</v>
      </c>
      <c r="AB219" s="35">
        <f t="shared" si="61"/>
        <v>-2.4554218099787875</v>
      </c>
      <c r="AC219" s="35">
        <f t="shared" si="62"/>
        <v>-2.4554218099787875</v>
      </c>
      <c r="AD219" s="36"/>
      <c r="AE219" s="36"/>
      <c r="AF219">
        <v>1.79</v>
      </c>
      <c r="AG219">
        <v>2.12</v>
      </c>
      <c r="AH219" s="41"/>
      <c r="AI219" s="36"/>
      <c r="AJ219" t="s">
        <v>432</v>
      </c>
      <c r="AK219" s="35"/>
      <c r="AL219" s="35"/>
    </row>
    <row r="220" spans="1:38" ht="15" x14ac:dyDescent="0.25">
      <c r="A220">
        <v>1.69</v>
      </c>
      <c r="B220">
        <v>4.1900000000000004</v>
      </c>
      <c r="C220">
        <v>5.15</v>
      </c>
      <c r="D220" s="20">
        <f t="shared" si="63"/>
        <v>2.455421809978775E-2</v>
      </c>
      <c r="E220" s="17">
        <f>IF(OR($A220="",$B220="",$C220=""),"",A220*'MPTO_working_3-way'!$I219)</f>
        <v>1.7314966285886413</v>
      </c>
      <c r="F220" s="21">
        <f>IF(OR($A220="",$B220="",$C220=""),"",B220*'MPTO_working_3-way'!$I219)</f>
        <v>4.2928821738381107</v>
      </c>
      <c r="G220" s="22">
        <f>IF(OR($A220="",$B220="",$C220=""),"",C220*'MPTO_working_3-way'!$I219)</f>
        <v>5.2764542232139071</v>
      </c>
      <c r="H220" s="17">
        <f>IF(OR($A220="",$B220="",$C220=""),"",'MPTO_working_3-way'!E219)</f>
        <v>1.7137043171870203</v>
      </c>
      <c r="I220" s="21">
        <f>IF(OR($A220="",$B220="",$C220=""),"",'MPTO_working_3-way'!F219)</f>
        <v>4.3387948831383136</v>
      </c>
      <c r="J220" s="22">
        <f>IF(OR($A220="",$B220="",$C220=""),"",'MPTO_working_3-way'!G219)</f>
        <v>5.3766326344311786</v>
      </c>
      <c r="K220" s="17">
        <f>IF(OR($A220="",$B220="",$C220=""),"",'OddsRatio_working_3-way'!H219)</f>
        <v>1.7200173010790702</v>
      </c>
      <c r="L220" s="21">
        <f>IF(OR($A220="",$B220="",$C220=""),"",'OddsRatio_working_3-way'!I219)</f>
        <v>4.3287756383220799</v>
      </c>
      <c r="M220" s="22">
        <f>IF(OR($A220="",$B220="",$C220=""),"",'OddsRatio_working_3-way'!J219)</f>
        <v>5.3305388398233955</v>
      </c>
      <c r="N220" s="23">
        <f t="shared" si="51"/>
        <v>57.75350546394705</v>
      </c>
      <c r="O220" s="24">
        <f t="shared" si="52"/>
        <v>23.294373325553824</v>
      </c>
      <c r="P220" s="24">
        <f t="shared" si="53"/>
        <v>18.952121210499129</v>
      </c>
      <c r="Q220" t="s">
        <v>250</v>
      </c>
      <c r="R220" t="s">
        <v>179</v>
      </c>
      <c r="S220" t="s">
        <v>428</v>
      </c>
      <c r="T220" s="35">
        <v>100</v>
      </c>
      <c r="U220" s="35">
        <f t="shared" si="54"/>
        <v>63.369963369963365</v>
      </c>
      <c r="V220" s="35">
        <f t="shared" si="55"/>
        <v>68.152866242038215</v>
      </c>
      <c r="W220" s="35">
        <f t="shared" si="56"/>
        <v>65.635738831615114</v>
      </c>
      <c r="X220" s="35">
        <f t="shared" si="57"/>
        <v>66.211394926346671</v>
      </c>
      <c r="Y220" s="35">
        <f t="shared" si="58"/>
        <v>70.994297798421499</v>
      </c>
      <c r="Z220" s="35">
        <f t="shared" si="59"/>
        <v>68.477170387998413</v>
      </c>
      <c r="AA220" s="35">
        <f t="shared" si="60"/>
        <v>-2.8414315563833057</v>
      </c>
      <c r="AB220" s="35">
        <f t="shared" si="61"/>
        <v>-2.8414315563832844</v>
      </c>
      <c r="AC220" s="35">
        <f t="shared" si="62"/>
        <v>-2.8414315563832986</v>
      </c>
      <c r="AD220" s="36"/>
      <c r="AE220" s="36"/>
      <c r="AF220">
        <v>1.65</v>
      </c>
      <c r="AG220">
        <v>2.37</v>
      </c>
      <c r="AH220" s="41"/>
      <c r="AI220" s="36"/>
      <c r="AJ220" t="s">
        <v>432</v>
      </c>
      <c r="AK220" s="35"/>
      <c r="AL220" s="35"/>
    </row>
    <row r="221" spans="1:38" ht="15" x14ac:dyDescent="0.25">
      <c r="A221">
        <v>2.73</v>
      </c>
      <c r="B221">
        <v>3.14</v>
      </c>
      <c r="C221">
        <v>2.91</v>
      </c>
      <c r="D221" s="20">
        <f t="shared" si="63"/>
        <v>2.8414315563833004E-2</v>
      </c>
      <c r="E221" s="17">
        <f>IF(OR($A221="",$B221="",$C221=""),"",A221*'MPTO_working_3-way'!$I220)</f>
        <v>2.807571081489264</v>
      </c>
      <c r="F221" s="21">
        <f>IF(OR($A221="",$B221="",$C221=""),"",B221*'MPTO_working_3-way'!$I220)</f>
        <v>3.2292209508704359</v>
      </c>
      <c r="G221" s="22">
        <f>IF(OR($A221="",$B221="",$C221=""),"",C221*'MPTO_working_3-way'!$I220)</f>
        <v>2.9926856582907542</v>
      </c>
      <c r="H221" s="17">
        <f>IF(OR($A221="",$B221="",$C221=""),"",'MPTO_working_3-way'!E220)</f>
        <v>2.802463371520977</v>
      </c>
      <c r="I221" s="21">
        <f>IF(OR($A221="",$B221="",$C221=""),"",'MPTO_working_3-way'!F220)</f>
        <v>3.2362470118839646</v>
      </c>
      <c r="J221" s="22">
        <f>IF(OR($A221="",$B221="",$C221=""),"",'MPTO_working_3-way'!G220)</f>
        <v>2.9924783473573568</v>
      </c>
      <c r="K221" s="17">
        <f>IF(OR($A221="",$B221="",$C221=""),"",'OddsRatio_working_3-way'!H220)</f>
        <v>2.8049265514339066</v>
      </c>
      <c r="L221" s="21">
        <f>IF(OR($A221="",$B221="",$C221=""),"",'OddsRatio_working_3-way'!I220)</f>
        <v>3.2326837110222888</v>
      </c>
      <c r="M221" s="22">
        <f>IF(OR($A221="",$B221="",$C221=""),"",'OddsRatio_working_3-way'!J220)</f>
        <v>2.9927223775946596</v>
      </c>
      <c r="N221" s="23">
        <f t="shared" si="51"/>
        <v>35.617976214142878</v>
      </c>
      <c r="O221" s="24">
        <f t="shared" si="52"/>
        <v>30.967221358156067</v>
      </c>
      <c r="P221" s="24">
        <f t="shared" si="53"/>
        <v>33.414802427701048</v>
      </c>
      <c r="Q221" t="s">
        <v>256</v>
      </c>
      <c r="R221" t="s">
        <v>263</v>
      </c>
      <c r="S221" t="s">
        <v>428</v>
      </c>
      <c r="T221" s="35">
        <v>100</v>
      </c>
      <c r="U221" s="35">
        <f t="shared" si="54"/>
        <v>59.016393442622956</v>
      </c>
      <c r="V221" s="35">
        <f t="shared" si="55"/>
        <v>67.320261437908499</v>
      </c>
      <c r="W221" s="35">
        <f t="shared" si="56"/>
        <v>70.845481049562679</v>
      </c>
      <c r="X221" s="35">
        <f t="shared" si="57"/>
        <v>61.834257512528822</v>
      </c>
      <c r="Y221" s="35">
        <f t="shared" si="58"/>
        <v>70.138125507814365</v>
      </c>
      <c r="Z221" s="35">
        <f t="shared" si="59"/>
        <v>73.663345119468545</v>
      </c>
      <c r="AA221" s="35">
        <f t="shared" si="60"/>
        <v>-2.8178640699058661</v>
      </c>
      <c r="AB221" s="35">
        <f t="shared" si="61"/>
        <v>-2.8178640699058661</v>
      </c>
      <c r="AC221" s="35">
        <f t="shared" si="62"/>
        <v>-2.8178640699058661</v>
      </c>
      <c r="AD221" s="36"/>
      <c r="AE221" s="36"/>
      <c r="AF221">
        <v>2.25</v>
      </c>
      <c r="AG221">
        <v>1.7</v>
      </c>
      <c r="AH221" s="41"/>
      <c r="AI221" s="36"/>
      <c r="AJ221" t="s">
        <v>433</v>
      </c>
      <c r="AK221" s="35"/>
      <c r="AL221" s="35"/>
    </row>
    <row r="222" spans="1:38" ht="15" x14ac:dyDescent="0.25">
      <c r="A222">
        <v>2.44</v>
      </c>
      <c r="B222">
        <v>3.06</v>
      </c>
      <c r="C222">
        <v>3.43</v>
      </c>
      <c r="D222" s="20">
        <f t="shared" si="63"/>
        <v>2.8178640699058732E-2</v>
      </c>
      <c r="E222" s="17">
        <f>IF(OR($A222="",$B222="",$C222=""),"",A222*'MPTO_working_3-way'!$I221)</f>
        <v>2.5087558833057031</v>
      </c>
      <c r="F222" s="21">
        <f>IF(OR($A222="",$B222="",$C222=""),"",B222*'MPTO_working_3-way'!$I221)</f>
        <v>3.1462266405391199</v>
      </c>
      <c r="G222" s="22">
        <f>IF(OR($A222="",$B222="",$C222=""),"",C222*'MPTO_working_3-way'!$I221)</f>
        <v>3.5266527375977716</v>
      </c>
      <c r="H222" s="17">
        <f>IF(OR($A222="",$B222="",$C222=""),"",'MPTO_working_3-way'!E221)</f>
        <v>2.4972331571807507</v>
      </c>
      <c r="I222" s="21">
        <f>IF(OR($A222="",$B222="",$C222=""),"",'MPTO_working_3-way'!F221)</f>
        <v>3.1505538926673853</v>
      </c>
      <c r="J222" s="22">
        <f>IF(OR($A222="",$B222="",$C222=""),"",'MPTO_working_3-way'!G221)</f>
        <v>3.5441850629628293</v>
      </c>
      <c r="K222" s="17">
        <f>IF(OR($A222="",$B222="",$C222=""),"",'OddsRatio_working_3-way'!H221)</f>
        <v>2.5024274185293107</v>
      </c>
      <c r="L222" s="21">
        <f>IF(OR($A222="",$B222="",$C222=""),"",'OddsRatio_working_3-way'!I221)</f>
        <v>3.1493058903960969</v>
      </c>
      <c r="M222" s="22">
        <f>IF(OR($A222="",$B222="",$C222=""),"",'OddsRatio_working_3-way'!J221)</f>
        <v>3.5353462687682131</v>
      </c>
      <c r="N222" s="23">
        <f t="shared" si="51"/>
        <v>39.860394813796454</v>
      </c>
      <c r="O222" s="24">
        <f t="shared" si="52"/>
        <v>31.78410566851743</v>
      </c>
      <c r="P222" s="24">
        <f t="shared" si="53"/>
        <v>28.355499517686106</v>
      </c>
      <c r="Q222" t="s">
        <v>266</v>
      </c>
      <c r="R222" t="s">
        <v>267</v>
      </c>
      <c r="S222" t="s">
        <v>428</v>
      </c>
      <c r="T222" s="35">
        <v>100</v>
      </c>
      <c r="U222" s="35">
        <f t="shared" si="54"/>
        <v>39.393939393939398</v>
      </c>
      <c r="V222" s="35">
        <f t="shared" si="55"/>
        <v>73.333333333333329</v>
      </c>
      <c r="W222" s="35">
        <f t="shared" si="56"/>
        <v>84.350547730829433</v>
      </c>
      <c r="X222" s="35">
        <f t="shared" si="57"/>
        <v>42.316118935837245</v>
      </c>
      <c r="Y222" s="35">
        <f t="shared" si="58"/>
        <v>76.25551287523119</v>
      </c>
      <c r="Z222" s="35">
        <f t="shared" si="59"/>
        <v>87.27272727272728</v>
      </c>
      <c r="AA222" s="35">
        <f t="shared" si="60"/>
        <v>-2.9221795418978473</v>
      </c>
      <c r="AB222" s="35">
        <f t="shared" si="61"/>
        <v>-2.9221795418978616</v>
      </c>
      <c r="AC222" s="35">
        <f t="shared" si="62"/>
        <v>-2.9221795418978473</v>
      </c>
      <c r="AD222" s="36"/>
      <c r="AE222" s="36"/>
      <c r="AF222">
        <v>2.27</v>
      </c>
      <c r="AG222">
        <v>1.68</v>
      </c>
      <c r="AH222" s="41"/>
      <c r="AI222" s="36"/>
      <c r="AJ222" t="s">
        <v>433</v>
      </c>
      <c r="AK222" s="35"/>
      <c r="AL222" s="35"/>
    </row>
    <row r="223" spans="1:38" ht="15" x14ac:dyDescent="0.25">
      <c r="A223">
        <v>1.65</v>
      </c>
      <c r="B223">
        <v>3.75</v>
      </c>
      <c r="C223">
        <v>6.39</v>
      </c>
      <c r="D223" s="20">
        <f t="shared" si="63"/>
        <v>2.9221795418978624E-2</v>
      </c>
      <c r="E223" s="17">
        <f>IF(OR($A223="",$B223="",$C223=""),"",A223*'MPTO_working_3-way'!$I222)</f>
        <v>1.6982159624413147</v>
      </c>
      <c r="F223" s="21">
        <f>IF(OR($A223="",$B223="",$C223=""),"",B223*'MPTO_working_3-way'!$I222)</f>
        <v>3.8595817328211699</v>
      </c>
      <c r="G223" s="22">
        <f>IF(OR($A223="",$B223="",$C223=""),"",C223*'MPTO_working_3-way'!$I222)</f>
        <v>6.5767272727272728</v>
      </c>
      <c r="H223" s="17">
        <f>IF(OR($A223="",$B223="",$C223=""),"",'MPTO_working_3-way'!E222)</f>
        <v>1.6769519507578767</v>
      </c>
      <c r="I223" s="21">
        <f>IF(OR($A223="",$B223="",$C223=""),"",'MPTO_working_3-way'!F222)</f>
        <v>3.8921702536084766</v>
      </c>
      <c r="J223" s="22">
        <f>IF(OR($A223="",$B223="",$C223=""),"",'MPTO_working_3-way'!G222)</f>
        <v>6.8141278355845678</v>
      </c>
      <c r="K223" s="17">
        <f>IF(OR($A223="",$B223="",$C223=""),"",'OddsRatio_working_3-way'!H222)</f>
        <v>1.6846375681905847</v>
      </c>
      <c r="L223" s="21">
        <f>IF(OR($A223="",$B223="",$C223=""),"",'OddsRatio_working_3-way'!I222)</f>
        <v>3.8965435577293972</v>
      </c>
      <c r="M223" s="22">
        <f>IF(OR($A223="",$B223="",$C223=""),"",'OddsRatio_working_3-way'!J222)</f>
        <v>6.6772253731496196</v>
      </c>
      <c r="N223" s="23">
        <f t="shared" si="51"/>
        <v>58.885325666261188</v>
      </c>
      <c r="O223" s="24">
        <f t="shared" si="52"/>
        <v>25.909543293154925</v>
      </c>
      <c r="P223" s="24">
        <f t="shared" si="53"/>
        <v>15.205131040583877</v>
      </c>
      <c r="Q223" t="s">
        <v>258</v>
      </c>
      <c r="R223" t="s">
        <v>261</v>
      </c>
      <c r="S223" t="s">
        <v>428</v>
      </c>
      <c r="T223" s="35">
        <v>100</v>
      </c>
      <c r="U223" s="35">
        <f t="shared" si="54"/>
        <v>60</v>
      </c>
      <c r="V223" s="35">
        <f t="shared" si="55"/>
        <v>68.152866242038215</v>
      </c>
      <c r="W223" s="35">
        <f t="shared" si="56"/>
        <v>69.135802469135797</v>
      </c>
      <c r="X223" s="35">
        <f t="shared" si="57"/>
        <v>62.711331288825974</v>
      </c>
      <c r="Y223" s="35">
        <f t="shared" si="58"/>
        <v>70.864197530864189</v>
      </c>
      <c r="Z223" s="35">
        <f t="shared" si="59"/>
        <v>71.847133757961785</v>
      </c>
      <c r="AA223" s="35">
        <f t="shared" si="60"/>
        <v>-2.7113312888259742</v>
      </c>
      <c r="AB223" s="35">
        <f t="shared" si="61"/>
        <v>-2.7113312888259742</v>
      </c>
      <c r="AC223" s="35">
        <f t="shared" si="62"/>
        <v>-2.7113312888259884</v>
      </c>
      <c r="AD223" s="36"/>
      <c r="AE223" s="36"/>
      <c r="AF223">
        <v>2.1800000000000002</v>
      </c>
      <c r="AG223">
        <v>1.74</v>
      </c>
      <c r="AH223" s="41"/>
      <c r="AI223" s="36"/>
      <c r="AJ223" t="s">
        <v>433</v>
      </c>
      <c r="AK223" s="35"/>
      <c r="AL223" s="35"/>
    </row>
    <row r="224" spans="1:38" ht="15" x14ac:dyDescent="0.25">
      <c r="A224">
        <v>2.5</v>
      </c>
      <c r="B224">
        <v>3.14</v>
      </c>
      <c r="C224">
        <v>3.24</v>
      </c>
      <c r="D224" s="20">
        <f t="shared" si="63"/>
        <v>2.7113312888259911E-2</v>
      </c>
      <c r="E224" s="17">
        <f>IF(OR($A224="",$B224="",$C224=""),"",A224*'MPTO_working_3-way'!$I223)</f>
        <v>2.5677832822206499</v>
      </c>
      <c r="F224" s="21">
        <f>IF(OR($A224="",$B224="",$C224=""),"",B224*'MPTO_working_3-way'!$I223)</f>
        <v>3.2251358024691363</v>
      </c>
      <c r="G224" s="22">
        <f>IF(OR($A224="",$B224="",$C224=""),"",C224*'MPTO_working_3-way'!$I223)</f>
        <v>3.3278471337579623</v>
      </c>
      <c r="H224" s="17">
        <f>IF(OR($A224="",$B224="",$C224=""),"",'MPTO_working_3-way'!E223)</f>
        <v>2.5577918420982062</v>
      </c>
      <c r="I224" s="21">
        <f>IF(OR($A224="",$B224="",$C224=""),"",'MPTO_working_3-way'!F223)</f>
        <v>3.2317114491918821</v>
      </c>
      <c r="J224" s="22">
        <f>IF(OR($A224="",$B224="",$C224=""),"",'MPTO_working_3-way'!G223)</f>
        <v>3.33773687249567</v>
      </c>
      <c r="K224" s="17">
        <f>IF(OR($A224="",$B224="",$C224=""),"",'OddsRatio_working_3-way'!H223)</f>
        <v>2.5623142372019143</v>
      </c>
      <c r="L224" s="21">
        <f>IF(OR($A224="",$B224="",$C224=""),"",'OddsRatio_working_3-way'!I223)</f>
        <v>3.2289016450747319</v>
      </c>
      <c r="M224" s="22">
        <f>IF(OR($A224="",$B224="",$C224=""),"",'OddsRatio_working_3-way'!J223)</f>
        <v>3.3330559275548595</v>
      </c>
      <c r="N224" s="23">
        <f t="shared" si="51"/>
        <v>38.944096525746829</v>
      </c>
      <c r="O224" s="24">
        <f t="shared" si="52"/>
        <v>31.006446278460846</v>
      </c>
      <c r="P224" s="24">
        <f t="shared" si="53"/>
        <v>30.049457195792307</v>
      </c>
      <c r="Q224" t="s">
        <v>264</v>
      </c>
      <c r="R224" t="s">
        <v>255</v>
      </c>
      <c r="S224" t="s">
        <v>428</v>
      </c>
      <c r="T224" s="35">
        <v>100</v>
      </c>
      <c r="U224" s="35">
        <f t="shared" si="54"/>
        <v>55.752212389380524</v>
      </c>
      <c r="V224" s="35">
        <f t="shared" si="55"/>
        <v>69.6048632218845</v>
      </c>
      <c r="W224" s="35">
        <f t="shared" si="56"/>
        <v>71.83098591549296</v>
      </c>
      <c r="X224" s="35">
        <f t="shared" si="57"/>
        <v>58.56415086262254</v>
      </c>
      <c r="Y224" s="35">
        <f t="shared" si="58"/>
        <v>72.416801695126523</v>
      </c>
      <c r="Z224" s="35">
        <f t="shared" si="59"/>
        <v>74.642924388734968</v>
      </c>
      <c r="AA224" s="35">
        <f t="shared" si="60"/>
        <v>-2.8119384732420158</v>
      </c>
      <c r="AB224" s="35">
        <f t="shared" si="61"/>
        <v>-2.811938473242023</v>
      </c>
      <c r="AC224" s="35">
        <f t="shared" si="62"/>
        <v>-2.8119384732420087</v>
      </c>
      <c r="AD224" s="36"/>
      <c r="AE224" s="36"/>
      <c r="AF224">
        <v>2.2599999999999998</v>
      </c>
      <c r="AG224">
        <v>1.69</v>
      </c>
      <c r="AH224" s="41"/>
      <c r="AI224" s="36"/>
      <c r="AJ224" t="s">
        <v>433</v>
      </c>
      <c r="AK224" s="35"/>
      <c r="AL224" s="35"/>
    </row>
    <row r="225" spans="1:38" ht="15" x14ac:dyDescent="0.25">
      <c r="A225">
        <v>2.2599999999999998</v>
      </c>
      <c r="B225">
        <v>3.29</v>
      </c>
      <c r="C225">
        <v>3.55</v>
      </c>
      <c r="D225" s="20">
        <f t="shared" si="63"/>
        <v>2.811938473242015E-2</v>
      </c>
      <c r="E225" s="17">
        <f>IF(OR($A225="",$B225="",$C225=""),"",A225*'MPTO_working_3-way'!$I224)</f>
        <v>2.3235498094952693</v>
      </c>
      <c r="F225" s="21">
        <f>IF(OR($A225="",$B225="",$C225=""),"",B225*'MPTO_working_3-way'!$I224)</f>
        <v>3.3825127757696625</v>
      </c>
      <c r="G225" s="22">
        <f>IF(OR($A225="",$B225="",$C225=""),"",C225*'MPTO_working_3-way'!$I224)</f>
        <v>3.6498238158000915</v>
      </c>
      <c r="H225" s="17">
        <f>IF(OR($A225="",$B225="",$C225=""),"",'MPTO_working_3-way'!E224)</f>
        <v>2.3089102692508541</v>
      </c>
      <c r="I225" s="21">
        <f>IF(OR($A225="",$B225="",$C225=""),"",'MPTO_working_3-way'!F224)</f>
        <v>3.3946838760788576</v>
      </c>
      <c r="J225" s="22">
        <f>IF(OR($A225="",$B225="",$C225=""),"",'MPTO_working_3-way'!G224)</f>
        <v>3.6721906958690815</v>
      </c>
      <c r="K225" s="17">
        <f>IF(OR($A225="",$B225="",$C225=""),"",'OddsRatio_working_3-way'!H224)</f>
        <v>2.315162338160758</v>
      </c>
      <c r="L225" s="21">
        <f>IF(OR($A225="",$B225="",$C225=""),"",'OddsRatio_working_3-way'!I224)</f>
        <v>3.3902553606255048</v>
      </c>
      <c r="M225" s="22">
        <f>IF(OR($A225="",$B225="",$C225=""),"",'OddsRatio_working_3-way'!J224)</f>
        <v>3.6616380653253437</v>
      </c>
      <c r="N225" s="23">
        <f t="shared" si="51"/>
        <v>43.037596866375068</v>
      </c>
      <c r="O225" s="24">
        <f t="shared" si="52"/>
        <v>29.563820339819951</v>
      </c>
      <c r="P225" s="24">
        <f t="shared" si="53"/>
        <v>27.39858279380497</v>
      </c>
      <c r="Q225" t="s">
        <v>260</v>
      </c>
      <c r="R225" t="s">
        <v>257</v>
      </c>
      <c r="S225" t="s">
        <v>428</v>
      </c>
      <c r="T225" s="35">
        <v>100</v>
      </c>
      <c r="U225" s="35">
        <f t="shared" si="54"/>
        <v>72.29916897506925</v>
      </c>
      <c r="V225" s="35">
        <f t="shared" si="55"/>
        <v>70.588235294117652</v>
      </c>
      <c r="W225" s="35">
        <f t="shared" si="56"/>
        <v>54.337899543379002</v>
      </c>
      <c r="X225" s="35">
        <f t="shared" si="57"/>
        <v>75.073865162503367</v>
      </c>
      <c r="Y225" s="35">
        <f t="shared" si="58"/>
        <v>73.362931481551755</v>
      </c>
      <c r="Z225" s="35">
        <f t="shared" si="59"/>
        <v>57.112595730813112</v>
      </c>
      <c r="AA225" s="35">
        <f t="shared" si="60"/>
        <v>-2.7746961874341167</v>
      </c>
      <c r="AB225" s="35">
        <f t="shared" si="61"/>
        <v>-2.7746961874341025</v>
      </c>
      <c r="AC225" s="35">
        <f t="shared" si="62"/>
        <v>-2.7746961874341096</v>
      </c>
      <c r="AD225" s="36"/>
      <c r="AE225" s="36"/>
      <c r="AF225">
        <v>2.13</v>
      </c>
      <c r="AG225">
        <v>1.78</v>
      </c>
      <c r="AH225" s="41"/>
      <c r="AI225" s="36"/>
      <c r="AJ225" t="s">
        <v>433</v>
      </c>
      <c r="AK225" s="35"/>
      <c r="AL225" s="35"/>
    </row>
    <row r="226" spans="1:38" ht="15" x14ac:dyDescent="0.25">
      <c r="A226">
        <v>3.61</v>
      </c>
      <c r="B226">
        <v>3.4</v>
      </c>
      <c r="C226">
        <v>2.19</v>
      </c>
      <c r="D226" s="20">
        <f t="shared" si="63"/>
        <v>2.7746961874341114E-2</v>
      </c>
      <c r="E226" s="17">
        <f>IF(OR($A226="",$B226="",$C226=""),"",A226*'MPTO_working_3-way'!$I225)</f>
        <v>3.7101665323663715</v>
      </c>
      <c r="F226" s="21">
        <f>IF(OR($A226="",$B226="",$C226=""),"",B226*'MPTO_working_3-way'!$I225)</f>
        <v>3.4943396703727596</v>
      </c>
      <c r="G226" s="22">
        <f>IF(OR($A226="",$B226="",$C226=""),"",C226*'MPTO_working_3-way'!$I225)</f>
        <v>2.250765846504807</v>
      </c>
      <c r="H226" s="17">
        <f>IF(OR($A226="",$B226="",$C226=""),"",'MPTO_working_3-way'!E225)</f>
        <v>3.7346972234366556</v>
      </c>
      <c r="I226" s="21">
        <f>IF(OR($A226="",$B226="",$C226=""),"",'MPTO_working_3-way'!F225)</f>
        <v>3.5103896680547417</v>
      </c>
      <c r="J226" s="22">
        <f>IF(OR($A226="",$B226="",$C226=""),"",'MPTO_working_3-way'!G225)</f>
        <v>2.2352761491245192</v>
      </c>
      <c r="K226" s="17">
        <f>IF(OR($A226="",$B226="",$C226=""),"",'OddsRatio_working_3-way'!H225)</f>
        <v>3.7235124439915666</v>
      </c>
      <c r="L226" s="21">
        <f>IF(OR($A226="",$B226="",$C226=""),"",'OddsRatio_working_3-way'!I225)</f>
        <v>3.5043792588428198</v>
      </c>
      <c r="M226" s="22">
        <f>IF(OR($A226="",$B226="",$C226=""),"",'OddsRatio_working_3-way'!J225)</f>
        <v>2.2417547158428976</v>
      </c>
      <c r="N226" s="23">
        <f t="shared" si="51"/>
        <v>26.952968048099791</v>
      </c>
      <c r="O226" s="24">
        <f t="shared" si="52"/>
        <v>28.617710192247131</v>
      </c>
      <c r="P226" s="24">
        <f t="shared" si="53"/>
        <v>44.429321759653078</v>
      </c>
      <c r="Q226" t="s">
        <v>262</v>
      </c>
      <c r="R226" t="s">
        <v>183</v>
      </c>
      <c r="S226" t="s">
        <v>428</v>
      </c>
      <c r="T226" s="35">
        <v>100</v>
      </c>
      <c r="U226" s="35">
        <f t="shared" si="54"/>
        <v>69.879518072289159</v>
      </c>
      <c r="V226" s="35">
        <f t="shared" si="55"/>
        <v>68.652037617554868</v>
      </c>
      <c r="W226" s="35">
        <f t="shared" si="56"/>
        <v>58.677685950413228</v>
      </c>
      <c r="X226" s="35">
        <f t="shared" si="57"/>
        <v>72.670276432031926</v>
      </c>
      <c r="Y226" s="35">
        <f t="shared" si="58"/>
        <v>71.442795977297621</v>
      </c>
      <c r="Z226" s="35">
        <f t="shared" si="59"/>
        <v>61.468444310155988</v>
      </c>
      <c r="AA226" s="35">
        <f t="shared" si="60"/>
        <v>-2.7907583597427674</v>
      </c>
      <c r="AB226" s="35">
        <f t="shared" si="61"/>
        <v>-2.7907583597427532</v>
      </c>
      <c r="AC226" s="35">
        <f t="shared" si="62"/>
        <v>-2.7907583597427603</v>
      </c>
      <c r="AD226" s="36"/>
      <c r="AE226" s="36"/>
      <c r="AF226">
        <v>1.97</v>
      </c>
      <c r="AG226">
        <v>1.92</v>
      </c>
      <c r="AH226" s="41"/>
      <c r="AI226" s="36"/>
      <c r="AJ226" t="s">
        <v>433</v>
      </c>
      <c r="AK226" s="35"/>
      <c r="AL226" s="35"/>
    </row>
    <row r="227" spans="1:38" ht="15" x14ac:dyDescent="0.25">
      <c r="A227">
        <v>3.32</v>
      </c>
      <c r="B227">
        <v>3.19</v>
      </c>
      <c r="C227">
        <v>2.42</v>
      </c>
      <c r="D227" s="20">
        <f t="shared" si="63"/>
        <v>2.7907583597427621E-2</v>
      </c>
      <c r="E227" s="17">
        <f>IF(OR($A227="",$B227="",$C227=""),"",A227*'MPTO_working_3-way'!$I226)</f>
        <v>3.4126531775434596</v>
      </c>
      <c r="F227" s="21">
        <f>IF(OR($A227="",$B227="",$C227=""),"",B227*'MPTO_working_3-way'!$I226)</f>
        <v>3.2790251916757942</v>
      </c>
      <c r="G227" s="22">
        <f>IF(OR($A227="",$B227="",$C227=""),"",C227*'MPTO_working_3-way'!$I226)</f>
        <v>2.4875363523057747</v>
      </c>
      <c r="H227" s="17">
        <f>IF(OR($A227="",$B227="",$C227=""),"",'MPTO_working_3-way'!E226)</f>
        <v>3.4258038714433026</v>
      </c>
      <c r="I227" s="21">
        <f>IF(OR($A227="",$B227="",$C227=""),"",'MPTO_working_3-way'!F226)</f>
        <v>3.2875585087970141</v>
      </c>
      <c r="J227" s="22">
        <f>IF(OR($A227="",$B227="",$C227=""),"",'MPTO_working_3-way'!G226)</f>
        <v>2.4757340148814753</v>
      </c>
      <c r="K227" s="17">
        <f>IF(OR($A227="",$B227="",$C227=""),"",'OddsRatio_working_3-way'!H226)</f>
        <v>3.4196229272896796</v>
      </c>
      <c r="L227" s="21">
        <f>IF(OR($A227="",$B227="",$C227=""),"",'OddsRatio_working_3-way'!I226)</f>
        <v>3.2840406080881031</v>
      </c>
      <c r="M227" s="22">
        <f>IF(OR($A227="",$B227="",$C227=""),"",'OddsRatio_working_3-way'!J226)</f>
        <v>2.4809761020479932</v>
      </c>
      <c r="N227" s="23">
        <f t="shared" si="51"/>
        <v>29.302713987473904</v>
      </c>
      <c r="O227" s="24">
        <f t="shared" si="52"/>
        <v>30.496868475991651</v>
      </c>
      <c r="P227" s="24">
        <f t="shared" si="53"/>
        <v>40.200417536534452</v>
      </c>
      <c r="Q227" t="s">
        <v>182</v>
      </c>
      <c r="R227" t="s">
        <v>259</v>
      </c>
      <c r="S227" t="s">
        <v>428</v>
      </c>
      <c r="T227" s="35">
        <v>100</v>
      </c>
      <c r="U227" s="35">
        <f t="shared" si="54"/>
        <v>33.774834437086092</v>
      </c>
      <c r="V227" s="35">
        <f t="shared" si="55"/>
        <v>77.827050997782706</v>
      </c>
      <c r="W227" s="35">
        <f t="shared" si="56"/>
        <v>85.35871156661787</v>
      </c>
      <c r="X227" s="35">
        <f t="shared" si="57"/>
        <v>36.814237435599431</v>
      </c>
      <c r="Y227" s="35">
        <f t="shared" si="58"/>
        <v>80.866453996296045</v>
      </c>
      <c r="Z227" s="35">
        <f t="shared" si="59"/>
        <v>88.398114565131209</v>
      </c>
      <c r="AA227" s="35">
        <f t="shared" si="60"/>
        <v>-3.0394029985133386</v>
      </c>
      <c r="AB227" s="35">
        <f t="shared" si="61"/>
        <v>-3.0394029985133386</v>
      </c>
      <c r="AC227" s="35">
        <f t="shared" si="62"/>
        <v>-3.0394029985133386</v>
      </c>
      <c r="AD227" s="36"/>
      <c r="AE227" s="36"/>
      <c r="AF227">
        <v>2.0699999999999998</v>
      </c>
      <c r="AG227">
        <v>1.83</v>
      </c>
      <c r="AH227" s="41"/>
      <c r="AI227" s="36"/>
      <c r="AJ227" t="s">
        <v>433</v>
      </c>
      <c r="AK227" s="35"/>
      <c r="AL227" s="35"/>
    </row>
    <row r="228" spans="1:38" ht="15" x14ac:dyDescent="0.25">
      <c r="A228">
        <v>1.51</v>
      </c>
      <c r="B228">
        <v>4.51</v>
      </c>
      <c r="C228">
        <v>6.83</v>
      </c>
      <c r="D228" s="20">
        <f t="shared" si="63"/>
        <v>3.0394029985133297E-2</v>
      </c>
      <c r="E228" s="17">
        <f>IF(OR($A228="",$B228="",$C228=""),"",A228*'MPTO_working_3-way'!$I227)</f>
        <v>1.5558949852775512</v>
      </c>
      <c r="F228" s="21">
        <f>IF(OR($A228="",$B228="",$C228=""),"",B228*'MPTO_working_3-way'!$I227)</f>
        <v>4.6470770752329509</v>
      </c>
      <c r="G228" s="22">
        <f>IF(OR($A228="",$B228="",$C228=""),"",C228*'MPTO_working_3-way'!$I227)</f>
        <v>7.0375912247984607</v>
      </c>
      <c r="H228" s="17">
        <f>IF(OR($A228="",$B228="",$C228=""),"",'MPTO_working_3-way'!E227)</f>
        <v>1.5334593649933645</v>
      </c>
      <c r="I228" s="21">
        <f>IF(OR($A228="",$B228="",$C228=""),"",'MPTO_working_3-way'!F227)</f>
        <v>4.7259393129142353</v>
      </c>
      <c r="J228" s="22">
        <f>IF(OR($A228="",$B228="",$C228=""),"",'MPTO_working_3-way'!G227)</f>
        <v>7.3377508987813416</v>
      </c>
      <c r="K228" s="17">
        <f>IF(OR($A228="",$B228="",$C228=""),"",'OddsRatio_working_3-way'!H227)</f>
        <v>1.5408257866559496</v>
      </c>
      <c r="L228" s="21">
        <f>IF(OR($A228="",$B228="",$C228=""),"",'OddsRatio_working_3-way'!I227)</f>
        <v>4.7221539434556528</v>
      </c>
      <c r="M228" s="22">
        <f>IF(OR($A228="",$B228="",$C228=""),"",'OddsRatio_working_3-way'!J227)</f>
        <v>7.182381051380756</v>
      </c>
      <c r="N228" s="23">
        <f t="shared" si="51"/>
        <v>64.271689893107606</v>
      </c>
      <c r="O228" s="24">
        <f t="shared" si="52"/>
        <v>21.518902824521614</v>
      </c>
      <c r="P228" s="24">
        <f t="shared" si="53"/>
        <v>14.209407282370787</v>
      </c>
      <c r="Q228" t="s">
        <v>422</v>
      </c>
      <c r="R228" t="s">
        <v>423</v>
      </c>
      <c r="S228" t="s">
        <v>428</v>
      </c>
      <c r="T228" s="35">
        <v>100</v>
      </c>
      <c r="U228" s="35">
        <f t="shared" si="54"/>
        <v>61.389961389961393</v>
      </c>
      <c r="V228" s="35">
        <f t="shared" si="55"/>
        <v>67.741935483870961</v>
      </c>
      <c r="W228" s="35">
        <f t="shared" si="56"/>
        <v>68.051118210862612</v>
      </c>
      <c r="X228" s="35">
        <f t="shared" si="57"/>
        <v>64.206946305266413</v>
      </c>
      <c r="Y228" s="35">
        <f t="shared" si="58"/>
        <v>70.558920399175989</v>
      </c>
      <c r="Z228" s="35">
        <f t="shared" si="59"/>
        <v>70.868103126167654</v>
      </c>
      <c r="AA228" s="35">
        <f t="shared" si="60"/>
        <v>-2.8169849153050208</v>
      </c>
      <c r="AB228" s="35">
        <f t="shared" si="61"/>
        <v>-2.8169849153050279</v>
      </c>
      <c r="AC228" s="35">
        <f t="shared" si="62"/>
        <v>-2.8169849153050421</v>
      </c>
      <c r="AD228" s="36"/>
      <c r="AE228" s="36"/>
      <c r="AF228">
        <v>1.75</v>
      </c>
      <c r="AG228">
        <v>2.17</v>
      </c>
      <c r="AH228" s="41"/>
      <c r="AI228" s="36"/>
      <c r="AJ228" t="s">
        <v>435</v>
      </c>
      <c r="AK228" s="35"/>
      <c r="AL228" s="35"/>
    </row>
    <row r="229" spans="1:38" ht="15" x14ac:dyDescent="0.25">
      <c r="A229">
        <v>2.59</v>
      </c>
      <c r="B229">
        <v>3.1</v>
      </c>
      <c r="C229">
        <v>3.13</v>
      </c>
      <c r="D229" s="20">
        <f t="shared" si="63"/>
        <v>2.8169849153050208E-2</v>
      </c>
      <c r="E229" s="17">
        <f>IF(OR($A229="",$B229="",$C229=""),"",A229*'MPTO_working_3-way'!$I228)</f>
        <v>2.6629599093063998</v>
      </c>
      <c r="F229" s="21">
        <f>IF(OR($A229="",$B229="",$C229=""),"",B229*'MPTO_working_3-way'!$I228)</f>
        <v>3.1873265323744557</v>
      </c>
      <c r="G229" s="22">
        <f>IF(OR($A229="",$B229="",$C229=""),"",C229*'MPTO_working_3-way'!$I228)</f>
        <v>3.2181716278490469</v>
      </c>
      <c r="H229" s="17">
        <f>IF(OR($A229="",$B229="",$C229=""),"",'MPTO_working_3-way'!E228)</f>
        <v>2.654558789510395</v>
      </c>
      <c r="I229" s="21">
        <f>IF(OR($A229="",$B229="",$C229=""),"",'MPTO_working_3-way'!F228)</f>
        <v>3.1929428764912333</v>
      </c>
      <c r="J229" s="22">
        <f>IF(OR($A229="",$B229="",$C229=""),"",'MPTO_working_3-way'!G228)</f>
        <v>3.224777974487437</v>
      </c>
      <c r="K229" s="17">
        <f>IF(OR($A229="",$B229="",$C229=""),"",'OddsRatio_working_3-way'!H228)</f>
        <v>2.6584355380684688</v>
      </c>
      <c r="L229" s="21">
        <f>IF(OR($A229="",$B229="",$C229=""),"",'OddsRatio_working_3-way'!I228)</f>
        <v>3.1903865597130712</v>
      </c>
      <c r="M229" s="22">
        <f>IF(OR($A229="",$B229="",$C229=""),"",'OddsRatio_working_3-way'!J228)</f>
        <v>3.2216777962804013</v>
      </c>
      <c r="N229" s="23">
        <f t="shared" si="51"/>
        <v>37.55219883353265</v>
      </c>
      <c r="O229" s="24">
        <f t="shared" si="52"/>
        <v>31.374256444790177</v>
      </c>
      <c r="P229" s="24">
        <f t="shared" si="53"/>
        <v>31.073544721677177</v>
      </c>
      <c r="Q229" t="s">
        <v>282</v>
      </c>
      <c r="R229" t="s">
        <v>285</v>
      </c>
      <c r="S229" t="s">
        <v>428</v>
      </c>
      <c r="T229" s="35">
        <v>100</v>
      </c>
      <c r="U229" s="35" t="e">
        <f t="shared" si="54"/>
        <v>#DIV/0!</v>
      </c>
      <c r="V229" s="35" t="e">
        <f t="shared" si="55"/>
        <v>#DIV/0!</v>
      </c>
      <c r="W229" s="35" t="e">
        <f t="shared" si="56"/>
        <v>#DIV/0!</v>
      </c>
      <c r="X229" s="35" t="e">
        <f t="shared" si="57"/>
        <v>#DIV/0!</v>
      </c>
      <c r="Y229" s="35" t="e">
        <f t="shared" si="58"/>
        <v>#DIV/0!</v>
      </c>
      <c r="Z229" s="35" t="e">
        <f t="shared" si="59"/>
        <v>#DIV/0!</v>
      </c>
      <c r="AA229" s="35" t="e">
        <f t="shared" si="60"/>
        <v>#DIV/0!</v>
      </c>
      <c r="AB229" s="35" t="e">
        <f t="shared" si="61"/>
        <v>#DIV/0!</v>
      </c>
      <c r="AC229" s="35" t="e">
        <f t="shared" si="62"/>
        <v>#DIV/0!</v>
      </c>
      <c r="AD229" s="36"/>
      <c r="AE229" s="36"/>
      <c r="AF229">
        <v>2.63</v>
      </c>
      <c r="AG229">
        <v>1.53</v>
      </c>
      <c r="AH229" s="41"/>
      <c r="AI229" s="36"/>
      <c r="AJ229" t="s">
        <v>165</v>
      </c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e">
        <f ca="1">IF('Log_working_3-way'!$D999="","",A993^('Log_working_3-way'!$D999))</f>
        <v>#NAME?</v>
      </c>
      <c r="O993" s="21" t="e">
        <f ca="1">IF('Log_working_3-way'!$D999="","",B993^('Log_working_3-way'!$D999))</f>
        <v>#NAME?</v>
      </c>
      <c r="P993" s="21"/>
      <c r="Q993"/>
      <c r="R993"/>
    </row>
    <row r="994" spans="4:18" x14ac:dyDescent="0.2">
      <c r="D994" s="20" t="str">
        <f t="shared" si="6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e">
        <f ca="1">IF('Log_working_3-way'!$D1000="","",A994^('Log_working_3-way'!$D1000))</f>
        <v>#NAME?</v>
      </c>
      <c r="O994" s="21" t="e">
        <f ca="1">IF('Log_working_3-way'!$D1000="","",B994^('Log_working_3-way'!$D1000))</f>
        <v>#NAME?</v>
      </c>
      <c r="P994" s="21"/>
    </row>
    <row r="995" spans="4:18" x14ac:dyDescent="0.2">
      <c r="D995" s="20" t="str">
        <f t="shared" si="6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e">
        <f ca="1">IF('Log_working_3-way'!$D1001="","",A995^('Log_working_3-way'!$D1001))</f>
        <v>#NAME?</v>
      </c>
      <c r="O995" s="21" t="e">
        <f ca="1">IF('Log_working_3-way'!$D1001="","",B995^('Log_working_3-way'!$D1001))</f>
        <v>#NAME?</v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2021-12-01T14:17:40Z</dcterms:modified>
</cp:coreProperties>
</file>