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5440" windowHeight="1539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2" i="2" l="1"/>
  <c r="F112" i="2"/>
  <c r="G112" i="2"/>
  <c r="N112" i="2"/>
  <c r="O112" i="2"/>
  <c r="P112" i="2"/>
  <c r="E113" i="2"/>
  <c r="N113" i="2" s="1"/>
  <c r="F113" i="2"/>
  <c r="O113" i="2" s="1"/>
  <c r="G113" i="2"/>
  <c r="P113" i="2"/>
  <c r="E114" i="2"/>
  <c r="F114" i="2"/>
  <c r="O114" i="2" s="1"/>
  <c r="G114" i="2"/>
  <c r="N114" i="2"/>
  <c r="P114" i="2"/>
  <c r="E115" i="2"/>
  <c r="F115" i="2"/>
  <c r="O115" i="2" s="1"/>
  <c r="G115" i="2"/>
  <c r="N115" i="2"/>
  <c r="P115" i="2"/>
  <c r="E116" i="2"/>
  <c r="F116" i="2"/>
  <c r="G116" i="2"/>
  <c r="N116" i="2"/>
  <c r="O116" i="2"/>
  <c r="P116" i="2"/>
  <c r="E117" i="2"/>
  <c r="N117" i="2" s="1"/>
  <c r="F117" i="2"/>
  <c r="O117" i="2" s="1"/>
  <c r="G117" i="2"/>
  <c r="P117" i="2"/>
  <c r="E118" i="2"/>
  <c r="F118" i="2"/>
  <c r="G118" i="2"/>
  <c r="P118" i="2" s="1"/>
  <c r="N118" i="2"/>
  <c r="O118" i="2"/>
  <c r="E119" i="2"/>
  <c r="N119" i="2" s="1"/>
  <c r="F119" i="2"/>
  <c r="O119" i="2" s="1"/>
  <c r="G119" i="2"/>
  <c r="P119" i="2"/>
  <c r="E120" i="2"/>
  <c r="F120" i="2"/>
  <c r="G120" i="2"/>
  <c r="P120" i="2" s="1"/>
  <c r="N120" i="2"/>
  <c r="O120" i="2"/>
  <c r="D112" i="2"/>
  <c r="D113" i="2"/>
  <c r="D114" i="2"/>
  <c r="D115" i="2"/>
  <c r="D116" i="2"/>
  <c r="D117" i="2"/>
  <c r="D118" i="2"/>
  <c r="D119" i="2"/>
  <c r="D120" i="2"/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G7" i="2"/>
  <c r="N7" i="2"/>
  <c r="O7" i="2"/>
  <c r="P7" i="2"/>
  <c r="E8" i="2"/>
  <c r="N8" i="2" s="1"/>
  <c r="F8" i="2"/>
  <c r="O8" i="2" s="1"/>
  <c r="G8" i="2"/>
  <c r="P8" i="2"/>
  <c r="E9" i="2"/>
  <c r="F9" i="2"/>
  <c r="G9" i="2"/>
  <c r="P9" i="2" s="1"/>
  <c r="N9" i="2"/>
  <c r="O9" i="2"/>
  <c r="E10" i="2"/>
  <c r="N10" i="2" s="1"/>
  <c r="F10" i="2"/>
  <c r="O10" i="2" s="1"/>
  <c r="G10" i="2"/>
  <c r="P10" i="2"/>
  <c r="E11" i="2"/>
  <c r="F11" i="2"/>
  <c r="G11" i="2"/>
  <c r="P11" i="2" s="1"/>
  <c r="N11" i="2"/>
  <c r="O11" i="2"/>
  <c r="E12" i="2"/>
  <c r="N12" i="2" s="1"/>
  <c r="F12" i="2"/>
  <c r="O12" i="2" s="1"/>
  <c r="G12" i="2"/>
  <c r="P12" i="2"/>
  <c r="E13" i="2"/>
  <c r="F13" i="2"/>
  <c r="G13" i="2"/>
  <c r="P13" i="2" s="1"/>
  <c r="N13" i="2"/>
  <c r="O13" i="2"/>
  <c r="E14" i="2"/>
  <c r="N14" i="2" s="1"/>
  <c r="F14" i="2"/>
  <c r="O14" i="2" s="1"/>
  <c r="G14" i="2"/>
  <c r="P14" i="2"/>
  <c r="E15" i="2"/>
  <c r="F15" i="2"/>
  <c r="G15" i="2"/>
  <c r="P15" i="2" s="1"/>
  <c r="N15" i="2"/>
  <c r="O15" i="2"/>
  <c r="E16" i="2"/>
  <c r="N16" i="2" s="1"/>
  <c r="F16" i="2"/>
  <c r="O16" i="2" s="1"/>
  <c r="G16" i="2"/>
  <c r="P16" i="2"/>
  <c r="E17" i="2"/>
  <c r="F17" i="2"/>
  <c r="G17" i="2"/>
  <c r="P17" i="2" s="1"/>
  <c r="N17" i="2"/>
  <c r="O17" i="2"/>
  <c r="E18" i="2"/>
  <c r="N18" i="2" s="1"/>
  <c r="F18" i="2"/>
  <c r="O18" i="2" s="1"/>
  <c r="G18" i="2"/>
  <c r="P18" i="2"/>
  <c r="E19" i="2"/>
  <c r="F19" i="2"/>
  <c r="G19" i="2"/>
  <c r="P19" i="2" s="1"/>
  <c r="N19" i="2"/>
  <c r="O19" i="2"/>
  <c r="E20" i="2"/>
  <c r="N20" i="2" s="1"/>
  <c r="F20" i="2"/>
  <c r="O20" i="2" s="1"/>
  <c r="G20" i="2"/>
  <c r="P20" i="2"/>
  <c r="E21" i="2"/>
  <c r="F21" i="2"/>
  <c r="G21" i="2"/>
  <c r="P21" i="2" s="1"/>
  <c r="N21" i="2"/>
  <c r="O21" i="2"/>
  <c r="E22" i="2"/>
  <c r="N22" i="2" s="1"/>
  <c r="F22" i="2"/>
  <c r="O22" i="2" s="1"/>
  <c r="G22" i="2"/>
  <c r="P22" i="2"/>
  <c r="E23" i="2"/>
  <c r="F23" i="2"/>
  <c r="G23" i="2"/>
  <c r="P23" i="2" s="1"/>
  <c r="N23" i="2"/>
  <c r="O23" i="2"/>
  <c r="E24" i="2"/>
  <c r="N24" i="2" s="1"/>
  <c r="F24" i="2"/>
  <c r="O24" i="2" s="1"/>
  <c r="G24" i="2"/>
  <c r="P24" i="2"/>
  <c r="E25" i="2"/>
  <c r="F25" i="2"/>
  <c r="G25" i="2"/>
  <c r="P25" i="2" s="1"/>
  <c r="N25" i="2"/>
  <c r="O25" i="2"/>
  <c r="E26" i="2"/>
  <c r="N26" i="2" s="1"/>
  <c r="F26" i="2"/>
  <c r="O26" i="2" s="1"/>
  <c r="G26" i="2"/>
  <c r="P26" i="2"/>
  <c r="E27" i="2"/>
  <c r="F27" i="2"/>
  <c r="G27" i="2"/>
  <c r="P27" i="2" s="1"/>
  <c r="N27" i="2"/>
  <c r="O27" i="2"/>
  <c r="E28" i="2"/>
  <c r="N28" i="2" s="1"/>
  <c r="F28" i="2"/>
  <c r="O28" i="2" s="1"/>
  <c r="G28" i="2"/>
  <c r="P28" i="2"/>
  <c r="E29" i="2"/>
  <c r="F29" i="2"/>
  <c r="G29" i="2"/>
  <c r="P29" i="2" s="1"/>
  <c r="N29" i="2"/>
  <c r="O29" i="2"/>
  <c r="E30" i="2"/>
  <c r="N30" i="2" s="1"/>
  <c r="F30" i="2"/>
  <c r="O30" i="2" s="1"/>
  <c r="G30" i="2"/>
  <c r="P30" i="2"/>
  <c r="E31" i="2"/>
  <c r="F31" i="2"/>
  <c r="G31" i="2"/>
  <c r="P31" i="2" s="1"/>
  <c r="N31" i="2"/>
  <c r="O31" i="2"/>
  <c r="E32" i="2"/>
  <c r="N32" i="2" s="1"/>
  <c r="F32" i="2"/>
  <c r="O32" i="2" s="1"/>
  <c r="G32" i="2"/>
  <c r="P32" i="2"/>
  <c r="E33" i="2"/>
  <c r="F33" i="2"/>
  <c r="G33" i="2"/>
  <c r="P33" i="2" s="1"/>
  <c r="N33" i="2"/>
  <c r="O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E36" i="2"/>
  <c r="N36" i="2" s="1"/>
  <c r="F36" i="2"/>
  <c r="O36" i="2" s="1"/>
  <c r="G36" i="2"/>
  <c r="P36" i="2"/>
  <c r="E37" i="2"/>
  <c r="F37" i="2"/>
  <c r="G37" i="2"/>
  <c r="P37" i="2" s="1"/>
  <c r="N37" i="2"/>
  <c r="O37" i="2"/>
  <c r="E38" i="2"/>
  <c r="N38" i="2" s="1"/>
  <c r="F38" i="2"/>
  <c r="O38" i="2" s="1"/>
  <c r="G38" i="2"/>
  <c r="P38" i="2"/>
  <c r="E39" i="2"/>
  <c r="F39" i="2"/>
  <c r="G39" i="2"/>
  <c r="P39" i="2" s="1"/>
  <c r="N39" i="2"/>
  <c r="O39" i="2"/>
  <c r="E40" i="2"/>
  <c r="N40" i="2" s="1"/>
  <c r="F40" i="2"/>
  <c r="O40" i="2" s="1"/>
  <c r="G40" i="2"/>
  <c r="P40" i="2"/>
  <c r="E41" i="2"/>
  <c r="F41" i="2"/>
  <c r="G41" i="2"/>
  <c r="P41" i="2" s="1"/>
  <c r="N41" i="2"/>
  <c r="O41" i="2"/>
  <c r="E42" i="2"/>
  <c r="N42" i="2" s="1"/>
  <c r="F42" i="2"/>
  <c r="O42" i="2" s="1"/>
  <c r="G42" i="2"/>
  <c r="P42" i="2"/>
  <c r="E43" i="2"/>
  <c r="F43" i="2"/>
  <c r="G43" i="2"/>
  <c r="P43" i="2" s="1"/>
  <c r="N43" i="2"/>
  <c r="O43" i="2"/>
  <c r="E44" i="2"/>
  <c r="N44" i="2" s="1"/>
  <c r="F44" i="2"/>
  <c r="O44" i="2" s="1"/>
  <c r="G44" i="2"/>
  <c r="P44" i="2"/>
  <c r="E45" i="2"/>
  <c r="F45" i="2"/>
  <c r="G45" i="2"/>
  <c r="P45" i="2" s="1"/>
  <c r="N45" i="2"/>
  <c r="O45" i="2"/>
  <c r="E46" i="2"/>
  <c r="N46" i="2" s="1"/>
  <c r="F46" i="2"/>
  <c r="O46" i="2" s="1"/>
  <c r="G46" i="2"/>
  <c r="P46" i="2"/>
  <c r="E47" i="2"/>
  <c r="F47" i="2"/>
  <c r="G47" i="2"/>
  <c r="P47" i="2" s="1"/>
  <c r="N47" i="2"/>
  <c r="O47" i="2"/>
  <c r="E48" i="2"/>
  <c r="N48" i="2" s="1"/>
  <c r="F48" i="2"/>
  <c r="O48" i="2" s="1"/>
  <c r="G48" i="2"/>
  <c r="P48" i="2"/>
  <c r="E49" i="2"/>
  <c r="F49" i="2"/>
  <c r="G49" i="2"/>
  <c r="P49" i="2" s="1"/>
  <c r="N49" i="2"/>
  <c r="O49" i="2"/>
  <c r="E50" i="2"/>
  <c r="N50" i="2" s="1"/>
  <c r="F50" i="2"/>
  <c r="O50" i="2" s="1"/>
  <c r="G50" i="2"/>
  <c r="P50" i="2"/>
  <c r="E51" i="2"/>
  <c r="F51" i="2"/>
  <c r="G51" i="2"/>
  <c r="P51" i="2" s="1"/>
  <c r="N51" i="2"/>
  <c r="O51" i="2"/>
  <c r="E52" i="2"/>
  <c r="N52" i="2" s="1"/>
  <c r="F52" i="2"/>
  <c r="O52" i="2" s="1"/>
  <c r="G52" i="2"/>
  <c r="P52" i="2"/>
  <c r="E53" i="2"/>
  <c r="F53" i="2"/>
  <c r="G53" i="2"/>
  <c r="P53" i="2" s="1"/>
  <c r="N53" i="2"/>
  <c r="O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O56" i="2" s="1"/>
  <c r="G56" i="2"/>
  <c r="P56" i="2"/>
  <c r="E57" i="2"/>
  <c r="F57" i="2"/>
  <c r="G57" i="2"/>
  <c r="P57" i="2" s="1"/>
  <c r="N57" i="2"/>
  <c r="O57" i="2"/>
  <c r="E58" i="2"/>
  <c r="N58" i="2" s="1"/>
  <c r="F58" i="2"/>
  <c r="O58" i="2" s="1"/>
  <c r="G58" i="2"/>
  <c r="P58" i="2"/>
  <c r="E59" i="2"/>
  <c r="F59" i="2"/>
  <c r="G59" i="2"/>
  <c r="P59" i="2" s="1"/>
  <c r="N59" i="2"/>
  <c r="O59" i="2"/>
  <c r="E60" i="2"/>
  <c r="N60" i="2" s="1"/>
  <c r="F60" i="2"/>
  <c r="O60" i="2" s="1"/>
  <c r="G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E63" i="2"/>
  <c r="F63" i="2"/>
  <c r="G63" i="2"/>
  <c r="P63" i="2" s="1"/>
  <c r="N63" i="2"/>
  <c r="O63" i="2"/>
  <c r="E64" i="2"/>
  <c r="N64" i="2" s="1"/>
  <c r="F64" i="2"/>
  <c r="O64" i="2" s="1"/>
  <c r="G64" i="2"/>
  <c r="P64" i="2" s="1"/>
  <c r="E65" i="2"/>
  <c r="F65" i="2"/>
  <c r="G65" i="2"/>
  <c r="P65" i="2" s="1"/>
  <c r="N65" i="2"/>
  <c r="O65" i="2"/>
  <c r="E66" i="2"/>
  <c r="N66" i="2" s="1"/>
  <c r="F66" i="2"/>
  <c r="O66" i="2" s="1"/>
  <c r="G66" i="2"/>
  <c r="P66" i="2" s="1"/>
  <c r="E67" i="2"/>
  <c r="N67" i="2" s="1"/>
  <c r="F67" i="2"/>
  <c r="G67" i="2"/>
  <c r="P67" i="2" s="1"/>
  <c r="O67" i="2"/>
  <c r="E68" i="2"/>
  <c r="N68" i="2" s="1"/>
  <c r="F68" i="2"/>
  <c r="O68" i="2" s="1"/>
  <c r="G68" i="2"/>
  <c r="P68" i="2"/>
  <c r="E69" i="2"/>
  <c r="N69" i="2" s="1"/>
  <c r="F69" i="2"/>
  <c r="G69" i="2"/>
  <c r="P69" i="2" s="1"/>
  <c r="O69" i="2"/>
  <c r="E70" i="2"/>
  <c r="N70" i="2" s="1"/>
  <c r="F70" i="2"/>
  <c r="O70" i="2" s="1"/>
  <c r="G70" i="2"/>
  <c r="P70" i="2"/>
  <c r="E71" i="2"/>
  <c r="F71" i="2"/>
  <c r="G71" i="2"/>
  <c r="P71" i="2" s="1"/>
  <c r="N71" i="2"/>
  <c r="O71" i="2"/>
  <c r="E72" i="2"/>
  <c r="N72" i="2" s="1"/>
  <c r="F72" i="2"/>
  <c r="G72" i="2"/>
  <c r="P72" i="2" s="1"/>
  <c r="O72" i="2"/>
  <c r="E73" i="2"/>
  <c r="N73" i="2" s="1"/>
  <c r="F73" i="2"/>
  <c r="G73" i="2"/>
  <c r="P73" i="2" s="1"/>
  <c r="O73" i="2"/>
  <c r="E74" i="2"/>
  <c r="N74" i="2" s="1"/>
  <c r="F74" i="2"/>
  <c r="O74" i="2" s="1"/>
  <c r="G74" i="2"/>
  <c r="P74" i="2"/>
  <c r="E75" i="2"/>
  <c r="F75" i="2"/>
  <c r="G75" i="2"/>
  <c r="P75" i="2" s="1"/>
  <c r="N75" i="2"/>
  <c r="O75" i="2"/>
  <c r="E76" i="2"/>
  <c r="N76" i="2" s="1"/>
  <c r="F76" i="2"/>
  <c r="G76" i="2"/>
  <c r="P76" i="2" s="1"/>
  <c r="O76" i="2"/>
  <c r="E77" i="2"/>
  <c r="N77" i="2" s="1"/>
  <c r="F77" i="2"/>
  <c r="G77" i="2"/>
  <c r="P77" i="2" s="1"/>
  <c r="O77" i="2"/>
  <c r="E78" i="2"/>
  <c r="N78" i="2" s="1"/>
  <c r="F78" i="2"/>
  <c r="O78" i="2" s="1"/>
  <c r="G78" i="2"/>
  <c r="P78" i="2"/>
  <c r="E79" i="2"/>
  <c r="F79" i="2"/>
  <c r="G79" i="2"/>
  <c r="P79" i="2" s="1"/>
  <c r="N79" i="2"/>
  <c r="O79" i="2"/>
  <c r="E80" i="2"/>
  <c r="N80" i="2" s="1"/>
  <c r="F80" i="2"/>
  <c r="G80" i="2"/>
  <c r="P80" i="2" s="1"/>
  <c r="O80" i="2"/>
  <c r="E81" i="2"/>
  <c r="N81" i="2" s="1"/>
  <c r="F81" i="2"/>
  <c r="G81" i="2"/>
  <c r="P81" i="2" s="1"/>
  <c r="O81" i="2"/>
  <c r="E82" i="2"/>
  <c r="N82" i="2" s="1"/>
  <c r="F82" i="2"/>
  <c r="O82" i="2" s="1"/>
  <c r="G82" i="2"/>
  <c r="P82" i="2"/>
  <c r="E83" i="2"/>
  <c r="F83" i="2"/>
  <c r="G83" i="2"/>
  <c r="P83" i="2" s="1"/>
  <c r="N83" i="2"/>
  <c r="O83" i="2"/>
  <c r="E84" i="2"/>
  <c r="N84" i="2" s="1"/>
  <c r="F84" i="2"/>
  <c r="G84" i="2"/>
  <c r="P84" i="2" s="1"/>
  <c r="O84" i="2"/>
  <c r="E85" i="2"/>
  <c r="N85" i="2" s="1"/>
  <c r="F85" i="2"/>
  <c r="G85" i="2"/>
  <c r="P85" i="2" s="1"/>
  <c r="O85" i="2"/>
  <c r="E86" i="2"/>
  <c r="N86" i="2" s="1"/>
  <c r="F86" i="2"/>
  <c r="O86" i="2" s="1"/>
  <c r="G86" i="2"/>
  <c r="P86" i="2"/>
  <c r="E87" i="2"/>
  <c r="F87" i="2"/>
  <c r="G87" i="2"/>
  <c r="P87" i="2" s="1"/>
  <c r="N87" i="2"/>
  <c r="O87" i="2"/>
  <c r="E88" i="2"/>
  <c r="N88" i="2" s="1"/>
  <c r="F88" i="2"/>
  <c r="G88" i="2"/>
  <c r="P88" i="2" s="1"/>
  <c r="O88" i="2"/>
  <c r="E89" i="2"/>
  <c r="N89" i="2" s="1"/>
  <c r="F89" i="2"/>
  <c r="G89" i="2"/>
  <c r="P89" i="2" s="1"/>
  <c r="O89" i="2"/>
  <c r="E90" i="2"/>
  <c r="N90" i="2" s="1"/>
  <c r="F90" i="2"/>
  <c r="O90" i="2" s="1"/>
  <c r="G90" i="2"/>
  <c r="P90" i="2"/>
  <c r="E91" i="2"/>
  <c r="F91" i="2"/>
  <c r="G91" i="2"/>
  <c r="P91" i="2" s="1"/>
  <c r="N91" i="2"/>
  <c r="O91" i="2"/>
  <c r="E92" i="2"/>
  <c r="N92" i="2" s="1"/>
  <c r="F92" i="2"/>
  <c r="G92" i="2"/>
  <c r="P92" i="2" s="1"/>
  <c r="O92" i="2"/>
  <c r="E93" i="2"/>
  <c r="N93" i="2" s="1"/>
  <c r="F93" i="2"/>
  <c r="O93" i="2" s="1"/>
  <c r="G93" i="2"/>
  <c r="P93" i="2"/>
  <c r="E94" i="2"/>
  <c r="F94" i="2"/>
  <c r="G94" i="2"/>
  <c r="P94" i="2" s="1"/>
  <c r="N94" i="2"/>
  <c r="O94" i="2"/>
  <c r="E95" i="2"/>
  <c r="N95" i="2" s="1"/>
  <c r="F95" i="2"/>
  <c r="O95" i="2" s="1"/>
  <c r="G95" i="2"/>
  <c r="P95" i="2"/>
  <c r="E96" i="2"/>
  <c r="F96" i="2"/>
  <c r="G96" i="2"/>
  <c r="P96" i="2" s="1"/>
  <c r="N96" i="2"/>
  <c r="O96" i="2"/>
  <c r="E97" i="2"/>
  <c r="N97" i="2" s="1"/>
  <c r="F97" i="2"/>
  <c r="O97" i="2" s="1"/>
  <c r="G97" i="2"/>
  <c r="P97" i="2"/>
  <c r="E98" i="2"/>
  <c r="F98" i="2"/>
  <c r="G98" i="2"/>
  <c r="P98" i="2" s="1"/>
  <c r="N98" i="2"/>
  <c r="O98" i="2"/>
  <c r="E99" i="2"/>
  <c r="N99" i="2" s="1"/>
  <c r="F99" i="2"/>
  <c r="O99" i="2" s="1"/>
  <c r="G99" i="2"/>
  <c r="P99" i="2"/>
  <c r="E100" i="2"/>
  <c r="F100" i="2"/>
  <c r="G100" i="2"/>
  <c r="P100" i="2" s="1"/>
  <c r="N100" i="2"/>
  <c r="O100" i="2"/>
  <c r="E101" i="2"/>
  <c r="N101" i="2" s="1"/>
  <c r="F101" i="2"/>
  <c r="O101" i="2" s="1"/>
  <c r="G101" i="2"/>
  <c r="P101" i="2"/>
  <c r="E102" i="2"/>
  <c r="F102" i="2"/>
  <c r="G102" i="2"/>
  <c r="P102" i="2" s="1"/>
  <c r="N102" i="2"/>
  <c r="O102" i="2"/>
  <c r="E103" i="2"/>
  <c r="N103" i="2" s="1"/>
  <c r="F103" i="2"/>
  <c r="O103" i="2" s="1"/>
  <c r="G103" i="2"/>
  <c r="P103" i="2"/>
  <c r="E104" i="2"/>
  <c r="F104" i="2"/>
  <c r="G104" i="2"/>
  <c r="P104" i="2" s="1"/>
  <c r="N104" i="2"/>
  <c r="O104" i="2"/>
  <c r="E105" i="2"/>
  <c r="N105" i="2" s="1"/>
  <c r="F105" i="2"/>
  <c r="O105" i="2" s="1"/>
  <c r="G105" i="2"/>
  <c r="P105" i="2"/>
  <c r="E106" i="2"/>
  <c r="F106" i="2"/>
  <c r="G106" i="2"/>
  <c r="P106" i="2" s="1"/>
  <c r="N106" i="2"/>
  <c r="O106" i="2"/>
  <c r="E107" i="2"/>
  <c r="N107" i="2" s="1"/>
  <c r="F107" i="2"/>
  <c r="O107" i="2" s="1"/>
  <c r="G107" i="2"/>
  <c r="P107" i="2"/>
  <c r="E108" i="2"/>
  <c r="F108" i="2"/>
  <c r="G108" i="2"/>
  <c r="P108" i="2" s="1"/>
  <c r="N108" i="2"/>
  <c r="O108" i="2"/>
  <c r="E109" i="2"/>
  <c r="N109" i="2" s="1"/>
  <c r="F109" i="2"/>
  <c r="O109" i="2" s="1"/>
  <c r="G109" i="2"/>
  <c r="P109" i="2"/>
  <c r="E110" i="2"/>
  <c r="F110" i="2"/>
  <c r="G110" i="2"/>
  <c r="P110" i="2" s="1"/>
  <c r="N110" i="2"/>
  <c r="O110" i="2"/>
  <c r="E111" i="2"/>
  <c r="N111" i="2" s="1"/>
  <c r="F111" i="2"/>
  <c r="O111" i="2" s="1"/>
  <c r="G111" i="2"/>
  <c r="P111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E962" i="5" s="1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I982" i="5"/>
  <c r="E991" i="2"/>
  <c r="F991" i="2"/>
  <c r="G991" i="2"/>
  <c r="F879" i="5"/>
  <c r="I991" i="2"/>
  <c r="J991" i="2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F983" i="4" s="1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912" i="4" s="1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D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N938" i="4" s="1"/>
  <c r="R938" i="4" s="1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G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AR916" i="4"/>
  <c r="F916" i="4" s="1"/>
  <c r="H916" i="4"/>
  <c r="K915" i="4"/>
  <c r="AR915" i="4"/>
  <c r="F915" i="4" s="1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F975" i="4"/>
  <c r="G975" i="4"/>
  <c r="G880" i="4"/>
  <c r="G961" i="4"/>
  <c r="F961" i="4"/>
  <c r="D995" i="4"/>
  <c r="G886" i="4"/>
  <c r="G894" i="4"/>
  <c r="E967" i="4"/>
  <c r="G909" i="4"/>
  <c r="G980" i="4"/>
  <c r="D980" i="4"/>
  <c r="E980" i="4"/>
  <c r="G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AR988" i="4"/>
  <c r="G988" i="4" s="1"/>
  <c r="K987" i="4"/>
  <c r="N987" i="4" s="1"/>
  <c r="R987" i="4" s="1"/>
  <c r="H987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D994" i="4"/>
  <c r="E982" i="4"/>
  <c r="F982" i="4"/>
  <c r="D982" i="4"/>
  <c r="G962" i="4"/>
  <c r="G948" i="4"/>
  <c r="E922" i="4"/>
  <c r="D938" i="4"/>
  <c r="E968" i="4"/>
  <c r="D890" i="4"/>
  <c r="F881" i="4"/>
  <c r="F913" i="4"/>
  <c r="E960" i="4"/>
  <c r="E989" i="4"/>
  <c r="G951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F85" i="5" l="1"/>
  <c r="T938" i="4"/>
  <c r="F995" i="4"/>
  <c r="D903" i="4"/>
  <c r="N916" i="4"/>
  <c r="R916" i="4" s="1"/>
  <c r="F938" i="4"/>
  <c r="N935" i="4"/>
  <c r="R935" i="4" s="1"/>
  <c r="N907" i="4"/>
  <c r="N953" i="4"/>
  <c r="R953" i="4" s="1"/>
  <c r="E1000" i="4"/>
  <c r="S938" i="4"/>
  <c r="U938" i="4" s="1"/>
  <c r="Q936" i="4"/>
  <c r="F958" i="4"/>
  <c r="D872" i="4"/>
  <c r="Q887" i="4"/>
  <c r="N927" i="4"/>
  <c r="P948" i="4"/>
  <c r="F973" i="1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Q971" i="4"/>
  <c r="I27" i="5"/>
  <c r="P916" i="4"/>
  <c r="S916" i="4" s="1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S44" i="4"/>
  <c r="U44" i="4" s="1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U91" i="4" s="1"/>
  <c r="S88" i="4"/>
  <c r="U88" i="4" s="1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T660" i="4"/>
  <c r="T664" i="4"/>
  <c r="V668" i="4"/>
  <c r="T718" i="4"/>
  <c r="S737" i="4"/>
  <c r="S891" i="4"/>
  <c r="S913" i="4"/>
  <c r="U913" i="4" s="1"/>
  <c r="S953" i="4"/>
  <c r="U953" i="4" s="1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U80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R111" i="4"/>
  <c r="S111" i="4"/>
  <c r="V115" i="4"/>
  <c r="R119" i="4"/>
  <c r="S119" i="4"/>
  <c r="T127" i="4"/>
  <c r="U131" i="4"/>
  <c r="R135" i="4"/>
  <c r="S135" i="4"/>
  <c r="T14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S743" i="4"/>
  <c r="S775" i="4"/>
  <c r="U699" i="4"/>
  <c r="R934" i="4"/>
  <c r="V95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01" i="4" l="1"/>
  <c r="V44" i="4"/>
  <c r="V9" i="4"/>
  <c r="W9" i="4" s="1"/>
  <c r="X9" i="4" s="1"/>
  <c r="Y9" i="4" s="1"/>
  <c r="AJ9" i="4" s="1"/>
  <c r="V648" i="4"/>
  <c r="W648" i="4" s="1"/>
  <c r="X648" i="4" s="1"/>
  <c r="V596" i="4"/>
  <c r="W596" i="4" s="1"/>
  <c r="V812" i="4"/>
  <c r="V270" i="4"/>
  <c r="W270" i="4" s="1"/>
  <c r="X270" i="4" s="1"/>
  <c r="Y270" i="4" s="1"/>
  <c r="S951" i="4"/>
  <c r="U951" i="4" s="1"/>
  <c r="V415" i="4"/>
  <c r="S859" i="4"/>
  <c r="V530" i="4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W8" i="4" s="1"/>
  <c r="X8" i="4" s="1"/>
  <c r="Y8" i="4" s="1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U120" i="4"/>
  <c r="W120" i="4" s="1"/>
  <c r="X120" i="4" s="1"/>
  <c r="Y120" i="4" s="1"/>
  <c r="V59" i="4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U31" i="4"/>
  <c r="V79" i="4"/>
  <c r="W79" i="4" s="1"/>
  <c r="X79" i="4" s="1"/>
  <c r="V89" i="4"/>
  <c r="W89" i="4" s="1"/>
  <c r="X89" i="4" s="1"/>
  <c r="Y89" i="4" s="1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963" i="4"/>
  <c r="Y963" i="4" s="1"/>
  <c r="W147" i="4"/>
  <c r="X147" i="4" s="1"/>
  <c r="Y147" i="4" s="1"/>
  <c r="W139" i="4"/>
  <c r="X139" i="4" s="1"/>
  <c r="Y139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59" i="4"/>
  <c r="X59" i="4" s="1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W916" i="4"/>
  <c r="Y91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W107" i="4"/>
  <c r="W123" i="4"/>
  <c r="X123" i="4" s="1"/>
  <c r="Y123" i="4" s="1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170" i="4"/>
  <c r="X170" i="4" s="1"/>
  <c r="Y170" i="4" s="1"/>
  <c r="S950" i="4"/>
  <c r="U950" i="4" s="1"/>
  <c r="T973" i="4"/>
  <c r="T966" i="4"/>
  <c r="S885" i="4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AE648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38" i="4"/>
  <c r="W515" i="4"/>
  <c r="W623" i="4"/>
  <c r="X623" i="4" s="1"/>
  <c r="Y623" i="4" s="1"/>
  <c r="W129" i="4"/>
  <c r="X129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G776" i="4"/>
  <c r="AK776" i="4"/>
  <c r="AH116" i="4"/>
  <c r="AJ116" i="4"/>
  <c r="AG116" i="4"/>
  <c r="AF116" i="4"/>
  <c r="AI116" i="4"/>
  <c r="AK116" i="4"/>
  <c r="Y931" i="4"/>
  <c r="AK931" i="4" s="1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J961" i="4"/>
  <c r="AG961" i="4"/>
  <c r="AK961" i="4"/>
  <c r="U957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19" i="4" l="1"/>
  <c r="X19" i="4" s="1"/>
  <c r="Y19" i="4" s="1"/>
  <c r="AH9" i="4"/>
  <c r="AC9" i="4"/>
  <c r="AG9" i="4"/>
  <c r="AF9" i="4"/>
  <c r="AD9" i="4"/>
  <c r="AP9" i="4" s="1"/>
  <c r="AV9" i="4" s="1"/>
  <c r="AB9" i="4"/>
  <c r="AE9" i="4"/>
  <c r="Z9" i="4"/>
  <c r="AL9" i="4" s="1"/>
  <c r="AR9" i="4" s="1"/>
  <c r="D9" i="4" s="1"/>
  <c r="H9" i="4" s="1"/>
  <c r="AA9" i="4"/>
  <c r="AI9" i="4"/>
  <c r="AK9" i="4"/>
  <c r="AO409" i="4"/>
  <c r="AU409" i="4" s="1"/>
  <c r="AK453" i="4"/>
  <c r="AL765" i="4"/>
  <c r="AR765" i="4" s="1"/>
  <c r="W48" i="4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L776" i="4" s="1"/>
  <c r="AR776" i="4" s="1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W22" i="4"/>
  <c r="X22" i="4" s="1"/>
  <c r="W874" i="4"/>
  <c r="AG981" i="4"/>
  <c r="AA928" i="4"/>
  <c r="W984" i="4"/>
  <c r="X984" i="4" s="1"/>
  <c r="W857" i="4"/>
  <c r="X857" i="4" s="1"/>
  <c r="AN9" i="4"/>
  <c r="AT9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V872" i="4"/>
  <c r="U872" i="4"/>
  <c r="U972" i="4"/>
  <c r="V972" i="4"/>
  <c r="Y983" i="4"/>
  <c r="X983" i="4"/>
  <c r="AJ954" i="4"/>
  <c r="U880" i="4"/>
  <c r="V880" i="4"/>
  <c r="AO9" i="4"/>
  <c r="AU9" i="4" s="1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X916" i="4"/>
  <c r="Z916" i="4" s="1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J31" i="4"/>
  <c r="AK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F24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C654" i="4"/>
  <c r="AB656" i="4"/>
  <c r="Z656" i="4"/>
  <c r="Y895" i="4"/>
  <c r="X895" i="4"/>
  <c r="AJ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H48" i="4"/>
  <c r="AG48" i="4"/>
  <c r="AI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Z31" i="4"/>
  <c r="AC31" i="4"/>
  <c r="AE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J5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9" i="4" l="1"/>
  <c r="AW9" i="4" s="1"/>
  <c r="AM9" i="4"/>
  <c r="AS9" i="4" s="1"/>
  <c r="AL27" i="4"/>
  <c r="AR27" i="4" s="1"/>
  <c r="AQ8" i="4"/>
  <c r="AW8" i="4" s="1"/>
  <c r="AK24" i="4"/>
  <c r="AN8" i="4"/>
  <c r="AT8" i="4" s="1"/>
  <c r="AI24" i="4"/>
  <c r="AC24" i="4"/>
  <c r="AJ380" i="4"/>
  <c r="AQ893" i="4"/>
  <c r="AF53" i="4"/>
  <c r="Z53" i="4"/>
  <c r="AQ66" i="4"/>
  <c r="AW66" i="4" s="1"/>
  <c r="AO5" i="4"/>
  <c r="AU5" i="4" s="1"/>
  <c r="AN5" i="4"/>
  <c r="AT5" i="4" s="1"/>
  <c r="AA31" i="4"/>
  <c r="AB31" i="4"/>
  <c r="AD31" i="4"/>
  <c r="AP31" i="4" s="1"/>
  <c r="AV31" i="4" s="1"/>
  <c r="AH24" i="4"/>
  <c r="AQ36" i="4"/>
  <c r="AW36" i="4" s="1"/>
  <c r="AF31" i="4"/>
  <c r="AG31" i="4"/>
  <c r="AM31" i="4" s="1"/>
  <c r="AS31" i="4" s="1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AH845" i="4"/>
  <c r="AC845" i="4"/>
  <c r="AK845" i="4"/>
  <c r="AE845" i="4"/>
  <c r="Z845" i="4"/>
  <c r="AB845" i="4"/>
  <c r="AJ845" i="4"/>
  <c r="AP845" i="4" s="1"/>
  <c r="AV845" i="4" s="1"/>
  <c r="AA845" i="4"/>
  <c r="AG845" i="4"/>
  <c r="AM845" i="4" s="1"/>
  <c r="AS845" i="4" s="1"/>
  <c r="AF845" i="4"/>
  <c r="AI845" i="4"/>
  <c r="AP960" i="4"/>
  <c r="Z191" i="4"/>
  <c r="AL191" i="4" s="1"/>
  <c r="AR191" i="4" s="1"/>
  <c r="AC191" i="4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O556" i="4" s="1"/>
  <c r="AU556" i="4" s="1"/>
  <c r="AC556" i="4"/>
  <c r="D593" i="4"/>
  <c r="H593" i="4" s="1"/>
  <c r="AO844" i="4"/>
  <c r="AU844" i="4" s="1"/>
  <c r="AL764" i="4"/>
  <c r="AR764" i="4" s="1"/>
  <c r="AF646" i="4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AB807" i="4" s="1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X974" i="4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W984" i="4"/>
  <c r="AD984" i="4"/>
  <c r="AS984" i="4"/>
  <c r="AT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O53" i="4" s="1"/>
  <c r="AU53" i="4" s="1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M709" i="4" s="1"/>
  <c r="AS709" i="4" s="1"/>
  <c r="AI709" i="4"/>
  <c r="Z781" i="4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U916" i="4"/>
  <c r="AW916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E106" i="4"/>
  <c r="I10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D92" i="4"/>
  <c r="H92" i="4" s="1"/>
  <c r="E92" i="4"/>
  <c r="I92" i="4" s="1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L53" i="4"/>
  <c r="AR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B974" i="4"/>
  <c r="AS974" i="4"/>
  <c r="AW9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F5" i="4" l="1"/>
  <c r="J5" i="4" s="1"/>
  <c r="AB984" i="4"/>
  <c r="AL491" i="4"/>
  <c r="AR491" i="4" s="1"/>
  <c r="AQ666" i="4"/>
  <c r="AW666" i="4" s="1"/>
  <c r="AL775" i="4"/>
  <c r="AR775" i="4" s="1"/>
  <c r="AC984" i="4"/>
  <c r="AO985" i="4"/>
  <c r="D5" i="4"/>
  <c r="H5" i="4" s="1"/>
  <c r="AO17" i="4"/>
  <c r="AU17" i="4" s="1"/>
  <c r="AL61" i="4"/>
  <c r="AR61" i="4" s="1"/>
  <c r="AN23" i="4"/>
  <c r="AT23" i="4" s="1"/>
  <c r="AO67" i="4"/>
  <c r="AU67" i="4" s="1"/>
  <c r="E5" i="4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D959" i="4"/>
  <c r="AP959" i="4" s="1"/>
  <c r="AV959" i="4"/>
  <c r="AA959" i="4"/>
  <c r="AM959" i="4" s="1"/>
  <c r="AC959" i="4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N390" i="4" s="1"/>
  <c r="AT390" i="4" s="1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G12" i="4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D438" i="4"/>
  <c r="H438" i="4" s="1"/>
  <c r="G438" i="4"/>
  <c r="F438" i="4"/>
  <c r="J438" i="4" s="1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11" i="4" l="1"/>
  <c r="AL7" i="4"/>
  <c r="AR7" i="4" s="1"/>
  <c r="AL390" i="4"/>
  <c r="AR390" i="4" s="1"/>
  <c r="AO967" i="4"/>
  <c r="AL974" i="4"/>
  <c r="AA880" i="4"/>
  <c r="AK896" i="4"/>
  <c r="AO959" i="4"/>
  <c r="AN959" i="4"/>
  <c r="D12" i="4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F22" i="4"/>
  <c r="J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G126" i="4"/>
  <c r="AO730" i="4"/>
  <c r="AU730" i="4" s="1"/>
  <c r="AN730" i="4"/>
  <c r="AT730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P896" i="4" l="1"/>
  <c r="G22" i="4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12" i="4" l="1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509" i="10"/>
  <c r="D477" i="10"/>
  <c r="D815" i="10"/>
  <c r="D371" i="10"/>
  <c r="D448" i="10"/>
  <c r="D633" i="10"/>
  <c r="D765" i="10"/>
  <c r="D375" i="10"/>
  <c r="D932" i="10"/>
  <c r="D881" i="10"/>
  <c r="D648" i="10"/>
  <c r="D527" i="10"/>
  <c r="D841" i="10"/>
  <c r="D571" i="10"/>
  <c r="D952" i="10"/>
  <c r="D580" i="10"/>
  <c r="D294" i="10"/>
  <c r="D947" i="10"/>
  <c r="D296" i="10"/>
  <c r="D968" i="10"/>
  <c r="D487" i="10"/>
  <c r="D970" i="10"/>
  <c r="D424" i="10"/>
  <c r="D494" i="10"/>
  <c r="D718" i="10"/>
  <c r="D256" i="10"/>
  <c r="D946" i="10"/>
  <c r="D351" i="10"/>
  <c r="D388" i="10"/>
  <c r="D258" i="10"/>
  <c r="D679" i="10"/>
  <c r="D758" i="10"/>
  <c r="D867" i="10"/>
  <c r="D966" i="10"/>
  <c r="D922" i="10"/>
  <c r="D707" i="10"/>
  <c r="D279" i="10"/>
  <c r="D863" i="10"/>
  <c r="D954" i="10"/>
  <c r="D877" i="10"/>
  <c r="D642" i="10"/>
  <c r="D534" i="10"/>
  <c r="D577" i="10"/>
  <c r="D440" i="10"/>
  <c r="D748" i="10"/>
  <c r="D467" i="10"/>
  <c r="D653" i="10"/>
  <c r="D936" i="10"/>
  <c r="D998" i="10"/>
  <c r="D967" i="10"/>
  <c r="D421" i="10"/>
  <c r="D493" i="10"/>
  <c r="D941" i="10"/>
  <c r="D417" i="10"/>
  <c r="D14" i="10"/>
  <c r="D911" i="10"/>
  <c r="D238" i="10"/>
  <c r="D289" i="10"/>
  <c r="D381" i="10"/>
  <c r="D887" i="10"/>
  <c r="D861" i="10"/>
  <c r="D35" i="10"/>
  <c r="D560" i="10"/>
  <c r="D684" i="10"/>
  <c r="D368" i="10"/>
  <c r="D712" i="10"/>
  <c r="D902" i="10"/>
  <c r="D473" i="10"/>
  <c r="D531" i="10"/>
  <c r="D637" i="10"/>
  <c r="D692" i="10"/>
  <c r="D601" i="10"/>
  <c r="D235" i="10"/>
  <c r="D664" i="10"/>
  <c r="D335" i="10"/>
  <c r="D823" i="10"/>
  <c r="D336" i="10"/>
  <c r="D784" i="10"/>
  <c r="D694" i="10"/>
  <c r="D768" i="10"/>
  <c r="D489" i="10"/>
  <c r="D99" i="10"/>
  <c r="D109" i="10"/>
  <c r="D96" i="10"/>
  <c r="D148" i="10"/>
  <c r="D86" i="10"/>
  <c r="D82" i="10"/>
  <c r="D523" i="10"/>
  <c r="D451" i="10"/>
  <c r="D997" i="10"/>
  <c r="D854" i="10"/>
  <c r="D980" i="10"/>
  <c r="D462" i="10"/>
  <c r="D446" i="10"/>
  <c r="D630" i="10"/>
  <c r="D999" i="10"/>
  <c r="D944" i="10"/>
  <c r="D293" i="10"/>
  <c r="D894" i="10"/>
  <c r="D693" i="10"/>
  <c r="D360" i="10"/>
  <c r="D316" i="10"/>
  <c r="D883" i="10"/>
  <c r="D504" i="10"/>
  <c r="D497" i="10"/>
  <c r="D913" i="10"/>
  <c r="D942" i="10"/>
  <c r="D862" i="10"/>
  <c r="D701" i="10"/>
  <c r="D591" i="10"/>
  <c r="D488" i="10"/>
  <c r="D547" i="10"/>
  <c r="D806" i="10"/>
  <c r="D345" i="10"/>
  <c r="D655" i="10"/>
  <c r="D377" i="10"/>
  <c r="D505" i="10"/>
  <c r="D985" i="10"/>
  <c r="D722" i="10"/>
  <c r="D974" i="10"/>
  <c r="D196" i="10"/>
  <c r="D9" i="10"/>
  <c r="D114" i="10"/>
  <c r="D385" i="10"/>
  <c r="D723" i="10"/>
  <c r="D272" i="10"/>
  <c r="D408" i="10"/>
  <c r="D739" i="10"/>
  <c r="D880" i="10"/>
  <c r="D466" i="10"/>
  <c r="D842" i="10"/>
  <c r="D93" i="10"/>
  <c r="D40" i="10"/>
  <c r="D229" i="10"/>
  <c r="D12" i="10"/>
  <c r="D634" i="10"/>
  <c r="D855" i="10"/>
  <c r="D317" i="10"/>
  <c r="D573" i="10"/>
  <c r="D265" i="10"/>
  <c r="D831" i="10"/>
  <c r="D878" i="10"/>
  <c r="D820" i="10"/>
  <c r="D645" i="10"/>
  <c r="D951" i="10"/>
  <c r="D429" i="10"/>
  <c r="D762" i="10"/>
  <c r="D780" i="10"/>
  <c r="D979" i="10"/>
  <c r="D422" i="10"/>
  <c r="D821" i="10"/>
  <c r="D737" i="10"/>
  <c r="D270" i="10"/>
  <c r="D816" i="10"/>
  <c r="D515" i="10"/>
  <c r="D402" i="10"/>
  <c r="D340" i="10"/>
  <c r="D241" i="10"/>
  <c r="D945" i="10"/>
  <c r="D63" i="10"/>
  <c r="D382" i="10"/>
  <c r="D688" i="10"/>
  <c r="D714" i="10"/>
  <c r="D948" i="10"/>
  <c r="D525" i="10"/>
  <c r="D359" i="10"/>
  <c r="D312" i="10"/>
  <c r="D576" i="10"/>
  <c r="D500" i="10"/>
  <c r="D460" i="10"/>
  <c r="D607" i="10"/>
  <c r="D431" i="10"/>
  <c r="D324" i="10"/>
  <c r="D908" i="10"/>
  <c r="D991" i="10"/>
  <c r="D496" i="10"/>
  <c r="D425" i="10"/>
  <c r="D696" i="10"/>
  <c r="D905" i="10"/>
  <c r="D459" i="10"/>
  <c r="D443" i="10"/>
  <c r="D675" i="10"/>
  <c r="D641" i="10"/>
  <c r="D442" i="10"/>
  <c r="D539" i="10"/>
  <c r="D950" i="10"/>
  <c r="D428" i="10"/>
  <c r="D452" i="10"/>
  <c r="D989" i="10"/>
  <c r="D436" i="10"/>
  <c r="D271" i="10"/>
  <c r="D522" i="10"/>
  <c r="D654" i="10"/>
  <c r="D277" i="10"/>
  <c r="D924" i="10"/>
  <c r="D323" i="10"/>
  <c r="D614" i="10"/>
  <c r="D797" i="10"/>
  <c r="D300" i="10"/>
  <c r="D219" i="10"/>
  <c r="D89" i="10"/>
  <c r="D508" i="10"/>
  <c r="D532" i="10"/>
  <c r="D868" i="10"/>
  <c r="D288" i="10"/>
  <c r="D330" i="10"/>
  <c r="D482" i="10"/>
  <c r="D305" i="10"/>
  <c r="D803" i="10"/>
  <c r="D278" i="10"/>
  <c r="D524" i="10"/>
  <c r="D463" i="10"/>
  <c r="D813" i="10"/>
  <c r="D918" i="10"/>
  <c r="D728" i="10"/>
  <c r="D506" i="10"/>
  <c r="D933" i="10"/>
  <c r="D683" i="10"/>
  <c r="D996" i="10"/>
  <c r="D817" i="10"/>
  <c r="D810" i="10"/>
  <c r="D380" i="10"/>
  <c r="D309" i="10"/>
  <c r="D829" i="10"/>
  <c r="D866" i="10"/>
  <c r="D835" i="10"/>
  <c r="D282" i="10"/>
  <c r="D567" i="10"/>
  <c r="D590" i="10"/>
  <c r="D536" i="10"/>
  <c r="D134" i="10"/>
  <c r="D374" i="10"/>
  <c r="D85" i="10"/>
  <c r="D744" i="10"/>
  <c r="D574" i="10"/>
  <c r="D530" i="10"/>
  <c r="D514" i="10"/>
  <c r="D964" i="10"/>
  <c r="D390" i="10"/>
  <c r="D369" i="10"/>
  <c r="D781" i="10"/>
  <c r="D18" i="10"/>
  <c r="D778" i="10"/>
  <c r="D23" i="10"/>
  <c r="D917" i="10"/>
  <c r="D252" i="10"/>
  <c r="D937" i="10"/>
  <c r="D939" i="10"/>
  <c r="D444" i="10"/>
  <c r="D124" i="10"/>
  <c r="D34" i="10"/>
  <c r="D81" i="10"/>
  <c r="D891" i="10"/>
  <c r="D234" i="10"/>
  <c r="D474" i="10"/>
  <c r="D405" i="10"/>
  <c r="D435" i="10"/>
  <c r="D910" i="10"/>
  <c r="D981" i="10"/>
  <c r="D558" i="10"/>
  <c r="D711" i="10"/>
  <c r="D896" i="10"/>
  <c r="D676" i="10"/>
  <c r="D837" i="10"/>
  <c r="D268" i="10"/>
  <c r="D752" i="10"/>
  <c r="D705" i="10"/>
  <c r="D361" i="10"/>
  <c r="D898" i="10"/>
  <c r="D849" i="10"/>
  <c r="D1001" i="10"/>
  <c r="D620" i="10"/>
  <c r="D782" i="10"/>
  <c r="D358" i="10"/>
  <c r="D776" i="10"/>
  <c r="D511" i="10"/>
  <c r="D445" i="10"/>
  <c r="D475" i="10"/>
  <c r="D912" i="10"/>
  <c r="D499" i="10"/>
  <c r="D485" i="10"/>
  <c r="D438" i="10"/>
  <c r="D925" i="10"/>
  <c r="D457" i="10"/>
  <c r="D404" i="10"/>
  <c r="D280" i="10"/>
  <c r="D670" i="10"/>
  <c r="D333" i="10"/>
  <c r="D518" i="10"/>
  <c r="D747" i="10"/>
  <c r="D301" i="10"/>
  <c r="D689" i="10"/>
  <c r="D927" i="10"/>
  <c r="D790" i="10"/>
  <c r="D754" i="10"/>
  <c r="D865" i="10"/>
  <c r="D549" i="10"/>
  <c r="D667" i="10"/>
  <c r="D993" i="10"/>
  <c r="D393" i="10"/>
  <c r="D700" i="10"/>
  <c r="D290" i="10"/>
  <c r="D1000" i="10"/>
  <c r="D179" i="10"/>
  <c r="D472" i="10"/>
  <c r="D538" i="10"/>
  <c r="D555" i="10"/>
  <c r="D329" i="10"/>
  <c r="D556" i="10"/>
  <c r="D962" i="10"/>
  <c r="D663" i="10"/>
  <c r="D686" i="10"/>
  <c r="D764" i="10"/>
  <c r="D691" i="10"/>
  <c r="D484" i="10"/>
  <c r="D406" i="10"/>
  <c r="D328" i="10"/>
  <c r="D904" i="10"/>
  <c r="D919" i="10"/>
  <c r="D875" i="10"/>
  <c r="D772" i="10"/>
  <c r="D627" i="10"/>
  <c r="D202" i="10"/>
  <c r="D187" i="10"/>
  <c r="D355" i="10"/>
  <c r="D366" i="10"/>
  <c r="D458" i="10"/>
  <c r="D969" i="10"/>
  <c r="D697" i="10"/>
  <c r="D994" i="10"/>
  <c r="D321" i="10"/>
  <c r="D267" i="10"/>
  <c r="D930" i="10"/>
  <c r="D269" i="10"/>
  <c r="D430" i="10"/>
  <c r="D746" i="10"/>
  <c r="D327" i="10"/>
  <c r="D599" i="10"/>
  <c r="D845" i="10"/>
  <c r="D403" i="10"/>
  <c r="D827" i="10"/>
  <c r="D439" i="10"/>
  <c r="D973" i="10"/>
  <c r="D348" i="10"/>
  <c r="D394" i="10"/>
  <c r="D553" i="10"/>
  <c r="D612" i="10"/>
  <c r="D734" i="10"/>
  <c r="D332" i="10"/>
  <c r="D789" i="10"/>
  <c r="D965" i="10"/>
  <c r="D760" i="10"/>
  <c r="D281" i="10"/>
  <c r="D940" i="10"/>
  <c r="D957" i="10"/>
  <c r="D190" i="10"/>
  <c r="D992" i="10"/>
  <c r="D543" i="10"/>
  <c r="D931" i="10"/>
  <c r="D491" i="10"/>
  <c r="D116" i="10"/>
  <c r="D334" i="10"/>
  <c r="D26" i="10"/>
  <c r="D5" i="10"/>
  <c r="D326" i="10"/>
  <c r="D812" i="10"/>
  <c r="D857" i="10"/>
  <c r="D729" i="10"/>
  <c r="D809" i="10"/>
  <c r="D331" i="10"/>
  <c r="D249" i="10"/>
  <c r="D545" i="10"/>
  <c r="D415" i="10"/>
  <c r="D725" i="10"/>
  <c r="D639" i="10"/>
  <c r="D295" i="10"/>
  <c r="D673" i="10"/>
  <c r="D914" i="10"/>
  <c r="D811" i="10"/>
  <c r="D343" i="10"/>
  <c r="D469" i="10"/>
  <c r="D649" i="10"/>
  <c r="D631" i="10"/>
  <c r="D373" i="10"/>
  <c r="D476" i="10"/>
  <c r="D434" i="10"/>
  <c r="D314" i="10"/>
  <c r="D807" i="10"/>
  <c r="D529" i="10"/>
  <c r="D713" i="10"/>
  <c r="D619" i="10"/>
  <c r="D704" i="10"/>
  <c r="D687" i="10"/>
  <c r="D978" i="10"/>
  <c r="D598" i="10"/>
  <c r="D916" i="10"/>
  <c r="D677" i="10"/>
  <c r="D662" i="10"/>
  <c r="D389" i="10"/>
  <c r="D57" i="10"/>
  <c r="D751" i="10"/>
  <c r="D302" i="10"/>
  <c r="D846" i="10"/>
  <c r="D818" i="10"/>
  <c r="D604" i="10"/>
  <c r="D239" i="10"/>
  <c r="D949" i="10"/>
  <c r="D379" i="10"/>
  <c r="D507" i="10"/>
  <c r="D594" i="10"/>
  <c r="D838" i="10"/>
  <c r="D378" i="10"/>
  <c r="D851" i="10"/>
  <c r="D586" i="10"/>
  <c r="D592" i="10"/>
  <c r="D112" i="10"/>
  <c r="D749" i="10"/>
  <c r="D416" i="10"/>
  <c r="D886" i="10"/>
  <c r="D364" i="10"/>
  <c r="D982" i="10"/>
  <c r="D750" i="10"/>
  <c r="D738" i="10"/>
  <c r="D995" i="10"/>
  <c r="D977" i="10"/>
  <c r="D660" i="10"/>
  <c r="D595" i="10"/>
  <c r="D286" i="10"/>
  <c r="D299" i="10"/>
  <c r="D513" i="10"/>
  <c r="D250" i="10"/>
  <c r="D365" i="10"/>
  <c r="D909" i="10"/>
  <c r="D685" i="10"/>
  <c r="D561" i="10"/>
  <c r="D672" i="10"/>
  <c r="D596" i="10"/>
  <c r="D197" i="10"/>
  <c r="D6" i="10"/>
  <c r="D92" i="10"/>
  <c r="D71" i="10"/>
  <c r="D126" i="10"/>
  <c r="D41" i="10"/>
  <c r="D386" i="10"/>
  <c r="D341" i="10"/>
  <c r="D706" i="10"/>
  <c r="D959" i="10"/>
  <c r="D521" i="10"/>
  <c r="D432" i="10"/>
  <c r="D640" i="10"/>
  <c r="D658" i="10"/>
  <c r="D624" i="10"/>
  <c r="D449" i="10"/>
  <c r="D732" i="10"/>
  <c r="D770" i="10"/>
  <c r="D872" i="10"/>
  <c r="D465" i="10"/>
  <c r="D454" i="10"/>
  <c r="D826" i="10"/>
  <c r="D740" i="10"/>
  <c r="D387" i="10"/>
  <c r="D801" i="10"/>
  <c r="D566" i="10"/>
  <c r="D168" i="10"/>
  <c r="D892" i="10"/>
  <c r="D702" i="10"/>
  <c r="D255" i="10"/>
  <c r="D608" i="10"/>
  <c r="D703" i="10"/>
  <c r="D391" i="10"/>
  <c r="D287" i="10"/>
  <c r="D257" i="10"/>
  <c r="D767" i="10"/>
  <c r="D830" i="10"/>
  <c r="D362" i="10"/>
  <c r="D858" i="10"/>
  <c r="D244" i="10"/>
  <c r="D401" i="10"/>
  <c r="D242" i="10"/>
  <c r="D920" i="10"/>
  <c r="D788" i="10"/>
  <c r="D318" i="10"/>
  <c r="D233" i="10"/>
  <c r="D731" i="10"/>
  <c r="D410" i="10"/>
  <c r="D955" i="10"/>
  <c r="D156" i="10"/>
  <c r="D903" i="10"/>
  <c r="D400" i="10"/>
  <c r="D552" i="10"/>
  <c r="D170" i="10"/>
  <c r="D517" i="10"/>
  <c r="D542" i="10"/>
  <c r="D98" i="10"/>
  <c r="D551" i="10"/>
  <c r="D453" i="10"/>
  <c r="D65" i="10"/>
  <c r="D135" i="10"/>
  <c r="D775" i="10"/>
  <c r="D773" i="10"/>
  <c r="D483" i="10"/>
  <c r="D80" i="10"/>
  <c r="D346" i="10"/>
  <c r="D777" i="10"/>
  <c r="D24" i="10"/>
  <c r="D298" i="10"/>
  <c r="D311" i="10"/>
  <c r="D953" i="10"/>
  <c r="D338" i="10"/>
  <c r="D206" i="10"/>
  <c r="D191" i="10"/>
  <c r="D248" i="10"/>
  <c r="D319" i="10"/>
  <c r="D195" i="10"/>
  <c r="D901" i="10"/>
  <c r="D70" i="10"/>
  <c r="D832" i="10"/>
  <c r="D695" i="10"/>
  <c r="D961" i="10"/>
  <c r="D779" i="10"/>
  <c r="D344" i="10"/>
  <c r="D844" i="10"/>
  <c r="D247" i="10"/>
  <c r="D259" i="10"/>
  <c r="D716" i="10"/>
  <c r="D447" i="10"/>
  <c r="D890" i="10"/>
  <c r="D211" i="10"/>
  <c r="D546" i="10"/>
  <c r="D397" i="10"/>
  <c r="D814" i="10"/>
  <c r="D682" i="10"/>
  <c r="D492" i="10"/>
  <c r="D548" i="10"/>
  <c r="D907" i="10"/>
  <c r="D611" i="10"/>
  <c r="D217" i="10"/>
  <c r="D42" i="10"/>
  <c r="D118" i="10"/>
  <c r="D349" i="10"/>
  <c r="D796" i="10"/>
  <c r="D559" i="10"/>
  <c r="D876" i="10"/>
  <c r="D787" i="10"/>
  <c r="D315" i="10"/>
  <c r="D470" i="10"/>
  <c r="D799" i="10"/>
  <c r="D119" i="10"/>
  <c r="D77" i="10"/>
  <c r="D69" i="10"/>
  <c r="D169" i="10"/>
  <c r="D533" i="10"/>
  <c r="D486" i="10"/>
  <c r="D528" i="10"/>
  <c r="D808" i="10"/>
  <c r="D284" i="10"/>
  <c r="D609" i="10"/>
  <c r="D115" i="10"/>
  <c r="D43" i="10"/>
  <c r="D320" i="10"/>
  <c r="D260" i="10"/>
  <c r="D304" i="10"/>
  <c r="D213" i="10"/>
  <c r="D616" i="10"/>
  <c r="D208" i="10"/>
  <c r="D20" i="10"/>
  <c r="D647" i="10"/>
  <c r="D68" i="10"/>
  <c r="D308" i="10"/>
  <c r="D22" i="10"/>
  <c r="D736" i="10"/>
  <c r="D357" i="10"/>
  <c r="D203" i="10"/>
  <c r="D650" i="10"/>
  <c r="D668" i="10"/>
  <c r="D884" i="10"/>
  <c r="D843" i="10"/>
  <c r="D766" i="10"/>
  <c r="D94" i="10"/>
  <c r="D138" i="10"/>
  <c r="D158" i="10"/>
  <c r="D62" i="10"/>
  <c r="D960" i="10"/>
  <c r="D720" i="10"/>
  <c r="D956" i="10"/>
  <c r="D490" i="10"/>
  <c r="D75" i="10"/>
  <c r="D133" i="10"/>
  <c r="D793" i="10"/>
  <c r="D412" i="10"/>
  <c r="D588" i="10"/>
  <c r="D8" i="10"/>
  <c r="D433" i="10"/>
  <c r="D384" i="10"/>
  <c r="D182" i="10"/>
  <c r="D544" i="10"/>
  <c r="D144" i="10"/>
  <c r="D699" i="10"/>
  <c r="D988" i="10"/>
  <c r="D478" i="10"/>
  <c r="D25" i="10"/>
  <c r="D795" i="10"/>
  <c r="D759" i="10"/>
  <c r="D224" i="10"/>
  <c r="D414" i="10"/>
  <c r="D537" i="10"/>
  <c r="D540" i="10"/>
  <c r="D578" i="10"/>
  <c r="D231" i="10"/>
  <c r="D91" i="10"/>
  <c r="D130" i="10"/>
  <c r="D698" i="10"/>
  <c r="D45" i="10"/>
  <c r="D111" i="10"/>
  <c r="D628" i="10"/>
  <c r="D852" i="10"/>
  <c r="D839" i="10"/>
  <c r="D805" i="10"/>
  <c r="D10" i="10"/>
  <c r="D143" i="10"/>
  <c r="D828" i="10"/>
  <c r="D568" i="10"/>
  <c r="D804" i="10"/>
  <c r="D120" i="10"/>
  <c r="D719" i="10"/>
  <c r="D610" i="10"/>
  <c r="D275" i="10"/>
  <c r="D724" i="10"/>
  <c r="D570" i="10"/>
  <c r="D657" i="10"/>
  <c r="D192" i="10"/>
  <c r="D427" i="10"/>
  <c r="D671" i="10"/>
  <c r="D895" i="10"/>
  <c r="D726" i="10"/>
  <c r="D139" i="10"/>
  <c r="D167" i="10"/>
  <c r="D110" i="10"/>
  <c r="D104" i="10"/>
  <c r="D420" i="10"/>
  <c r="D264" i="10"/>
  <c r="D337" i="10"/>
  <c r="D137" i="10"/>
  <c r="D409" i="10"/>
  <c r="D153" i="10"/>
  <c r="D150" i="10"/>
  <c r="D352" i="10"/>
  <c r="D353" i="10"/>
  <c r="D785" i="10"/>
  <c r="D669" i="10"/>
  <c r="D771" i="10"/>
  <c r="D253" i="10"/>
  <c r="D621" i="10"/>
  <c r="D60" i="10"/>
  <c r="D237" i="10"/>
  <c r="D49" i="10"/>
  <c r="D708" i="10"/>
  <c r="D763" i="10"/>
  <c r="D399" i="10"/>
  <c r="D756" i="10"/>
  <c r="D710" i="10"/>
  <c r="D632" i="10"/>
  <c r="D100" i="10"/>
  <c r="D160" i="10"/>
  <c r="D19" i="10"/>
  <c r="D792" i="10"/>
  <c r="D636" i="10"/>
  <c r="D36" i="10"/>
  <c r="D512" i="10"/>
  <c r="D617" i="10"/>
  <c r="D245" i="10"/>
  <c r="D569" i="10"/>
  <c r="D605" i="10"/>
  <c r="D541" i="10"/>
  <c r="D205" i="10"/>
  <c r="D113" i="10"/>
  <c r="D72" i="10"/>
  <c r="D646" i="10"/>
  <c r="D603" i="10"/>
  <c r="D859" i="10"/>
  <c r="D367" i="10"/>
  <c r="D297" i="10"/>
  <c r="D526" i="10"/>
  <c r="D273" i="10"/>
  <c r="D227" i="10"/>
  <c r="D597" i="10"/>
  <c r="D873" i="10"/>
  <c r="D581" i="10"/>
  <c r="D958" i="10"/>
  <c r="D157" i="10"/>
  <c r="D121" i="10"/>
  <c r="D743" i="10"/>
  <c r="D87" i="10"/>
  <c r="D735" i="10"/>
  <c r="D495" i="10"/>
  <c r="D146" i="10"/>
  <c r="D210" i="10"/>
  <c r="D464" i="10"/>
  <c r="D171" i="10"/>
  <c r="D681" i="10"/>
  <c r="D498" i="10"/>
  <c r="D230" i="10"/>
  <c r="D824" i="10"/>
  <c r="D963" i="10"/>
  <c r="D643" i="10"/>
  <c r="D21" i="10"/>
  <c r="D194" i="10"/>
  <c r="D47" i="10"/>
  <c r="D915" i="10"/>
  <c r="D774" i="10"/>
  <c r="D103" i="10"/>
  <c r="D638" i="10"/>
  <c r="D733" i="10"/>
  <c r="D635" i="10"/>
  <c r="D833" i="10"/>
  <c r="D132" i="10"/>
  <c r="D929" i="10"/>
  <c r="D717" i="10"/>
  <c r="D376" i="10"/>
  <c r="D67" i="10"/>
  <c r="D625" i="10"/>
  <c r="D159" i="10"/>
  <c r="D840" i="10"/>
  <c r="D870" i="10"/>
  <c r="D656" i="10"/>
  <c r="D274" i="10"/>
  <c r="D181" i="10"/>
  <c r="D83" i="10"/>
  <c r="D456" i="10"/>
  <c r="D395" i="10"/>
  <c r="D972" i="10"/>
  <c r="D745" i="10"/>
  <c r="D889" i="10"/>
  <c r="D3" i="10"/>
  <c r="D413" i="10"/>
  <c r="D850" i="10"/>
  <c r="D690" i="10"/>
  <c r="D198" i="10"/>
  <c r="D172" i="10"/>
  <c r="D306" i="10"/>
  <c r="D193" i="10"/>
  <c r="D122" i="10"/>
  <c r="D313" i="10"/>
  <c r="D680" i="10"/>
  <c r="D147" i="10"/>
  <c r="D564" i="10"/>
  <c r="D874" i="10"/>
  <c r="D200" i="10"/>
  <c r="D674" i="10"/>
  <c r="D437" i="10"/>
  <c r="D990" i="10"/>
  <c r="D188" i="10"/>
  <c r="D174" i="10"/>
  <c r="D97" i="10"/>
  <c r="D897" i="10"/>
  <c r="D802" i="10"/>
  <c r="D163" i="10"/>
  <c r="D557" i="10"/>
  <c r="D757" i="10"/>
  <c r="D926" i="10"/>
  <c r="D869" i="10"/>
  <c r="D232" i="10"/>
  <c r="D102" i="10"/>
  <c r="D186" i="10"/>
  <c r="D176" i="10"/>
  <c r="D222" i="10"/>
  <c r="D251" i="10"/>
  <c r="D107" i="10"/>
  <c r="D834" i="10"/>
  <c r="D822" i="10"/>
  <c r="D800" i="10"/>
  <c r="D372" i="10"/>
  <c r="D721" i="10"/>
  <c r="D266" i="10"/>
  <c r="D261" i="10"/>
  <c r="D481" i="10"/>
  <c r="D166" i="10"/>
  <c r="D339" i="10"/>
  <c r="D587" i="10"/>
  <c r="D128" i="10"/>
  <c r="D976" i="10"/>
  <c r="D613" i="10"/>
  <c r="D223" i="10"/>
  <c r="D185" i="10"/>
  <c r="D131" i="10"/>
  <c r="D441" i="10"/>
  <c r="D48" i="10"/>
  <c r="D987" i="10"/>
  <c r="D37" i="10"/>
  <c r="D154" i="10"/>
  <c r="D240" i="10"/>
  <c r="D562" i="10"/>
  <c r="D11" i="10"/>
  <c r="D209" i="10"/>
  <c r="D659" i="10"/>
  <c r="D370" i="10"/>
  <c r="D665" i="10"/>
  <c r="D753" i="10"/>
  <c r="D392" i="10"/>
  <c r="D583" i="10"/>
  <c r="D7" i="10"/>
  <c r="D246" i="10"/>
  <c r="D199" i="10"/>
  <c r="D847" i="10"/>
  <c r="D59" i="10"/>
  <c r="D108" i="10"/>
  <c r="D411" i="10"/>
  <c r="D510" i="10"/>
  <c r="D173" i="10"/>
  <c r="D602" i="10"/>
  <c r="D623" i="10"/>
  <c r="D354" i="10"/>
  <c r="D347" i="10"/>
  <c r="D291" i="10"/>
  <c r="D142" i="10"/>
  <c r="D162" i="10"/>
  <c r="D151" i="10"/>
  <c r="D66" i="10"/>
  <c r="D78" i="10"/>
  <c r="D893" i="10"/>
  <c r="D661" i="10"/>
  <c r="D678" i="10"/>
  <c r="D127" i="10"/>
  <c r="D651" i="10"/>
  <c r="D575" i="10"/>
  <c r="D519" i="10"/>
  <c r="D943" i="10"/>
  <c r="D243" i="10"/>
  <c r="D33" i="10"/>
  <c r="D554" i="10"/>
  <c r="D418" i="10"/>
  <c r="D593" i="10"/>
  <c r="D450" i="10"/>
  <c r="D105" i="10"/>
  <c r="D74" i="10"/>
  <c r="D55" i="10"/>
  <c r="D216" i="10"/>
  <c r="D149" i="10"/>
  <c r="D32" i="10"/>
  <c r="D140" i="10"/>
  <c r="D727" i="10"/>
  <c r="D888" i="10"/>
  <c r="D125" i="10"/>
  <c r="D480" i="10"/>
  <c r="D16" i="10"/>
  <c r="D798" i="10"/>
  <c r="D117" i="10"/>
  <c r="D885" i="10"/>
  <c r="D769" i="10"/>
  <c r="D715" i="10"/>
  <c r="D652" i="10"/>
  <c r="D30" i="10"/>
  <c r="D928" i="10"/>
  <c r="D935" i="10"/>
  <c r="D310" i="10"/>
  <c r="D520" i="10"/>
  <c r="D666" i="10"/>
  <c r="D76" i="10"/>
  <c r="D52" i="10"/>
  <c r="D629" i="10"/>
  <c r="D755" i="10"/>
  <c r="D50" i="10"/>
  <c r="D214" i="10"/>
  <c r="D468" i="10"/>
  <c r="D426" i="10"/>
  <c r="D285" i="10"/>
  <c r="D90" i="10"/>
  <c r="D882" i="10"/>
  <c r="D226" i="10"/>
  <c r="D783" i="10"/>
  <c r="D54" i="10"/>
  <c r="D180" i="10"/>
  <c r="D853" i="10"/>
  <c r="D27" i="10"/>
  <c r="D572" i="10"/>
  <c r="D615" i="10"/>
  <c r="D606" i="10"/>
  <c r="D178" i="10"/>
  <c r="D201" i="10"/>
  <c r="D585" i="10"/>
  <c r="D622" i="10"/>
  <c r="D53" i="10"/>
  <c r="D407" i="10"/>
  <c r="D44" i="10"/>
  <c r="D189" i="10"/>
  <c r="D626" i="10"/>
  <c r="D471" i="10"/>
  <c r="D254" i="10"/>
  <c r="D584" i="10"/>
  <c r="D794" i="10"/>
  <c r="D791" i="10"/>
  <c r="D17" i="10"/>
  <c r="D825" i="10"/>
  <c r="D177" i="10"/>
  <c r="D307" i="10"/>
  <c r="D276" i="10"/>
  <c r="D356" i="10"/>
  <c r="D900" i="10"/>
  <c r="D161" i="10"/>
  <c r="D204" i="10"/>
  <c r="D550" i="10"/>
  <c r="D84" i="10"/>
  <c r="D184" i="10"/>
  <c r="D123" i="10"/>
  <c r="D88" i="10"/>
  <c r="D535" i="10"/>
  <c r="D64" i="10"/>
  <c r="D848" i="10"/>
  <c r="D155" i="10"/>
  <c r="D938" i="10"/>
  <c r="D479" i="10"/>
  <c r="D741" i="10"/>
  <c r="D582" i="10"/>
  <c r="D46" i="10"/>
  <c r="D350" i="10"/>
  <c r="D819" i="10"/>
  <c r="D786" i="10"/>
  <c r="D836" i="10"/>
  <c r="D164" i="10"/>
  <c r="D292" i="10"/>
  <c r="D971" i="10"/>
  <c r="D589" i="10"/>
  <c r="D106" i="10"/>
  <c r="D879" i="10"/>
  <c r="D396" i="10"/>
  <c r="D923" i="10"/>
  <c r="D145" i="10"/>
  <c r="D283" i="10"/>
  <c r="D864" i="10"/>
  <c r="D363" i="10"/>
  <c r="D644" i="10"/>
  <c r="D856" i="10"/>
  <c r="D899" i="10"/>
  <c r="D136" i="10"/>
  <c r="D761" i="10"/>
  <c r="D31" i="10"/>
  <c r="D220" i="10"/>
  <c r="D38" i="10"/>
  <c r="D303" i="10"/>
  <c r="D501" i="10"/>
  <c r="D221" i="10"/>
  <c r="D141" i="10"/>
  <c r="D129" i="10"/>
  <c r="D165" i="10"/>
  <c r="D95" i="10"/>
  <c r="D709" i="10"/>
  <c r="D984" i="10"/>
  <c r="D565" i="10"/>
  <c r="D263" i="10"/>
  <c r="D398" i="10"/>
  <c r="D325" i="10"/>
  <c r="D212" i="10"/>
  <c r="D906" i="10"/>
  <c r="D56" i="10"/>
  <c r="D322" i="10"/>
  <c r="D871" i="10"/>
  <c r="D39" i="10"/>
  <c r="D383" i="10"/>
  <c r="D13" i="10"/>
  <c r="D73" i="10"/>
  <c r="D983" i="10"/>
  <c r="D986" i="10"/>
  <c r="D207" i="10"/>
  <c r="D183" i="10"/>
  <c r="D4" i="10"/>
  <c r="D618" i="10"/>
  <c r="D730" i="10"/>
  <c r="D934" i="10"/>
  <c r="D742" i="10"/>
  <c r="D262" i="10"/>
  <c r="D28" i="10"/>
  <c r="D579" i="10"/>
  <c r="D503" i="10"/>
  <c r="D502" i="10"/>
  <c r="D455" i="10"/>
  <c r="D228" i="10"/>
  <c r="D218" i="10"/>
  <c r="D215" i="10"/>
  <c r="D15" i="10"/>
  <c r="D51" i="10"/>
  <c r="D61" i="10"/>
  <c r="D419" i="10"/>
  <c r="D175" i="10"/>
  <c r="D860" i="10"/>
  <c r="D58" i="10"/>
  <c r="D79" i="10"/>
  <c r="D461" i="10"/>
  <c r="D921" i="10"/>
  <c r="D975" i="10"/>
  <c r="D225" i="10"/>
  <c r="D101" i="10"/>
  <c r="D516" i="10"/>
  <c r="D600" i="10"/>
  <c r="D152" i="10"/>
  <c r="D236" i="10"/>
  <c r="D423" i="10"/>
  <c r="D342" i="10"/>
  <c r="D563" i="10"/>
  <c r="D29" i="10"/>
  <c r="D518" i="3"/>
  <c r="D585" i="3"/>
  <c r="D968" i="3"/>
  <c r="D929" i="3"/>
  <c r="D861" i="3"/>
  <c r="D985" i="3"/>
  <c r="D467" i="3"/>
  <c r="D271" i="3"/>
  <c r="D419" i="3"/>
  <c r="D927" i="3"/>
  <c r="D442" i="3"/>
  <c r="D618" i="3"/>
  <c r="D729" i="3"/>
  <c r="D639" i="3"/>
  <c r="D636" i="3"/>
  <c r="D680" i="3"/>
  <c r="D883" i="3"/>
  <c r="D993" i="3"/>
  <c r="D282" i="3"/>
  <c r="D352" i="3"/>
  <c r="D635" i="3"/>
  <c r="D905" i="3"/>
  <c r="D503" i="3"/>
  <c r="D759" i="3"/>
  <c r="D260" i="3"/>
  <c r="D374" i="3"/>
  <c r="D438" i="3"/>
  <c r="D970" i="3"/>
  <c r="D914" i="3"/>
  <c r="D726" i="3"/>
  <c r="D446" i="3"/>
  <c r="D310" i="3"/>
  <c r="D443" i="3"/>
  <c r="D468" i="3"/>
  <c r="D851" i="3"/>
  <c r="D751" i="3"/>
  <c r="D899" i="3"/>
  <c r="D825" i="3"/>
  <c r="D653" i="3"/>
  <c r="D279" i="3"/>
  <c r="D967" i="3"/>
  <c r="D864" i="3"/>
  <c r="D658" i="3"/>
  <c r="D781" i="3"/>
  <c r="D756" i="3"/>
  <c r="D813" i="3"/>
  <c r="D850" i="3"/>
  <c r="D829" i="3"/>
  <c r="D911" i="3"/>
  <c r="D461" i="3"/>
  <c r="D340" i="3"/>
  <c r="D361" i="3"/>
  <c r="D779" i="3"/>
  <c r="D893" i="3"/>
  <c r="D907" i="3"/>
  <c r="D957" i="3"/>
  <c r="D881" i="3"/>
  <c r="D524" i="3"/>
  <c r="D983" i="3"/>
  <c r="D815" i="3"/>
  <c r="D890" i="3"/>
  <c r="D935" i="3"/>
  <c r="D797" i="3"/>
  <c r="D796" i="3"/>
  <c r="D641" i="3"/>
  <c r="D660" i="3"/>
  <c r="D402" i="3"/>
  <c r="D558" i="3"/>
  <c r="D204" i="3"/>
  <c r="D940" i="3"/>
  <c r="D679" i="3"/>
  <c r="D369" i="3"/>
  <c r="D984" i="3"/>
  <c r="D628" i="3"/>
  <c r="D888" i="3"/>
  <c r="D966" i="3"/>
  <c r="D473" i="3"/>
  <c r="D422" i="3"/>
  <c r="D168" i="3"/>
  <c r="D205" i="3"/>
  <c r="D502" i="3"/>
  <c r="D234" i="3"/>
  <c r="D712" i="3"/>
  <c r="D487" i="3"/>
  <c r="D563" i="3"/>
  <c r="D904" i="3"/>
  <c r="D354" i="3"/>
  <c r="D977" i="3"/>
  <c r="D523" i="3"/>
  <c r="D973" i="3"/>
  <c r="D830" i="3"/>
  <c r="D707" i="3"/>
  <c r="D591" i="3"/>
  <c r="D497" i="3"/>
  <c r="D710" i="3"/>
  <c r="D715" i="3"/>
  <c r="D760" i="3"/>
  <c r="D847" i="3"/>
  <c r="D241" i="3"/>
  <c r="D394" i="3"/>
  <c r="D225" i="3"/>
  <c r="D586" i="3"/>
  <c r="D892" i="3"/>
  <c r="D834" i="3"/>
  <c r="D730" i="3"/>
  <c r="D958" i="3"/>
  <c r="D719" i="3"/>
  <c r="D142" i="3"/>
  <c r="D379" i="3"/>
  <c r="D159" i="3"/>
  <c r="D916" i="3"/>
  <c r="D809" i="3"/>
  <c r="D492" i="3"/>
  <c r="D307" i="3"/>
  <c r="D363" i="3"/>
  <c r="D365" i="3"/>
  <c r="D507" i="3"/>
  <c r="D223" i="3"/>
  <c r="D702" i="3"/>
  <c r="D811" i="3"/>
  <c r="D479" i="3"/>
  <c r="D682" i="3"/>
  <c r="D803" i="3"/>
  <c r="D666" i="3"/>
  <c r="D713" i="3"/>
  <c r="D827" i="3"/>
  <c r="D643" i="3"/>
  <c r="D428" i="3"/>
  <c r="D380" i="3"/>
  <c r="D505" i="3"/>
  <c r="D768" i="3"/>
  <c r="D284" i="3"/>
  <c r="D320" i="3"/>
  <c r="D306" i="3"/>
  <c r="D885" i="3"/>
  <c r="D642" i="3"/>
  <c r="D896" i="3"/>
  <c r="D920" i="3"/>
  <c r="D520" i="3"/>
  <c r="D286" i="3"/>
  <c r="D371" i="3"/>
  <c r="D988" i="3"/>
  <c r="D542" i="3"/>
  <c r="D387" i="3"/>
  <c r="D961" i="3"/>
  <c r="D771" i="3"/>
  <c r="D631" i="3"/>
  <c r="D874" i="3"/>
  <c r="D602" i="3"/>
  <c r="D735" i="3"/>
  <c r="D508" i="3"/>
  <c r="D547" i="3"/>
  <c r="D471" i="3"/>
  <c r="D594" i="3"/>
  <c r="D704" i="3"/>
  <c r="D749" i="3"/>
  <c r="D445" i="3"/>
  <c r="D559" i="3"/>
  <c r="D484" i="3"/>
  <c r="D526" i="3"/>
  <c r="D397" i="3"/>
  <c r="D617" i="3"/>
  <c r="D875" i="3"/>
  <c r="D807" i="3"/>
  <c r="D621" i="3"/>
  <c r="D464" i="3"/>
  <c r="D846" i="3"/>
  <c r="D677" i="3"/>
  <c r="D624" i="3"/>
  <c r="D780" i="3"/>
  <c r="D534" i="3"/>
  <c r="D848" i="3"/>
  <c r="D761" i="3"/>
  <c r="D573" i="3"/>
  <c r="D254" i="3"/>
  <c r="D903" i="3"/>
  <c r="D765" i="3"/>
  <c r="D412" i="3"/>
  <c r="D1001" i="3"/>
  <c r="D745" i="3"/>
  <c r="D944" i="3"/>
  <c r="D589" i="3"/>
  <c r="D345" i="3"/>
  <c r="D627" i="3"/>
  <c r="D511" i="3"/>
  <c r="D509" i="3"/>
  <c r="D843" i="3"/>
  <c r="D1000" i="3"/>
  <c r="D909" i="3"/>
  <c r="D265" i="3"/>
  <c r="D383" i="3"/>
  <c r="D603" i="3"/>
  <c r="D189" i="3"/>
  <c r="D207" i="3"/>
  <c r="D513" i="3"/>
  <c r="D727" i="3"/>
  <c r="D334" i="3"/>
  <c r="D838" i="3"/>
  <c r="D699" i="3"/>
  <c r="D992" i="3"/>
  <c r="D994" i="3"/>
  <c r="D669" i="3"/>
  <c r="D692" i="3"/>
  <c r="D399" i="3"/>
  <c r="D884" i="3"/>
  <c r="D662" i="3"/>
  <c r="D703" i="3"/>
  <c r="D820" i="3"/>
  <c r="D720" i="3"/>
  <c r="D350" i="3"/>
  <c r="D512" i="3"/>
  <c r="D242" i="3"/>
  <c r="D172" i="3"/>
  <c r="D146" i="3"/>
  <c r="D409" i="3"/>
  <c r="D500" i="3"/>
  <c r="D351" i="3"/>
  <c r="D311" i="3"/>
  <c r="D429" i="3"/>
  <c r="D663" i="3"/>
  <c r="D148" i="3"/>
  <c r="D405" i="3"/>
  <c r="D406" i="3"/>
  <c r="D156" i="3"/>
  <c r="D434" i="3"/>
  <c r="D791" i="3"/>
  <c r="D415" i="3"/>
  <c r="D684" i="3"/>
  <c r="D645" i="3"/>
  <c r="D835" i="3"/>
  <c r="D924" i="3"/>
  <c r="D595" i="3"/>
  <c r="D629" i="3"/>
  <c r="D855" i="3"/>
  <c r="D292" i="3"/>
  <c r="D362" i="3"/>
  <c r="D769" i="3"/>
  <c r="D877" i="3"/>
  <c r="D801" i="3"/>
  <c r="D936" i="3"/>
  <c r="D599" i="3"/>
  <c r="D609" i="3"/>
  <c r="D457" i="3"/>
  <c r="D588" i="3"/>
  <c r="D823" i="3"/>
  <c r="D537" i="3"/>
  <c r="D469" i="3"/>
  <c r="D794" i="3"/>
  <c r="D753" i="3"/>
  <c r="D865" i="3"/>
  <c r="D324" i="3"/>
  <c r="D483" i="3"/>
  <c r="D665" i="3"/>
  <c r="D462" i="3"/>
  <c r="D481" i="3"/>
  <c r="D584" i="3"/>
  <c r="D772" i="3"/>
  <c r="D451" i="3"/>
  <c r="D783" i="3"/>
  <c r="D949" i="3"/>
  <c r="D261" i="3"/>
  <c r="D335" i="3"/>
  <c r="D922" i="3"/>
  <c r="D955" i="3"/>
  <c r="D476" i="3"/>
  <c r="D671" i="3"/>
  <c r="D480" i="3"/>
  <c r="D818" i="3"/>
  <c r="D670" i="3"/>
  <c r="D923" i="3"/>
  <c r="D288" i="3"/>
  <c r="D698" i="3"/>
  <c r="D853" i="3"/>
  <c r="D551" i="3"/>
  <c r="D516" i="3"/>
  <c r="D742" i="3"/>
  <c r="D606" i="3"/>
  <c r="D873" i="3"/>
  <c r="D738" i="3"/>
  <c r="D971" i="3"/>
  <c r="D431" i="3"/>
  <c r="D979" i="3"/>
  <c r="D522" i="3"/>
  <c r="D593" i="3"/>
  <c r="D651" i="3"/>
  <c r="D946" i="3"/>
  <c r="D952" i="3"/>
  <c r="D655" i="3"/>
  <c r="D986" i="3"/>
  <c r="D343" i="3"/>
  <c r="D956" i="3"/>
  <c r="D744" i="3"/>
  <c r="D795" i="3"/>
  <c r="D806" i="3"/>
  <c r="D420" i="3"/>
  <c r="D844" i="3"/>
  <c r="D564" i="3"/>
  <c r="D777" i="3"/>
  <c r="D623" i="3"/>
  <c r="D475" i="3"/>
  <c r="D553" i="3"/>
  <c r="D403" i="3"/>
  <c r="D574" i="3"/>
  <c r="D921" i="3"/>
  <c r="D577" i="3"/>
  <c r="D543" i="3"/>
  <c r="D638" i="3"/>
  <c r="D817" i="3"/>
  <c r="D392" i="3"/>
  <c r="D423" i="3"/>
  <c r="D330" i="3"/>
  <c r="D425" i="3"/>
  <c r="D519" i="3"/>
  <c r="D975" i="3"/>
  <c r="D644" i="3"/>
  <c r="D716" i="3"/>
  <c r="D857" i="3"/>
  <c r="D724" i="3"/>
  <c r="D198" i="3"/>
  <c r="D152" i="3"/>
  <c r="D882" i="3"/>
  <c r="D549" i="3"/>
  <c r="D404" i="3"/>
  <c r="D630" i="3"/>
  <c r="D775" i="3"/>
  <c r="D580" i="3"/>
  <c r="D281" i="3"/>
  <c r="D277" i="3"/>
  <c r="D540" i="3"/>
  <c r="D336" i="3"/>
  <c r="D247" i="3"/>
  <c r="D774" i="3"/>
  <c r="D700" i="3"/>
  <c r="D329" i="3"/>
  <c r="D732" i="3"/>
  <c r="D424" i="3"/>
  <c r="D859" i="3"/>
  <c r="D996" i="3"/>
  <c r="D275" i="3"/>
  <c r="D184" i="3"/>
  <c r="D154" i="3"/>
  <c r="D478" i="3"/>
  <c r="D648" i="3"/>
  <c r="D932" i="3"/>
  <c r="D237" i="3"/>
  <c r="D808" i="3"/>
  <c r="D258" i="3"/>
  <c r="D506" i="3"/>
  <c r="D572" i="3"/>
  <c r="D474" i="3"/>
  <c r="D571" i="3"/>
  <c r="D305" i="3"/>
  <c r="D953" i="3"/>
  <c r="D886" i="3"/>
  <c r="D332" i="3"/>
  <c r="D255" i="3"/>
  <c r="D488" i="3"/>
  <c r="D990" i="3"/>
  <c r="D262" i="3"/>
  <c r="D934" i="3"/>
  <c r="D463" i="3"/>
  <c r="D612" i="3"/>
  <c r="D533" i="3"/>
  <c r="D544" i="3"/>
  <c r="D965" i="3"/>
  <c r="D652" i="3"/>
  <c r="D453" i="3"/>
  <c r="D717" i="3"/>
  <c r="D982" i="3"/>
  <c r="D454" i="3"/>
  <c r="D942" i="3"/>
  <c r="D667" i="3"/>
  <c r="D969" i="3"/>
  <c r="D370" i="3"/>
  <c r="D950" i="3"/>
  <c r="D852" i="3"/>
  <c r="D690" i="3"/>
  <c r="D622" i="3"/>
  <c r="D548" i="3"/>
  <c r="D539" i="3"/>
  <c r="D456" i="3"/>
  <c r="D959" i="3"/>
  <c r="D695" i="3"/>
  <c r="D650" i="3"/>
  <c r="D529" i="3"/>
  <c r="D598" i="3"/>
  <c r="D517" i="3"/>
  <c r="D931" i="3"/>
  <c r="D294" i="3"/>
  <c r="D510" i="3"/>
  <c r="D778" i="3"/>
  <c r="D863" i="3"/>
  <c r="D792" i="3"/>
  <c r="D395" i="3"/>
  <c r="D614" i="3"/>
  <c r="D691" i="3"/>
  <c r="D805" i="3"/>
  <c r="D832" i="3"/>
  <c r="D477" i="3"/>
  <c r="D706" i="3"/>
  <c r="D545" i="3"/>
  <c r="D951" i="3"/>
  <c r="D714" i="3"/>
  <c r="D301" i="3"/>
  <c r="D333" i="3"/>
  <c r="D688" i="3"/>
  <c r="D782" i="3"/>
  <c r="D889" i="3"/>
  <c r="D995" i="3"/>
  <c r="D826" i="3"/>
  <c r="D535" i="3"/>
  <c r="D289" i="3"/>
  <c r="D576" i="3"/>
  <c r="D521" i="3"/>
  <c r="D686" i="3"/>
  <c r="D981" i="3"/>
  <c r="D978" i="3"/>
  <c r="D377" i="3"/>
  <c r="D866" i="3"/>
  <c r="D938" i="3"/>
  <c r="D632" i="3"/>
  <c r="D963" i="3"/>
  <c r="D592" i="3"/>
  <c r="D762" i="3"/>
  <c r="D755" i="3"/>
  <c r="D455" i="3"/>
  <c r="D418" i="3"/>
  <c r="D499" i="3"/>
  <c r="D501" i="3"/>
  <c r="D384" i="3"/>
  <c r="D674" i="3"/>
  <c r="D304" i="3"/>
  <c r="D357" i="3"/>
  <c r="D293" i="3"/>
  <c r="D845" i="3"/>
  <c r="D910" i="3"/>
  <c r="D386" i="3"/>
  <c r="D227" i="3"/>
  <c r="D427" i="3"/>
  <c r="D331" i="3"/>
  <c r="D960" i="3"/>
  <c r="D465" i="3"/>
  <c r="D224" i="3"/>
  <c r="D525" i="3"/>
  <c r="D546" i="3"/>
  <c r="D711" i="3"/>
  <c r="D269" i="3"/>
  <c r="D833" i="3"/>
  <c r="D611" i="3"/>
  <c r="D536" i="3"/>
  <c r="D302" i="3"/>
  <c r="D685" i="3"/>
  <c r="D433" i="3"/>
  <c r="D251" i="3"/>
  <c r="D228" i="3"/>
  <c r="D689" i="3"/>
  <c r="D556" i="3"/>
  <c r="D208" i="3"/>
  <c r="D764" i="3"/>
  <c r="D733" i="3"/>
  <c r="D895" i="3"/>
  <c r="D788" i="3"/>
  <c r="D972" i="3"/>
  <c r="D917" i="3"/>
  <c r="D552" i="3"/>
  <c r="D253" i="3"/>
  <c r="D259" i="3"/>
  <c r="D673" i="3"/>
  <c r="D997" i="3"/>
  <c r="D570" i="3"/>
  <c r="D407" i="3"/>
  <c r="D840" i="3"/>
  <c r="D298" i="3"/>
  <c r="D248" i="3"/>
  <c r="D309" i="3"/>
  <c r="D177" i="3"/>
  <c r="D575" i="3"/>
  <c r="D528" i="3"/>
  <c r="D945" i="3"/>
  <c r="D514" i="3"/>
  <c r="D837" i="3"/>
  <c r="D787" i="3"/>
  <c r="D566" i="3"/>
  <c r="D171" i="3"/>
  <c r="D183" i="3"/>
  <c r="D708" i="3"/>
  <c r="D784" i="3"/>
  <c r="D939" i="3"/>
  <c r="D947" i="3"/>
  <c r="D554" i="3"/>
  <c r="D728" i="3"/>
  <c r="D372" i="3"/>
  <c r="D906" i="3"/>
  <c r="D328" i="3"/>
  <c r="D858" i="3"/>
  <c r="D798" i="3"/>
  <c r="D211" i="3"/>
  <c r="D138" i="3"/>
  <c r="D504" i="3"/>
  <c r="D222" i="3"/>
  <c r="D668" i="3"/>
  <c r="D872" i="3"/>
  <c r="D601" i="3"/>
  <c r="D193" i="3"/>
  <c r="D141" i="3"/>
  <c r="D565" i="3"/>
  <c r="D980" i="3"/>
  <c r="D752" i="3"/>
  <c r="D272" i="3"/>
  <c r="D587" i="3"/>
  <c r="D165" i="3"/>
  <c r="D705" i="3"/>
  <c r="D824" i="3"/>
  <c r="D831" i="3"/>
  <c r="D337" i="3"/>
  <c r="D413" i="3"/>
  <c r="D190" i="3"/>
  <c r="D176" i="3"/>
  <c r="D532" i="3"/>
  <c r="D721" i="3"/>
  <c r="D800" i="3"/>
  <c r="D137" i="3"/>
  <c r="D737" i="3"/>
  <c r="D555" i="3"/>
  <c r="D430" i="3"/>
  <c r="D376" i="3"/>
  <c r="D220" i="3"/>
  <c r="D181" i="3"/>
  <c r="D440" i="3"/>
  <c r="D494" i="3"/>
  <c r="D664" i="3"/>
  <c r="D659" i="3"/>
  <c r="D654" i="3"/>
  <c r="D459" i="3"/>
  <c r="D325" i="3"/>
  <c r="D561" i="3"/>
  <c r="D731" i="3"/>
  <c r="D398" i="3"/>
  <c r="D901" i="3"/>
  <c r="D161" i="3"/>
  <c r="D856" i="3"/>
  <c r="D661" i="3"/>
  <c r="D124" i="3"/>
  <c r="D263" i="3"/>
  <c r="D416" i="3"/>
  <c r="D174" i="3"/>
  <c r="D341" i="3"/>
  <c r="D941" i="3"/>
  <c r="D257" i="3"/>
  <c r="D812" i="3"/>
  <c r="D948" i="3"/>
  <c r="D129" i="3"/>
  <c r="D209" i="3"/>
  <c r="D243" i="3"/>
  <c r="D687" i="3"/>
  <c r="D557" i="3"/>
  <c r="D625" i="3"/>
  <c r="D218" i="3"/>
  <c r="D267" i="3"/>
  <c r="D741" i="3"/>
  <c r="D246" i="3"/>
  <c r="D150" i="3"/>
  <c r="D300" i="3"/>
  <c r="D562" i="3"/>
  <c r="D160" i="3"/>
  <c r="D210" i="3"/>
  <c r="D681" i="3"/>
  <c r="D133" i="3"/>
  <c r="D816" i="3"/>
  <c r="D515" i="3"/>
  <c r="D149" i="3"/>
  <c r="D482" i="3"/>
  <c r="D964" i="3"/>
  <c r="D489" i="3"/>
  <c r="D437" i="3"/>
  <c r="D240" i="3"/>
  <c r="D485" i="3"/>
  <c r="D657" i="3"/>
  <c r="D810" i="3"/>
  <c r="D754" i="3"/>
  <c r="D925" i="3"/>
  <c r="D313" i="3"/>
  <c r="D197" i="3"/>
  <c r="D202" i="3"/>
  <c r="D937" i="3"/>
  <c r="D793" i="3"/>
  <c r="D610" i="3"/>
  <c r="D490" i="3"/>
  <c r="D683" i="3"/>
  <c r="D297" i="3"/>
  <c r="D678" i="3"/>
  <c r="D918" i="3"/>
  <c r="D739" i="3"/>
  <c r="D299" i="3"/>
  <c r="D388" i="3"/>
  <c r="D472" i="3"/>
  <c r="D991" i="3"/>
  <c r="D290" i="3"/>
  <c r="D143" i="3"/>
  <c r="D280" i="3"/>
  <c r="D734" i="3"/>
  <c r="D128" i="3"/>
  <c r="D303" i="3"/>
  <c r="D391" i="3"/>
  <c r="D221" i="3"/>
  <c r="D470" i="3"/>
  <c r="D287" i="3"/>
  <c r="D136" i="3"/>
  <c r="D880" i="3"/>
  <c r="D238" i="3"/>
  <c r="D693" i="3"/>
  <c r="D836" i="3"/>
  <c r="D441" i="3"/>
  <c r="D578" i="3"/>
  <c r="D740" i="3"/>
  <c r="D620" i="3"/>
  <c r="D550" i="3"/>
  <c r="D608" i="3"/>
  <c r="D212" i="3"/>
  <c r="D276" i="3"/>
  <c r="D274" i="3"/>
  <c r="D192" i="3"/>
  <c r="D140" i="3"/>
  <c r="D323" i="3"/>
  <c r="D897" i="3"/>
  <c r="D567" i="3"/>
  <c r="D943" i="3"/>
  <c r="D785" i="3"/>
  <c r="D312" i="3"/>
  <c r="D849" i="3"/>
  <c r="D613" i="3"/>
  <c r="D203" i="3"/>
  <c r="D317" i="3"/>
  <c r="D722" i="3"/>
  <c r="D743" i="3"/>
  <c r="D252" i="3"/>
  <c r="D135" i="3"/>
  <c r="D219" i="3"/>
  <c r="D153" i="3"/>
  <c r="D127" i="3"/>
  <c r="D583" i="3"/>
  <c r="D676" i="3"/>
  <c r="D348" i="3"/>
  <c r="D147" i="3"/>
  <c r="D672" i="3"/>
  <c r="D314" i="3"/>
  <c r="D930" i="3"/>
  <c r="D308" i="3"/>
  <c r="D646" i="3"/>
  <c r="D868" i="3"/>
  <c r="D579" i="3"/>
  <c r="D319" i="3"/>
  <c r="D162" i="3"/>
  <c r="D902" i="3"/>
  <c r="D766" i="3"/>
  <c r="D841" i="3"/>
  <c r="D898" i="3"/>
  <c r="D157" i="3"/>
  <c r="D122" i="3"/>
  <c r="D164" i="3"/>
  <c r="D757" i="3"/>
  <c r="D696" i="3"/>
  <c r="D359" i="3"/>
  <c r="D541" i="3"/>
  <c r="D928" i="3"/>
  <c r="D268" i="3"/>
  <c r="D410" i="3"/>
  <c r="D196" i="3"/>
  <c r="D976" i="3"/>
  <c r="D926" i="3"/>
  <c r="D249" i="3"/>
  <c r="D871" i="3"/>
  <c r="D295" i="3"/>
  <c r="D974" i="3"/>
  <c r="D368" i="3"/>
  <c r="D185" i="3"/>
  <c r="D746" i="3"/>
  <c r="D125" i="3"/>
  <c r="D347" i="3"/>
  <c r="D767" i="3"/>
  <c r="D709" i="3"/>
  <c r="D634" i="3"/>
  <c r="D338" i="3"/>
  <c r="D244" i="3"/>
  <c r="D436" i="3"/>
  <c r="D486" i="3"/>
  <c r="D828" i="3"/>
  <c r="D750" i="3"/>
  <c r="D786" i="3"/>
  <c r="D318" i="3"/>
  <c r="D38" i="3"/>
  <c r="D989" i="3"/>
  <c r="D530" i="3"/>
  <c r="D842" i="3"/>
  <c r="D460" i="3"/>
  <c r="D400" i="3"/>
  <c r="D804" i="3"/>
  <c r="D215" i="3"/>
  <c r="D862" i="3"/>
  <c r="D389" i="3"/>
  <c r="D799" i="3"/>
  <c r="D266" i="3"/>
  <c r="D131" i="3"/>
  <c r="D647" i="3"/>
  <c r="D770" i="3"/>
  <c r="D604" i="3"/>
  <c r="D256" i="3"/>
  <c r="D285" i="3"/>
  <c r="D867" i="3"/>
  <c r="D448" i="3"/>
  <c r="D200" i="3"/>
  <c r="D236" i="3"/>
  <c r="D151" i="3"/>
  <c r="D316" i="3"/>
  <c r="D411" i="3"/>
  <c r="D496" i="3"/>
  <c r="D633" i="3"/>
  <c r="D694" i="3"/>
  <c r="D144" i="3"/>
  <c r="D353" i="3"/>
  <c r="D640" i="3"/>
  <c r="D179" i="3"/>
  <c r="D366" i="3"/>
  <c r="D322" i="3"/>
  <c r="D450" i="3"/>
  <c r="D195" i="3"/>
  <c r="D315" i="3"/>
  <c r="D821" i="3"/>
  <c r="D748" i="3"/>
  <c r="D870" i="3"/>
  <c r="D449" i="3"/>
  <c r="D226" i="3"/>
  <c r="D637" i="3"/>
  <c r="D421" i="3"/>
  <c r="D296" i="3"/>
  <c r="D887" i="3"/>
  <c r="D452" i="3"/>
  <c r="D182" i="3"/>
  <c r="D130" i="3"/>
  <c r="D167" i="3"/>
  <c r="D126" i="3"/>
  <c r="D962" i="3"/>
  <c r="D915" i="3"/>
  <c r="D396" i="3"/>
  <c r="D166" i="3"/>
  <c r="D245" i="3"/>
  <c r="D194" i="3"/>
  <c r="D447" i="3"/>
  <c r="D758" i="3"/>
  <c r="D180" i="3"/>
  <c r="D879" i="3"/>
  <c r="D900" i="3"/>
  <c r="D187" i="3"/>
  <c r="D321" i="3"/>
  <c r="D401" i="3"/>
  <c r="D264" i="3"/>
  <c r="D358" i="3"/>
  <c r="D344" i="3"/>
  <c r="D498" i="3"/>
  <c r="D232" i="3"/>
  <c r="D349" i="3"/>
  <c r="D158" i="3"/>
  <c r="D723" i="3"/>
  <c r="D891" i="3"/>
  <c r="D919" i="3"/>
  <c r="D854" i="3"/>
  <c r="D381" i="3"/>
  <c r="D656" i="3"/>
  <c r="D216" i="3"/>
  <c r="D169" i="3"/>
  <c r="D339" i="3"/>
  <c r="D39" i="3"/>
  <c r="D326" i="3"/>
  <c r="D615" i="3"/>
  <c r="D912" i="3"/>
  <c r="D568" i="3"/>
  <c r="D283" i="3"/>
  <c r="D790" i="3"/>
  <c r="D773" i="3"/>
  <c r="D776" i="3"/>
  <c r="D718" i="3"/>
  <c r="D619" i="3"/>
  <c r="D217" i="3"/>
  <c r="D123" i="3"/>
  <c r="D390" i="3"/>
  <c r="D375" i="3"/>
  <c r="D933" i="3"/>
  <c r="D913" i="3"/>
  <c r="D747" i="3"/>
  <c r="D839" i="3"/>
  <c r="D876" i="3"/>
  <c r="D675" i="3"/>
  <c r="D649" i="3"/>
  <c r="D802" i="3"/>
  <c r="D367" i="3"/>
  <c r="D495" i="3"/>
  <c r="D466" i="3"/>
  <c r="D364" i="3"/>
  <c r="D385" i="3"/>
  <c r="D701" i="3"/>
  <c r="D414" i="3"/>
  <c r="D342" i="3"/>
  <c r="D170" i="3"/>
  <c r="D736" i="3"/>
  <c r="D596" i="3"/>
  <c r="D201" i="3"/>
  <c r="D878" i="3"/>
  <c r="D763" i="3"/>
  <c r="D346" i="3"/>
  <c r="D860" i="3"/>
  <c r="D206" i="3"/>
  <c r="D163" i="3"/>
  <c r="D569" i="3"/>
  <c r="D444" i="3"/>
  <c r="D869" i="3"/>
  <c r="D582" i="3"/>
  <c r="D435" i="3"/>
  <c r="D814" i="3"/>
  <c r="D954" i="3"/>
  <c r="D725" i="3"/>
  <c r="D493" i="3"/>
  <c r="D235" i="3"/>
  <c r="D186" i="3"/>
  <c r="D356" i="3"/>
  <c r="D355" i="3"/>
  <c r="D408" i="3"/>
  <c r="D491" i="3"/>
  <c r="D199" i="3"/>
  <c r="D233" i="3"/>
  <c r="D270" i="3"/>
  <c r="D597" i="3"/>
  <c r="D538" i="3"/>
  <c r="D894" i="3"/>
  <c r="D360" i="3"/>
  <c r="D134" i="3"/>
  <c r="D373" i="3"/>
  <c r="D250" i="3"/>
  <c r="D626" i="3"/>
  <c r="D590" i="3"/>
  <c r="D382" i="3"/>
  <c r="D393" i="3"/>
  <c r="D527" i="3"/>
  <c r="D145" i="3"/>
  <c r="D173" i="3"/>
  <c r="D439" i="3"/>
  <c r="D273" i="3"/>
  <c r="D819" i="3"/>
  <c r="D605" i="3"/>
  <c r="D231" i="3"/>
  <c r="D426" i="3"/>
  <c r="D531" i="3"/>
  <c r="D155" i="3"/>
  <c r="D178" i="3"/>
  <c r="D139" i="3"/>
  <c r="D432" i="3"/>
  <c r="D327" i="3"/>
  <c r="D291" i="3"/>
  <c r="D998" i="3"/>
  <c r="D188" i="3"/>
  <c r="D230" i="3"/>
  <c r="D229" i="3"/>
  <c r="D607" i="3"/>
  <c r="D908" i="3"/>
  <c r="D132" i="3"/>
  <c r="D278" i="3"/>
  <c r="D214" i="3"/>
  <c r="D999" i="3"/>
  <c r="D239" i="3"/>
  <c r="D697" i="3"/>
  <c r="D987" i="3"/>
  <c r="D378" i="3"/>
  <c r="D822" i="3"/>
  <c r="D458" i="3"/>
  <c r="D417" i="3"/>
  <c r="D175" i="3"/>
  <c r="D600" i="3"/>
  <c r="D191" i="3"/>
  <c r="D616" i="3"/>
  <c r="D560" i="3"/>
  <c r="D581" i="3"/>
  <c r="D789" i="3"/>
  <c r="D213" i="3"/>
  <c r="D2" i="10"/>
  <c r="D2" i="3"/>
  <c r="D77" i="3"/>
  <c r="D95" i="3"/>
  <c r="D35" i="3"/>
  <c r="D29" i="3"/>
  <c r="D107" i="3"/>
  <c r="D65" i="3"/>
  <c r="D96" i="3"/>
  <c r="D106" i="3"/>
  <c r="D110" i="3"/>
  <c r="D78" i="3"/>
  <c r="D76" i="3"/>
  <c r="D101" i="3"/>
  <c r="D85" i="3"/>
  <c r="D98" i="3"/>
  <c r="D99" i="3"/>
  <c r="D33" i="3"/>
  <c r="D87" i="3"/>
  <c r="D52" i="3"/>
  <c r="D71" i="3"/>
  <c r="D86" i="3"/>
  <c r="D48" i="3"/>
  <c r="D3" i="3"/>
  <c r="D54" i="3"/>
  <c r="D111" i="3"/>
  <c r="D55" i="3"/>
  <c r="D58" i="3"/>
  <c r="D28" i="3"/>
  <c r="D46" i="3"/>
  <c r="D45" i="3"/>
  <c r="D112" i="3"/>
  <c r="D66" i="3"/>
  <c r="D72" i="3"/>
  <c r="D53" i="3"/>
  <c r="D88" i="3"/>
  <c r="D70" i="3"/>
  <c r="D62" i="3"/>
  <c r="D51" i="3"/>
  <c r="D81" i="3"/>
  <c r="D42" i="3"/>
  <c r="D79" i="3"/>
  <c r="D49" i="3"/>
  <c r="D75" i="3"/>
  <c r="D32" i="3"/>
  <c r="D44" i="3"/>
  <c r="D61" i="3"/>
  <c r="D57" i="3"/>
  <c r="D82" i="3"/>
  <c r="D34" i="3"/>
  <c r="D56" i="3"/>
  <c r="D89" i="3"/>
  <c r="D100" i="3"/>
  <c r="D31" i="3"/>
  <c r="D83" i="3"/>
  <c r="D37" i="3"/>
  <c r="D102" i="3"/>
  <c r="D64" i="3"/>
  <c r="D63" i="3"/>
  <c r="D59" i="3"/>
  <c r="D90" i="3"/>
  <c r="D43" i="3"/>
  <c r="D47" i="3"/>
  <c r="D108" i="3"/>
  <c r="D69" i="3"/>
  <c r="D109" i="3"/>
  <c r="D68" i="3"/>
  <c r="D97" i="3"/>
  <c r="D67" i="3"/>
  <c r="D73" i="3"/>
  <c r="D94" i="3"/>
  <c r="D103" i="3"/>
  <c r="D36" i="3"/>
  <c r="D50" i="3"/>
  <c r="D92" i="3"/>
  <c r="D105" i="3"/>
  <c r="D84" i="3"/>
  <c r="D91" i="3"/>
  <c r="D41" i="3"/>
  <c r="D60" i="3"/>
  <c r="D104" i="3"/>
  <c r="D40" i="3"/>
  <c r="D93" i="3"/>
  <c r="D80" i="3"/>
  <c r="D30" i="3"/>
  <c r="D74" i="3"/>
  <c r="D12" i="3"/>
  <c r="D18" i="3"/>
  <c r="D20" i="3"/>
  <c r="D9" i="3"/>
  <c r="D23" i="3"/>
  <c r="D8" i="3"/>
  <c r="D26" i="3"/>
  <c r="D21" i="3"/>
  <c r="D14" i="3"/>
  <c r="D24" i="3"/>
  <c r="D6" i="3"/>
  <c r="D4" i="3"/>
  <c r="D19" i="3"/>
  <c r="D11" i="3"/>
  <c r="D25" i="3"/>
  <c r="D15" i="3"/>
  <c r="D5" i="3"/>
  <c r="D13" i="3"/>
  <c r="D7" i="3"/>
  <c r="D27" i="3"/>
  <c r="D10" i="3"/>
  <c r="D22" i="3"/>
  <c r="D16" i="3"/>
  <c r="D17" i="3"/>
  <c r="D119" i="3"/>
  <c r="D113" i="3"/>
  <c r="D115" i="3"/>
  <c r="D114" i="3"/>
  <c r="D121" i="3"/>
  <c r="D116" i="3"/>
  <c r="D118" i="3"/>
  <c r="D120" i="3"/>
  <c r="D117" i="3"/>
  <c r="F14" i="3" l="1"/>
  <c r="I14" i="3"/>
  <c r="K14" i="3"/>
  <c r="J14" i="3"/>
  <c r="H14" i="3"/>
  <c r="H8" i="3"/>
  <c r="F8" i="3"/>
  <c r="J8" i="3"/>
  <c r="K8" i="3"/>
  <c r="I8" i="3"/>
  <c r="K7" i="3"/>
  <c r="I7" i="3"/>
  <c r="H7" i="3"/>
  <c r="J7" i="3"/>
  <c r="F7" i="3"/>
  <c r="F21" i="3"/>
  <c r="I21" i="3"/>
  <c r="J21" i="3"/>
  <c r="H21" i="3"/>
  <c r="K21" i="3"/>
  <c r="J12" i="3"/>
  <c r="K12" i="3"/>
  <c r="I12" i="3"/>
  <c r="F12" i="3"/>
  <c r="H12" i="3"/>
  <c r="H16" i="3"/>
  <c r="I16" i="3"/>
  <c r="F16" i="3"/>
  <c r="K16" i="3"/>
  <c r="J16" i="3"/>
  <c r="J17" i="3"/>
  <c r="H17" i="3"/>
  <c r="I17" i="3"/>
  <c r="K17" i="3"/>
  <c r="F17" i="3"/>
  <c r="K5" i="3"/>
  <c r="H5" i="3"/>
  <c r="J5" i="3"/>
  <c r="I5" i="3"/>
  <c r="F5" i="3"/>
  <c r="F10" i="3"/>
  <c r="I10" i="3"/>
  <c r="H10" i="3"/>
  <c r="K10" i="3"/>
  <c r="J10" i="3"/>
  <c r="I29" i="3"/>
  <c r="F29" i="3"/>
  <c r="H29" i="3"/>
  <c r="J29" i="3"/>
  <c r="K29" i="3"/>
  <c r="H3" i="3"/>
  <c r="K3" i="3"/>
  <c r="F3" i="3"/>
  <c r="I3" i="3"/>
  <c r="J3" i="3"/>
  <c r="J22" i="3"/>
  <c r="K22" i="3"/>
  <c r="H22" i="3"/>
  <c r="I22" i="3"/>
  <c r="F22" i="3"/>
  <c r="J31" i="3"/>
  <c r="H31" i="3"/>
  <c r="I31" i="3"/>
  <c r="K31" i="3"/>
  <c r="F31" i="3"/>
  <c r="K25" i="3"/>
  <c r="I25" i="3"/>
  <c r="F25" i="3"/>
  <c r="J25" i="3"/>
  <c r="H25" i="3"/>
  <c r="F36" i="3"/>
  <c r="J36" i="3"/>
  <c r="I36" i="3"/>
  <c r="K36" i="3"/>
  <c r="H36" i="3"/>
  <c r="K34" i="3"/>
  <c r="J34" i="3"/>
  <c r="H34" i="3"/>
  <c r="F34" i="3"/>
  <c r="I34" i="3"/>
  <c r="K27" i="3"/>
  <c r="J27" i="3"/>
  <c r="I27" i="3"/>
  <c r="H27" i="3"/>
  <c r="F27" i="3"/>
  <c r="H78" i="3"/>
  <c r="I78" i="3"/>
  <c r="F78" i="3"/>
  <c r="K78" i="3"/>
  <c r="J78" i="3"/>
  <c r="H123" i="3"/>
  <c r="F123" i="3"/>
  <c r="I123" i="3"/>
  <c r="J123" i="3"/>
  <c r="K123" i="3"/>
  <c r="K105" i="3"/>
  <c r="J105" i="3"/>
  <c r="I105" i="3"/>
  <c r="H105" i="3"/>
  <c r="F105" i="3"/>
  <c r="F125" i="3"/>
  <c r="I125" i="3"/>
  <c r="J125" i="3"/>
  <c r="K125" i="3"/>
  <c r="H125" i="3"/>
  <c r="I217" i="3"/>
  <c r="K217" i="3"/>
  <c r="J217" i="3"/>
  <c r="F217" i="3"/>
  <c r="H217" i="3"/>
  <c r="I437" i="3"/>
  <c r="H437" i="3"/>
  <c r="K437" i="3"/>
  <c r="J437" i="3"/>
  <c r="F437" i="3"/>
  <c r="F347" i="3"/>
  <c r="I347" i="3"/>
  <c r="K347" i="3"/>
  <c r="H347" i="3"/>
  <c r="J347" i="3"/>
  <c r="K619" i="3"/>
  <c r="F619" i="3"/>
  <c r="H619" i="3"/>
  <c r="I619" i="3"/>
  <c r="J619" i="3"/>
  <c r="J746" i="3"/>
  <c r="H746" i="3"/>
  <c r="F746" i="3"/>
  <c r="I746" i="3"/>
  <c r="K746" i="3"/>
  <c r="J213" i="3"/>
  <c r="I213" i="3"/>
  <c r="H213" i="3"/>
  <c r="K213" i="3"/>
  <c r="F213" i="3"/>
  <c r="F718" i="3"/>
  <c r="K718" i="3"/>
  <c r="I718" i="3"/>
  <c r="H718" i="3"/>
  <c r="J718" i="3"/>
  <c r="K185" i="3"/>
  <c r="J185" i="3"/>
  <c r="F185" i="3"/>
  <c r="H185" i="3"/>
  <c r="I185" i="3"/>
  <c r="K489" i="3"/>
  <c r="F489" i="3"/>
  <c r="H489" i="3"/>
  <c r="I489" i="3"/>
  <c r="J489" i="3"/>
  <c r="H240" i="3"/>
  <c r="I240" i="3"/>
  <c r="F240" i="3"/>
  <c r="J240" i="3"/>
  <c r="K240" i="3"/>
  <c r="K776" i="3"/>
  <c r="J776" i="3"/>
  <c r="H776" i="3"/>
  <c r="I776" i="3"/>
  <c r="F776" i="3"/>
  <c r="F368" i="3"/>
  <c r="H368" i="3"/>
  <c r="I368" i="3"/>
  <c r="K368" i="3"/>
  <c r="J368" i="3"/>
  <c r="H964" i="3"/>
  <c r="F964" i="3"/>
  <c r="J964" i="3"/>
  <c r="I964" i="3"/>
  <c r="K964" i="3"/>
  <c r="I789" i="3"/>
  <c r="F789" i="3"/>
  <c r="H789" i="3"/>
  <c r="J789" i="3"/>
  <c r="K789" i="3"/>
  <c r="K773" i="3"/>
  <c r="I773" i="3"/>
  <c r="H773" i="3"/>
  <c r="J773" i="3"/>
  <c r="F773" i="3"/>
  <c r="K482" i="3"/>
  <c r="J482" i="3"/>
  <c r="I482" i="3"/>
  <c r="F482" i="3"/>
  <c r="H482" i="3"/>
  <c r="I581" i="3"/>
  <c r="F581" i="3"/>
  <c r="H581" i="3"/>
  <c r="J581" i="3"/>
  <c r="K581" i="3"/>
  <c r="K790" i="3"/>
  <c r="I790" i="3"/>
  <c r="J790" i="3"/>
  <c r="H790" i="3"/>
  <c r="F790" i="3"/>
  <c r="F974" i="3"/>
  <c r="I974" i="3"/>
  <c r="H974" i="3"/>
  <c r="J974" i="3"/>
  <c r="K974" i="3"/>
  <c r="F51" i="3"/>
  <c r="H51" i="3"/>
  <c r="I51" i="3"/>
  <c r="K51" i="3"/>
  <c r="J51" i="3"/>
  <c r="F102" i="3"/>
  <c r="J102" i="3"/>
  <c r="I102" i="3"/>
  <c r="K102" i="3"/>
  <c r="H102" i="3"/>
  <c r="J55" i="3"/>
  <c r="H55" i="3"/>
  <c r="I55" i="3"/>
  <c r="K55" i="3"/>
  <c r="F55" i="3"/>
  <c r="I72" i="3"/>
  <c r="J72" i="3"/>
  <c r="F72" i="3"/>
  <c r="H72" i="3"/>
  <c r="K72" i="3"/>
  <c r="J149" i="3"/>
  <c r="I149" i="3"/>
  <c r="H149" i="3"/>
  <c r="F149" i="3"/>
  <c r="K149" i="3"/>
  <c r="J295" i="3"/>
  <c r="K295" i="3"/>
  <c r="F295" i="3"/>
  <c r="H295" i="3"/>
  <c r="I295" i="3"/>
  <c r="H515" i="3"/>
  <c r="K515" i="3"/>
  <c r="J515" i="3"/>
  <c r="I515" i="3"/>
  <c r="F515" i="3"/>
  <c r="K560" i="3"/>
  <c r="F560" i="3"/>
  <c r="H560" i="3"/>
  <c r="I560" i="3"/>
  <c r="J560" i="3"/>
  <c r="I283" i="3"/>
  <c r="F283" i="3"/>
  <c r="J283" i="3"/>
  <c r="K283" i="3"/>
  <c r="H283" i="3"/>
  <c r="J976" i="8"/>
  <c r="K976" i="8"/>
  <c r="H816" i="3"/>
  <c r="F816" i="3"/>
  <c r="J816" i="3"/>
  <c r="K816" i="3"/>
  <c r="I816" i="3"/>
  <c r="F616" i="3"/>
  <c r="H616" i="3"/>
  <c r="J616" i="3"/>
  <c r="I616" i="3"/>
  <c r="K616" i="3"/>
  <c r="J568" i="3"/>
  <c r="H568" i="3"/>
  <c r="I568" i="3"/>
  <c r="F568" i="3"/>
  <c r="K568" i="3"/>
  <c r="F79" i="3"/>
  <c r="J79" i="3"/>
  <c r="H79" i="3"/>
  <c r="I79" i="3"/>
  <c r="K79" i="3"/>
  <c r="I59" i="3"/>
  <c r="J59" i="3"/>
  <c r="K59" i="3"/>
  <c r="H59" i="3"/>
  <c r="F59" i="3"/>
  <c r="I46" i="3"/>
  <c r="H46" i="3"/>
  <c r="J46" i="3"/>
  <c r="F46" i="3"/>
  <c r="K46" i="3"/>
  <c r="K66" i="3"/>
  <c r="F66" i="3"/>
  <c r="J66" i="3"/>
  <c r="I66" i="3"/>
  <c r="H66" i="3"/>
  <c r="J111" i="3"/>
  <c r="H111" i="3"/>
  <c r="K111" i="3"/>
  <c r="F111" i="3"/>
  <c r="I111" i="3"/>
  <c r="H85" i="3"/>
  <c r="J85" i="3"/>
  <c r="I85" i="3"/>
  <c r="K85" i="3"/>
  <c r="F85" i="3"/>
  <c r="I58" i="3"/>
  <c r="H58" i="3"/>
  <c r="F58" i="3"/>
  <c r="K58" i="3"/>
  <c r="J58" i="3"/>
  <c r="K87" i="3"/>
  <c r="F87" i="3"/>
  <c r="J87" i="3"/>
  <c r="I87" i="3"/>
  <c r="H87" i="3"/>
  <c r="I74" i="3"/>
  <c r="K74" i="3"/>
  <c r="J74" i="3"/>
  <c r="H74" i="3"/>
  <c r="F74" i="3"/>
  <c r="H61" i="3"/>
  <c r="K61" i="3"/>
  <c r="F61" i="3"/>
  <c r="J61" i="3"/>
  <c r="I61" i="3"/>
  <c r="K133" i="3"/>
  <c r="F133" i="3"/>
  <c r="J133" i="3"/>
  <c r="H133" i="3"/>
  <c r="I133" i="3"/>
  <c r="F191" i="3"/>
  <c r="J191" i="3"/>
  <c r="I191" i="3"/>
  <c r="K191" i="3"/>
  <c r="H191" i="3"/>
  <c r="J912" i="3"/>
  <c r="K912" i="3"/>
  <c r="F912" i="3"/>
  <c r="H912" i="3"/>
  <c r="I912" i="3"/>
  <c r="K871" i="3"/>
  <c r="H871" i="3"/>
  <c r="J871" i="3"/>
  <c r="F871" i="3"/>
  <c r="I871" i="3"/>
  <c r="I681" i="3"/>
  <c r="H681" i="3"/>
  <c r="F681" i="3"/>
  <c r="J681" i="3"/>
  <c r="K681" i="3"/>
  <c r="J600" i="3"/>
  <c r="K600" i="3"/>
  <c r="F600" i="3"/>
  <c r="I600" i="3"/>
  <c r="H600" i="3"/>
  <c r="H615" i="3"/>
  <c r="I615" i="3"/>
  <c r="F615" i="3"/>
  <c r="K615" i="3"/>
  <c r="J615" i="3"/>
  <c r="K249" i="3"/>
  <c r="H249" i="3"/>
  <c r="J249" i="3"/>
  <c r="I249" i="3"/>
  <c r="F249" i="3"/>
  <c r="J210" i="3"/>
  <c r="I210" i="3"/>
  <c r="K210" i="3"/>
  <c r="F210" i="3"/>
  <c r="H210" i="3"/>
  <c r="H175" i="3"/>
  <c r="K175" i="3"/>
  <c r="J175" i="3"/>
  <c r="F175" i="3"/>
  <c r="I175" i="3"/>
  <c r="F326" i="3"/>
  <c r="H326" i="3"/>
  <c r="J326" i="3"/>
  <c r="K326" i="3"/>
  <c r="I326" i="3"/>
  <c r="K926" i="3"/>
  <c r="F926" i="3"/>
  <c r="I926" i="3"/>
  <c r="J926" i="3"/>
  <c r="H926" i="3"/>
  <c r="H160" i="3"/>
  <c r="F160" i="3"/>
  <c r="I160" i="3"/>
  <c r="J160" i="3"/>
  <c r="K160" i="3"/>
  <c r="K417" i="3"/>
  <c r="H417" i="3"/>
  <c r="F417" i="3"/>
  <c r="J417" i="3"/>
  <c r="I417" i="3"/>
  <c r="H39" i="3"/>
  <c r="I39" i="3"/>
  <c r="J39" i="3"/>
  <c r="F39" i="3"/>
  <c r="K39" i="3"/>
  <c r="K976" i="3"/>
  <c r="F976" i="3"/>
  <c r="J976" i="3"/>
  <c r="H976" i="3"/>
  <c r="I976" i="3"/>
  <c r="H562" i="3"/>
  <c r="F562" i="3"/>
  <c r="K562" i="3"/>
  <c r="I562" i="3"/>
  <c r="J562" i="3"/>
  <c r="K458" i="3"/>
  <c r="H458" i="3"/>
  <c r="I458" i="3"/>
  <c r="J458" i="3"/>
  <c r="F458" i="3"/>
  <c r="J339" i="3"/>
  <c r="F339" i="3"/>
  <c r="K339" i="3"/>
  <c r="H339" i="3"/>
  <c r="I339" i="3"/>
  <c r="H196" i="3"/>
  <c r="J196" i="3"/>
  <c r="I196" i="3"/>
  <c r="F196" i="3"/>
  <c r="K196" i="3"/>
  <c r="H300" i="3"/>
  <c r="F300" i="3"/>
  <c r="J300" i="3"/>
  <c r="I300" i="3"/>
  <c r="K300" i="3"/>
  <c r="J922" i="8"/>
  <c r="K922" i="8"/>
  <c r="K169" i="3"/>
  <c r="H169" i="3"/>
  <c r="I169" i="3"/>
  <c r="F169" i="3"/>
  <c r="J169" i="3"/>
  <c r="I410" i="3"/>
  <c r="H410" i="3"/>
  <c r="F410" i="3"/>
  <c r="J410" i="3"/>
  <c r="K410" i="3"/>
  <c r="F150" i="3"/>
  <c r="K150" i="3"/>
  <c r="H150" i="3"/>
  <c r="I150" i="3"/>
  <c r="J150" i="3"/>
  <c r="H822" i="3"/>
  <c r="F822" i="3"/>
  <c r="J822" i="3"/>
  <c r="K822" i="3"/>
  <c r="I822" i="3"/>
  <c r="J216" i="3"/>
  <c r="K216" i="3"/>
  <c r="H216" i="3"/>
  <c r="F216" i="3"/>
  <c r="I216" i="3"/>
  <c r="H246" i="3"/>
  <c r="J246" i="3"/>
  <c r="F246" i="3"/>
  <c r="K246" i="3"/>
  <c r="I246" i="3"/>
  <c r="F378" i="3"/>
  <c r="H378" i="3"/>
  <c r="K378" i="3"/>
  <c r="I378" i="3"/>
  <c r="J378" i="3"/>
  <c r="F656" i="3"/>
  <c r="J656" i="3"/>
  <c r="I656" i="3"/>
  <c r="H656" i="3"/>
  <c r="K656" i="3"/>
  <c r="J268" i="3"/>
  <c r="F268" i="3"/>
  <c r="K268" i="3"/>
  <c r="I268" i="3"/>
  <c r="H268" i="3"/>
  <c r="K741" i="3"/>
  <c r="J741" i="3"/>
  <c r="I741" i="3"/>
  <c r="H741" i="3"/>
  <c r="F741" i="3"/>
  <c r="F987" i="3"/>
  <c r="K987" i="3"/>
  <c r="H987" i="3"/>
  <c r="J987" i="3"/>
  <c r="I987" i="3"/>
  <c r="I381" i="3"/>
  <c r="J381" i="3"/>
  <c r="K381" i="3"/>
  <c r="H381" i="3"/>
  <c r="F381" i="3"/>
  <c r="H697" i="3"/>
  <c r="I697" i="3"/>
  <c r="J697" i="3"/>
  <c r="F697" i="3"/>
  <c r="K697" i="3"/>
  <c r="F854" i="3"/>
  <c r="H854" i="3"/>
  <c r="K854" i="3"/>
  <c r="I854" i="3"/>
  <c r="J854" i="3"/>
  <c r="F928" i="3"/>
  <c r="K928" i="3"/>
  <c r="J928" i="3"/>
  <c r="I928" i="3"/>
  <c r="H928" i="3"/>
  <c r="I267" i="3"/>
  <c r="H267" i="3"/>
  <c r="K267" i="3"/>
  <c r="J267" i="3"/>
  <c r="F267" i="3"/>
  <c r="J239" i="3"/>
  <c r="K239" i="3"/>
  <c r="I239" i="3"/>
  <c r="F239" i="3"/>
  <c r="H239" i="3"/>
  <c r="K861" i="8"/>
  <c r="J861" i="8"/>
  <c r="F541" i="3"/>
  <c r="J541" i="3"/>
  <c r="I541" i="3"/>
  <c r="H541" i="3"/>
  <c r="K541" i="3"/>
  <c r="I218" i="3"/>
  <c r="H218" i="3"/>
  <c r="F218" i="3"/>
  <c r="K218" i="3"/>
  <c r="J218" i="3"/>
  <c r="K919" i="3"/>
  <c r="H919" i="3"/>
  <c r="J919" i="3"/>
  <c r="F919" i="3"/>
  <c r="I919" i="3"/>
  <c r="J359" i="3"/>
  <c r="I359" i="3"/>
  <c r="H359" i="3"/>
  <c r="F359" i="3"/>
  <c r="K359" i="3"/>
  <c r="I625" i="3"/>
  <c r="K625" i="3"/>
  <c r="J625" i="3"/>
  <c r="F625" i="3"/>
  <c r="H625" i="3"/>
  <c r="K891" i="3"/>
  <c r="J891" i="3"/>
  <c r="F891" i="3"/>
  <c r="H891" i="3"/>
  <c r="I891" i="3"/>
  <c r="I696" i="3"/>
  <c r="K696" i="3"/>
  <c r="F696" i="3"/>
  <c r="J696" i="3"/>
  <c r="H696" i="3"/>
  <c r="J557" i="3"/>
  <c r="F557" i="3"/>
  <c r="H557" i="3"/>
  <c r="K557" i="3"/>
  <c r="I557" i="3"/>
  <c r="K999" i="3"/>
  <c r="H999" i="3"/>
  <c r="I999" i="3"/>
  <c r="O991" i="2"/>
  <c r="N991" i="2"/>
  <c r="F999" i="3"/>
  <c r="J999" i="3"/>
  <c r="F723" i="3"/>
  <c r="J723" i="3"/>
  <c r="K723" i="3"/>
  <c r="I723" i="3"/>
  <c r="H723" i="3"/>
  <c r="I687" i="3"/>
  <c r="F687" i="3"/>
  <c r="H687" i="3"/>
  <c r="J687" i="3"/>
  <c r="K687" i="3"/>
  <c r="J120" i="3"/>
  <c r="H120" i="3"/>
  <c r="K120" i="3"/>
  <c r="F120" i="3"/>
  <c r="I120" i="3"/>
  <c r="F80" i="3"/>
  <c r="I80" i="3"/>
  <c r="K80" i="3"/>
  <c r="H80" i="3"/>
  <c r="J80" i="3"/>
  <c r="H67" i="3"/>
  <c r="K67" i="3"/>
  <c r="F67" i="3"/>
  <c r="J67" i="3"/>
  <c r="I67" i="3"/>
  <c r="K158" i="3"/>
  <c r="H158" i="3"/>
  <c r="F158" i="3"/>
  <c r="J158" i="3"/>
  <c r="I158" i="3"/>
  <c r="I757" i="3"/>
  <c r="H757" i="3"/>
  <c r="F757" i="3"/>
  <c r="K757" i="3"/>
  <c r="J757" i="3"/>
  <c r="I214" i="3"/>
  <c r="K214" i="3"/>
  <c r="F214" i="3"/>
  <c r="H214" i="3"/>
  <c r="J214" i="3"/>
  <c r="K243" i="3"/>
  <c r="F243" i="3"/>
  <c r="J243" i="3"/>
  <c r="I243" i="3"/>
  <c r="H243" i="3"/>
  <c r="I278" i="3"/>
  <c r="K278" i="3"/>
  <c r="F278" i="3"/>
  <c r="H278" i="3"/>
  <c r="J278" i="3"/>
  <c r="J349" i="3"/>
  <c r="H349" i="3"/>
  <c r="I349" i="3"/>
  <c r="F349" i="3"/>
  <c r="K349" i="3"/>
  <c r="K164" i="3"/>
  <c r="F164" i="3"/>
  <c r="H164" i="3"/>
  <c r="I164" i="3"/>
  <c r="J164" i="3"/>
  <c r="I209" i="3"/>
  <c r="K209" i="3"/>
  <c r="F209" i="3"/>
  <c r="H209" i="3"/>
  <c r="J209" i="3"/>
  <c r="J65" i="3"/>
  <c r="I65" i="3"/>
  <c r="K65" i="3"/>
  <c r="H65" i="3"/>
  <c r="F65" i="3"/>
  <c r="H93" i="3"/>
  <c r="I93" i="3"/>
  <c r="K93" i="3"/>
  <c r="J93" i="3"/>
  <c r="F93" i="3"/>
  <c r="J63" i="3"/>
  <c r="I63" i="3"/>
  <c r="K63" i="3"/>
  <c r="H63" i="3"/>
  <c r="F63" i="3"/>
  <c r="F106" i="3"/>
  <c r="H106" i="3"/>
  <c r="I106" i="3"/>
  <c r="J106" i="3"/>
  <c r="K106" i="3"/>
  <c r="I97" i="3"/>
  <c r="F97" i="3"/>
  <c r="H97" i="3"/>
  <c r="J97" i="3"/>
  <c r="K97" i="3"/>
  <c r="K122" i="3"/>
  <c r="F122" i="3"/>
  <c r="I122" i="3"/>
  <c r="H122" i="3"/>
  <c r="J122" i="3"/>
  <c r="I88" i="3"/>
  <c r="F88" i="3"/>
  <c r="K88" i="3"/>
  <c r="H88" i="3"/>
  <c r="J88" i="3"/>
  <c r="I68" i="3"/>
  <c r="J68" i="3"/>
  <c r="K68" i="3"/>
  <c r="H68" i="3"/>
  <c r="F68" i="3"/>
  <c r="J112" i="3"/>
  <c r="F112" i="3"/>
  <c r="H112" i="3"/>
  <c r="K112" i="3"/>
  <c r="I112" i="3"/>
  <c r="K101" i="3"/>
  <c r="I101" i="3"/>
  <c r="F101" i="3"/>
  <c r="J101" i="3"/>
  <c r="H101" i="3"/>
  <c r="F83" i="3"/>
  <c r="H83" i="3"/>
  <c r="I83" i="3"/>
  <c r="K83" i="3"/>
  <c r="J83" i="3"/>
  <c r="J115" i="3"/>
  <c r="F115" i="3"/>
  <c r="I115" i="3"/>
  <c r="K115" i="3"/>
  <c r="H115" i="3"/>
  <c r="H157" i="3"/>
  <c r="K157" i="3"/>
  <c r="I157" i="3"/>
  <c r="F157" i="3"/>
  <c r="J157" i="3"/>
  <c r="K129" i="3"/>
  <c r="I129" i="3"/>
  <c r="F129" i="3"/>
  <c r="H129" i="3"/>
  <c r="J129" i="3"/>
  <c r="K132" i="3"/>
  <c r="I132" i="3"/>
  <c r="J132" i="3"/>
  <c r="H132" i="3"/>
  <c r="F132" i="3"/>
  <c r="I232" i="3"/>
  <c r="J232" i="3"/>
  <c r="F232" i="3"/>
  <c r="H232" i="3"/>
  <c r="K232" i="3"/>
  <c r="J948" i="3"/>
  <c r="F948" i="3"/>
  <c r="K948" i="3"/>
  <c r="H948" i="3"/>
  <c r="I948" i="3"/>
  <c r="J908" i="3"/>
  <c r="K908" i="3"/>
  <c r="I908" i="3"/>
  <c r="F908" i="3"/>
  <c r="H908" i="3"/>
  <c r="K498" i="3"/>
  <c r="J498" i="3"/>
  <c r="F498" i="3"/>
  <c r="I498" i="3"/>
  <c r="H498" i="3"/>
  <c r="J898" i="3"/>
  <c r="F898" i="3"/>
  <c r="H898" i="3"/>
  <c r="I898" i="3"/>
  <c r="K898" i="3"/>
  <c r="I344" i="3"/>
  <c r="H344" i="3"/>
  <c r="J344" i="3"/>
  <c r="F344" i="3"/>
  <c r="K344" i="3"/>
  <c r="F841" i="3"/>
  <c r="J841" i="3"/>
  <c r="K841" i="3"/>
  <c r="I841" i="3"/>
  <c r="H841" i="3"/>
  <c r="F812" i="3"/>
  <c r="H812" i="3"/>
  <c r="I812" i="3"/>
  <c r="K812" i="3"/>
  <c r="J812" i="3"/>
  <c r="I607" i="3"/>
  <c r="H607" i="3"/>
  <c r="K607" i="3"/>
  <c r="J607" i="3"/>
  <c r="F607" i="3"/>
  <c r="K358" i="3"/>
  <c r="I358" i="3"/>
  <c r="J358" i="3"/>
  <c r="F358" i="3"/>
  <c r="H358" i="3"/>
  <c r="J766" i="3"/>
  <c r="I766" i="3"/>
  <c r="F766" i="3"/>
  <c r="H766" i="3"/>
  <c r="K766" i="3"/>
  <c r="I257" i="3"/>
  <c r="F257" i="3"/>
  <c r="K257" i="3"/>
  <c r="H257" i="3"/>
  <c r="J257" i="3"/>
  <c r="F264" i="3"/>
  <c r="J264" i="3"/>
  <c r="H264" i="3"/>
  <c r="I264" i="3"/>
  <c r="K264" i="3"/>
  <c r="J902" i="3"/>
  <c r="F902" i="3"/>
  <c r="K902" i="3"/>
  <c r="I902" i="3"/>
  <c r="H902" i="3"/>
  <c r="J941" i="3"/>
  <c r="K941" i="3"/>
  <c r="I941" i="3"/>
  <c r="H941" i="3"/>
  <c r="F941" i="3"/>
  <c r="J743" i="8"/>
  <c r="K743" i="8"/>
  <c r="F401" i="3"/>
  <c r="H401" i="3"/>
  <c r="J401" i="3"/>
  <c r="I401" i="3"/>
  <c r="K401" i="3"/>
  <c r="H162" i="3"/>
  <c r="K162" i="3"/>
  <c r="I162" i="3"/>
  <c r="J162" i="3"/>
  <c r="F162" i="3"/>
  <c r="H341" i="3"/>
  <c r="F341" i="3"/>
  <c r="I341" i="3"/>
  <c r="J341" i="3"/>
  <c r="K341" i="3"/>
  <c r="I229" i="3"/>
  <c r="F229" i="3"/>
  <c r="H229" i="3"/>
  <c r="K229" i="3"/>
  <c r="J229" i="3"/>
  <c r="J321" i="3"/>
  <c r="H321" i="3"/>
  <c r="F321" i="3"/>
  <c r="K321" i="3"/>
  <c r="I321" i="3"/>
  <c r="H319" i="3"/>
  <c r="J319" i="3"/>
  <c r="I319" i="3"/>
  <c r="F319" i="3"/>
  <c r="K319" i="3"/>
  <c r="I174" i="3"/>
  <c r="F174" i="3"/>
  <c r="K174" i="3"/>
  <c r="J174" i="3"/>
  <c r="H174" i="3"/>
  <c r="K935" i="8"/>
  <c r="J935" i="8"/>
  <c r="J731" i="8"/>
  <c r="K731" i="8"/>
  <c r="J579" i="3"/>
  <c r="I579" i="3"/>
  <c r="F579" i="3"/>
  <c r="K579" i="3"/>
  <c r="H579" i="3"/>
  <c r="K416" i="3"/>
  <c r="J416" i="3"/>
  <c r="F416" i="3"/>
  <c r="H416" i="3"/>
  <c r="I416" i="3"/>
  <c r="F230" i="3"/>
  <c r="H230" i="3"/>
  <c r="I230" i="3"/>
  <c r="J230" i="3"/>
  <c r="K230" i="3"/>
  <c r="K187" i="3"/>
  <c r="H187" i="3"/>
  <c r="I187" i="3"/>
  <c r="F187" i="3"/>
  <c r="J187" i="3"/>
  <c r="F188" i="3"/>
  <c r="J188" i="3"/>
  <c r="I188" i="3"/>
  <c r="H188" i="3"/>
  <c r="K188" i="3"/>
  <c r="F900" i="3"/>
  <c r="K900" i="3"/>
  <c r="J900" i="3"/>
  <c r="I900" i="3"/>
  <c r="H900" i="3"/>
  <c r="J868" i="3"/>
  <c r="I868" i="3"/>
  <c r="H868" i="3"/>
  <c r="F868" i="3"/>
  <c r="K868" i="3"/>
  <c r="J998" i="3"/>
  <c r="F998" i="3"/>
  <c r="I998" i="3"/>
  <c r="K998" i="3"/>
  <c r="H998" i="3"/>
  <c r="H879" i="3"/>
  <c r="J879" i="3"/>
  <c r="F879" i="3"/>
  <c r="I879" i="3"/>
  <c r="K879" i="3"/>
  <c r="J987" i="8"/>
  <c r="K987" i="8"/>
  <c r="J291" i="3"/>
  <c r="I291" i="3"/>
  <c r="F291" i="3"/>
  <c r="H291" i="3"/>
  <c r="K291" i="3"/>
  <c r="H180" i="3"/>
  <c r="I180" i="3"/>
  <c r="J180" i="3"/>
  <c r="F180" i="3"/>
  <c r="K180" i="3"/>
  <c r="K984" i="8"/>
  <c r="J984" i="8"/>
  <c r="J327" i="3"/>
  <c r="F327" i="3"/>
  <c r="H327" i="3"/>
  <c r="I327" i="3"/>
  <c r="K327" i="3"/>
  <c r="F646" i="3"/>
  <c r="H646" i="3"/>
  <c r="K646" i="3"/>
  <c r="J646" i="3"/>
  <c r="I646" i="3"/>
  <c r="F432" i="3"/>
  <c r="J432" i="3"/>
  <c r="H432" i="3"/>
  <c r="K432" i="3"/>
  <c r="I432" i="3"/>
  <c r="J308" i="3"/>
  <c r="I308" i="3"/>
  <c r="K308" i="3"/>
  <c r="H308" i="3"/>
  <c r="F308" i="3"/>
  <c r="H263" i="3"/>
  <c r="F263" i="3"/>
  <c r="J263" i="3"/>
  <c r="K263" i="3"/>
  <c r="I263" i="3"/>
  <c r="K872" i="8"/>
  <c r="J872" i="8"/>
  <c r="J758" i="3"/>
  <c r="I758" i="3"/>
  <c r="F758" i="3"/>
  <c r="H758" i="3"/>
  <c r="K758" i="3"/>
  <c r="H930" i="3"/>
  <c r="K930" i="3"/>
  <c r="J930" i="3"/>
  <c r="I930" i="3"/>
  <c r="F930" i="3"/>
  <c r="I124" i="3"/>
  <c r="J124" i="3"/>
  <c r="H124" i="3"/>
  <c r="K124" i="3"/>
  <c r="F124" i="3"/>
  <c r="J71" i="3"/>
  <c r="K71" i="3"/>
  <c r="H71" i="3"/>
  <c r="I71" i="3"/>
  <c r="F71" i="3"/>
  <c r="K77" i="3"/>
  <c r="I77" i="3"/>
  <c r="H77" i="3"/>
  <c r="F77" i="3"/>
  <c r="J77" i="3"/>
  <c r="H139" i="3"/>
  <c r="J139" i="3"/>
  <c r="F139" i="3"/>
  <c r="I139" i="3"/>
  <c r="K139" i="3"/>
  <c r="K447" i="3"/>
  <c r="I447" i="3"/>
  <c r="J447" i="3"/>
  <c r="H447" i="3"/>
  <c r="F447" i="3"/>
  <c r="J178" i="3"/>
  <c r="F178" i="3"/>
  <c r="I178" i="3"/>
  <c r="H178" i="3"/>
  <c r="K178" i="3"/>
  <c r="J907" i="8"/>
  <c r="K907" i="8"/>
  <c r="I314" i="3"/>
  <c r="K314" i="3"/>
  <c r="H314" i="3"/>
  <c r="F314" i="3"/>
  <c r="J314" i="3"/>
  <c r="K661" i="3"/>
  <c r="J661" i="3"/>
  <c r="F661" i="3"/>
  <c r="H661" i="3"/>
  <c r="I661" i="3"/>
  <c r="I194" i="3"/>
  <c r="F194" i="3"/>
  <c r="K194" i="3"/>
  <c r="H194" i="3"/>
  <c r="J194" i="3"/>
  <c r="F672" i="3"/>
  <c r="H672" i="3"/>
  <c r="I672" i="3"/>
  <c r="J672" i="3"/>
  <c r="K672" i="3"/>
  <c r="H95" i="3"/>
  <c r="F95" i="3"/>
  <c r="I95" i="3"/>
  <c r="K95" i="3"/>
  <c r="J95" i="3"/>
  <c r="J18" i="3"/>
  <c r="H18" i="3"/>
  <c r="F18" i="3"/>
  <c r="I18" i="3"/>
  <c r="K18" i="3"/>
  <c r="K15" i="3"/>
  <c r="F15" i="3"/>
  <c r="H15" i="3"/>
  <c r="J15" i="3"/>
  <c r="I15" i="3"/>
  <c r="K19" i="3"/>
  <c r="I19" i="3"/>
  <c r="F19" i="3"/>
  <c r="H19" i="3"/>
  <c r="J19" i="3"/>
  <c r="H20" i="3"/>
  <c r="K20" i="3"/>
  <c r="J20" i="3"/>
  <c r="F20" i="3"/>
  <c r="I20" i="3"/>
  <c r="J9" i="3"/>
  <c r="H9" i="3"/>
  <c r="F9" i="3"/>
  <c r="I9" i="3"/>
  <c r="K9" i="3"/>
  <c r="K11" i="3"/>
  <c r="I11" i="3"/>
  <c r="J11" i="3"/>
  <c r="F11" i="3"/>
  <c r="H11" i="3"/>
  <c r="F4" i="3"/>
  <c r="H4" i="3"/>
  <c r="J4" i="3"/>
  <c r="I4" i="3"/>
  <c r="K4" i="3"/>
  <c r="J13" i="3"/>
  <c r="H13" i="3"/>
  <c r="F13" i="3"/>
  <c r="I13" i="3"/>
  <c r="K13" i="3"/>
  <c r="J6" i="3"/>
  <c r="K6" i="3"/>
  <c r="F6" i="3"/>
  <c r="I6" i="3"/>
  <c r="H6" i="3"/>
  <c r="I32" i="3"/>
  <c r="H32" i="3"/>
  <c r="K32" i="3"/>
  <c r="J32" i="3"/>
  <c r="F32" i="3"/>
  <c r="H35" i="3"/>
  <c r="J35" i="3"/>
  <c r="I35" i="3"/>
  <c r="F35" i="3"/>
  <c r="K35" i="3"/>
  <c r="H23" i="3"/>
  <c r="F23" i="3"/>
  <c r="J23" i="3"/>
  <c r="I23" i="3"/>
  <c r="K23" i="3"/>
  <c r="H2" i="3"/>
  <c r="I2" i="3"/>
  <c r="J2" i="3"/>
  <c r="K2" i="3"/>
  <c r="F2" i="3"/>
  <c r="H24" i="3"/>
  <c r="I24" i="3"/>
  <c r="F24" i="3"/>
  <c r="K24" i="3"/>
  <c r="J24" i="3"/>
  <c r="J30" i="3"/>
  <c r="I30" i="3"/>
  <c r="F30" i="3"/>
  <c r="H30" i="3"/>
  <c r="K30" i="3"/>
  <c r="H33" i="3"/>
  <c r="K33" i="3"/>
  <c r="I33" i="3"/>
  <c r="J33" i="3"/>
  <c r="F33" i="3"/>
  <c r="H26" i="3"/>
  <c r="K26" i="3"/>
  <c r="I26" i="3"/>
  <c r="J26" i="3"/>
  <c r="F26" i="3"/>
  <c r="J28" i="3"/>
  <c r="K28" i="3"/>
  <c r="H28" i="3"/>
  <c r="F28" i="3"/>
  <c r="I28" i="3"/>
  <c r="F84" i="3"/>
  <c r="I84" i="3"/>
  <c r="H84" i="3"/>
  <c r="K84" i="3"/>
  <c r="J84" i="3"/>
  <c r="H64" i="3"/>
  <c r="K64" i="3"/>
  <c r="I64" i="3"/>
  <c r="F64" i="3"/>
  <c r="J64" i="3"/>
  <c r="K54" i="3"/>
  <c r="F54" i="3"/>
  <c r="J54" i="3"/>
  <c r="I54" i="3"/>
  <c r="H54" i="3"/>
  <c r="K155" i="3"/>
  <c r="J155" i="3"/>
  <c r="H155" i="3"/>
  <c r="F155" i="3"/>
  <c r="I155" i="3"/>
  <c r="I245" i="3"/>
  <c r="F245" i="3"/>
  <c r="J245" i="3"/>
  <c r="K245" i="3"/>
  <c r="H245" i="3"/>
  <c r="J147" i="3"/>
  <c r="F147" i="3"/>
  <c r="K147" i="3"/>
  <c r="I147" i="3"/>
  <c r="H147" i="3"/>
  <c r="I856" i="3"/>
  <c r="K856" i="3"/>
  <c r="F856" i="3"/>
  <c r="H856" i="3"/>
  <c r="J856" i="3"/>
  <c r="H531" i="3"/>
  <c r="J531" i="3"/>
  <c r="K531" i="3"/>
  <c r="F531" i="3"/>
  <c r="I531" i="3"/>
  <c r="K166" i="3"/>
  <c r="H166" i="3"/>
  <c r="I166" i="3"/>
  <c r="F166" i="3"/>
  <c r="J166" i="3"/>
  <c r="H348" i="3"/>
  <c r="F348" i="3"/>
  <c r="I348" i="3"/>
  <c r="J348" i="3"/>
  <c r="K348" i="3"/>
  <c r="J426" i="3"/>
  <c r="K426" i="3"/>
  <c r="H426" i="3"/>
  <c r="F426" i="3"/>
  <c r="I426" i="3"/>
  <c r="H676" i="3"/>
  <c r="K676" i="3"/>
  <c r="J676" i="3"/>
  <c r="I676" i="3"/>
  <c r="F676" i="3"/>
  <c r="J231" i="3"/>
  <c r="F231" i="3"/>
  <c r="I231" i="3"/>
  <c r="H231" i="3"/>
  <c r="K231" i="3"/>
  <c r="F396" i="3"/>
  <c r="H396" i="3"/>
  <c r="I396" i="3"/>
  <c r="J396" i="3"/>
  <c r="K396" i="3"/>
  <c r="H161" i="3"/>
  <c r="F161" i="3"/>
  <c r="I161" i="3"/>
  <c r="J161" i="3"/>
  <c r="K161" i="3"/>
  <c r="H605" i="3"/>
  <c r="J605" i="3"/>
  <c r="F605" i="3"/>
  <c r="K605" i="3"/>
  <c r="I605" i="3"/>
  <c r="F915" i="3"/>
  <c r="J915" i="3"/>
  <c r="I915" i="3"/>
  <c r="H915" i="3"/>
  <c r="K915" i="3"/>
  <c r="J985" i="8"/>
  <c r="K985" i="8"/>
  <c r="J901" i="3"/>
  <c r="I901" i="3"/>
  <c r="H901" i="3"/>
  <c r="F901" i="3"/>
  <c r="K901" i="3"/>
  <c r="J710" i="8"/>
  <c r="K710" i="8"/>
  <c r="J583" i="3"/>
  <c r="H583" i="3"/>
  <c r="I583" i="3"/>
  <c r="F583" i="3"/>
  <c r="K583" i="3"/>
  <c r="J398" i="3"/>
  <c r="F398" i="3"/>
  <c r="H398" i="3"/>
  <c r="I398" i="3"/>
  <c r="K398" i="3"/>
  <c r="K819" i="3"/>
  <c r="F819" i="3"/>
  <c r="H819" i="3"/>
  <c r="I819" i="3"/>
  <c r="J819" i="3"/>
  <c r="H962" i="3"/>
  <c r="I962" i="3"/>
  <c r="K962" i="3"/>
  <c r="J962" i="3"/>
  <c r="F962" i="3"/>
  <c r="J731" i="3"/>
  <c r="H731" i="3"/>
  <c r="I731" i="3"/>
  <c r="K731" i="3"/>
  <c r="F731" i="3"/>
  <c r="K121" i="3"/>
  <c r="F121" i="3"/>
  <c r="I121" i="3"/>
  <c r="H121" i="3"/>
  <c r="J121" i="3"/>
  <c r="J126" i="3"/>
  <c r="H126" i="3"/>
  <c r="F126" i="3"/>
  <c r="K126" i="3"/>
  <c r="I126" i="3"/>
  <c r="F127" i="3"/>
  <c r="I127" i="3"/>
  <c r="H127" i="3"/>
  <c r="J127" i="3"/>
  <c r="K127" i="3"/>
  <c r="K561" i="3"/>
  <c r="I561" i="3"/>
  <c r="H561" i="3"/>
  <c r="F561" i="3"/>
  <c r="J561" i="3"/>
  <c r="J273" i="3"/>
  <c r="K273" i="3"/>
  <c r="F273" i="3"/>
  <c r="I273" i="3"/>
  <c r="H273" i="3"/>
  <c r="J167" i="3"/>
  <c r="F167" i="3"/>
  <c r="K167" i="3"/>
  <c r="H167" i="3"/>
  <c r="I167" i="3"/>
  <c r="F325" i="3"/>
  <c r="H325" i="3"/>
  <c r="I325" i="3"/>
  <c r="J325" i="3"/>
  <c r="K325" i="3"/>
  <c r="F439" i="3"/>
  <c r="J439" i="3"/>
  <c r="K439" i="3"/>
  <c r="I439" i="3"/>
  <c r="H439" i="3"/>
  <c r="H130" i="3"/>
  <c r="I130" i="3"/>
  <c r="K130" i="3"/>
  <c r="J130" i="3"/>
  <c r="F130" i="3"/>
  <c r="J153" i="3"/>
  <c r="K153" i="3"/>
  <c r="F153" i="3"/>
  <c r="H153" i="3"/>
  <c r="I153" i="3"/>
  <c r="K459" i="3"/>
  <c r="H459" i="3"/>
  <c r="I459" i="3"/>
  <c r="J459" i="3"/>
  <c r="F459" i="3"/>
  <c r="I173" i="3"/>
  <c r="H173" i="3"/>
  <c r="K173" i="3"/>
  <c r="J173" i="3"/>
  <c r="F173" i="3"/>
  <c r="F75" i="3"/>
  <c r="K75" i="3"/>
  <c r="J75" i="3"/>
  <c r="I75" i="3"/>
  <c r="H75" i="3"/>
  <c r="H50" i="3"/>
  <c r="I50" i="3"/>
  <c r="K50" i="3"/>
  <c r="J50" i="3"/>
  <c r="F50" i="3"/>
  <c r="H56" i="3"/>
  <c r="J56" i="3"/>
  <c r="K56" i="3"/>
  <c r="I56" i="3"/>
  <c r="F56" i="3"/>
  <c r="H41" i="3"/>
  <c r="I41" i="3"/>
  <c r="F41" i="3"/>
  <c r="J41" i="3"/>
  <c r="K41" i="3"/>
  <c r="F108" i="3"/>
  <c r="H108" i="3"/>
  <c r="K108" i="3"/>
  <c r="I108" i="3"/>
  <c r="J108" i="3"/>
  <c r="J48" i="3"/>
  <c r="F48" i="3"/>
  <c r="H48" i="3"/>
  <c r="K48" i="3"/>
  <c r="I48" i="3"/>
  <c r="K70" i="3"/>
  <c r="I70" i="3"/>
  <c r="F70" i="3"/>
  <c r="H70" i="3"/>
  <c r="J70" i="3"/>
  <c r="I119" i="3"/>
  <c r="F119" i="3"/>
  <c r="J119" i="3"/>
  <c r="K119" i="3"/>
  <c r="H119" i="3"/>
  <c r="J86" i="3"/>
  <c r="I86" i="3"/>
  <c r="H86" i="3"/>
  <c r="F86" i="3"/>
  <c r="K86" i="3"/>
  <c r="F82" i="3"/>
  <c r="I82" i="3"/>
  <c r="H82" i="3"/>
  <c r="J82" i="3"/>
  <c r="K82" i="3"/>
  <c r="K145" i="3"/>
  <c r="F145" i="3"/>
  <c r="I145" i="3"/>
  <c r="J145" i="3"/>
  <c r="H145" i="3"/>
  <c r="J182" i="3"/>
  <c r="K182" i="3"/>
  <c r="H182" i="3"/>
  <c r="I182" i="3"/>
  <c r="F182" i="3"/>
  <c r="K219" i="3"/>
  <c r="H219" i="3"/>
  <c r="F219" i="3"/>
  <c r="J219" i="3"/>
  <c r="I219" i="3"/>
  <c r="F654" i="3"/>
  <c r="J654" i="3"/>
  <c r="K654" i="3"/>
  <c r="I654" i="3"/>
  <c r="H654" i="3"/>
  <c r="I527" i="3"/>
  <c r="H527" i="3"/>
  <c r="K527" i="3"/>
  <c r="J527" i="3"/>
  <c r="F527" i="3"/>
  <c r="J452" i="3"/>
  <c r="H452" i="3"/>
  <c r="I452" i="3"/>
  <c r="K452" i="3"/>
  <c r="F452" i="3"/>
  <c r="J135" i="3"/>
  <c r="I135" i="3"/>
  <c r="H135" i="3"/>
  <c r="F135" i="3"/>
  <c r="K135" i="3"/>
  <c r="K887" i="3"/>
  <c r="I887" i="3"/>
  <c r="H887" i="3"/>
  <c r="J887" i="3"/>
  <c r="F887" i="3"/>
  <c r="K659" i="3"/>
  <c r="I659" i="3"/>
  <c r="F659" i="3"/>
  <c r="H659" i="3"/>
  <c r="J659" i="3"/>
  <c r="I393" i="3"/>
  <c r="J393" i="3"/>
  <c r="K393" i="3"/>
  <c r="F393" i="3"/>
  <c r="H393" i="3"/>
  <c r="K252" i="3"/>
  <c r="I252" i="3"/>
  <c r="H252" i="3"/>
  <c r="J252" i="3"/>
  <c r="F252" i="3"/>
  <c r="J664" i="3"/>
  <c r="K664" i="3"/>
  <c r="F664" i="3"/>
  <c r="I664" i="3"/>
  <c r="H664" i="3"/>
  <c r="J296" i="3"/>
  <c r="H296" i="3"/>
  <c r="F296" i="3"/>
  <c r="K296" i="3"/>
  <c r="I296" i="3"/>
  <c r="J743" i="3"/>
  <c r="H743" i="3"/>
  <c r="I743" i="3"/>
  <c r="F743" i="3"/>
  <c r="K743" i="3"/>
  <c r="I494" i="3"/>
  <c r="H494" i="3"/>
  <c r="F494" i="3"/>
  <c r="J494" i="3"/>
  <c r="K494" i="3"/>
  <c r="K382" i="3"/>
  <c r="H382" i="3"/>
  <c r="J382" i="3"/>
  <c r="F382" i="3"/>
  <c r="I382" i="3"/>
  <c r="K421" i="3"/>
  <c r="F421" i="3"/>
  <c r="I421" i="3"/>
  <c r="H421" i="3"/>
  <c r="J421" i="3"/>
  <c r="I722" i="3"/>
  <c r="J722" i="3"/>
  <c r="K722" i="3"/>
  <c r="F722" i="3"/>
  <c r="H722" i="3"/>
  <c r="F590" i="3"/>
  <c r="I590" i="3"/>
  <c r="K590" i="3"/>
  <c r="H590" i="3"/>
  <c r="J590" i="3"/>
  <c r="K762" i="8"/>
  <c r="J762" i="8"/>
  <c r="K900" i="8"/>
  <c r="J900" i="8"/>
  <c r="K626" i="3"/>
  <c r="F626" i="3"/>
  <c r="I626" i="3"/>
  <c r="H626" i="3"/>
  <c r="J626" i="3"/>
  <c r="K857" i="8"/>
  <c r="J857" i="8"/>
  <c r="I440" i="3"/>
  <c r="K440" i="3"/>
  <c r="F440" i="3"/>
  <c r="J440" i="3"/>
  <c r="H440" i="3"/>
  <c r="I250" i="3"/>
  <c r="H250" i="3"/>
  <c r="F250" i="3"/>
  <c r="K250" i="3"/>
  <c r="J250" i="3"/>
  <c r="K317" i="3"/>
  <c r="J317" i="3"/>
  <c r="F317" i="3"/>
  <c r="I317" i="3"/>
  <c r="H317" i="3"/>
  <c r="K181" i="3"/>
  <c r="J181" i="3"/>
  <c r="I181" i="3"/>
  <c r="F181" i="3"/>
  <c r="H181" i="3"/>
  <c r="F373" i="3"/>
  <c r="I373" i="3"/>
  <c r="J373" i="3"/>
  <c r="H373" i="3"/>
  <c r="K373" i="3"/>
  <c r="H637" i="3"/>
  <c r="K637" i="3"/>
  <c r="J637" i="3"/>
  <c r="F637" i="3"/>
  <c r="I637" i="3"/>
  <c r="K203" i="3"/>
  <c r="I203" i="3"/>
  <c r="J203" i="3"/>
  <c r="H203" i="3"/>
  <c r="F203" i="3"/>
  <c r="J220" i="3"/>
  <c r="F220" i="3"/>
  <c r="I220" i="3"/>
  <c r="K220" i="3"/>
  <c r="H220" i="3"/>
  <c r="I134" i="3"/>
  <c r="K134" i="3"/>
  <c r="J134" i="3"/>
  <c r="H134" i="3"/>
  <c r="F134" i="3"/>
  <c r="J226" i="3"/>
  <c r="H226" i="3"/>
  <c r="K226" i="3"/>
  <c r="I226" i="3"/>
  <c r="F226" i="3"/>
  <c r="F613" i="3"/>
  <c r="K613" i="3"/>
  <c r="J613" i="3"/>
  <c r="I613" i="3"/>
  <c r="H613" i="3"/>
  <c r="H376" i="3"/>
  <c r="I376" i="3"/>
  <c r="K376" i="3"/>
  <c r="F376" i="3"/>
  <c r="J376" i="3"/>
  <c r="K360" i="3"/>
  <c r="I360" i="3"/>
  <c r="H360" i="3"/>
  <c r="F360" i="3"/>
  <c r="J360" i="3"/>
  <c r="K449" i="3"/>
  <c r="H449" i="3"/>
  <c r="F449" i="3"/>
  <c r="J449" i="3"/>
  <c r="I449" i="3"/>
  <c r="I849" i="3"/>
  <c r="H849" i="3"/>
  <c r="F849" i="3"/>
  <c r="K849" i="3"/>
  <c r="J849" i="3"/>
  <c r="J430" i="3"/>
  <c r="I430" i="3"/>
  <c r="K430" i="3"/>
  <c r="F430" i="3"/>
  <c r="H430" i="3"/>
  <c r="K894" i="3"/>
  <c r="H894" i="3"/>
  <c r="F894" i="3"/>
  <c r="J894" i="3"/>
  <c r="I894" i="3"/>
  <c r="J870" i="3"/>
  <c r="K870" i="3"/>
  <c r="F870" i="3"/>
  <c r="I870" i="3"/>
  <c r="H870" i="3"/>
  <c r="K865" i="8"/>
  <c r="J865" i="8"/>
  <c r="K555" i="3"/>
  <c r="I555" i="3"/>
  <c r="F555" i="3"/>
  <c r="H555" i="3"/>
  <c r="J555" i="3"/>
  <c r="I538" i="3"/>
  <c r="F538" i="3"/>
  <c r="K538" i="3"/>
  <c r="J538" i="3"/>
  <c r="H538" i="3"/>
  <c r="I312" i="3"/>
  <c r="J312" i="3"/>
  <c r="H312" i="3"/>
  <c r="K312" i="3"/>
  <c r="F312" i="3"/>
  <c r="H737" i="3"/>
  <c r="J737" i="3"/>
  <c r="I737" i="3"/>
  <c r="F737" i="3"/>
  <c r="K737" i="3"/>
  <c r="F597" i="3"/>
  <c r="H597" i="3"/>
  <c r="I597" i="3"/>
  <c r="K597" i="3"/>
  <c r="J597" i="3"/>
  <c r="J785" i="3"/>
  <c r="K785" i="3"/>
  <c r="F785" i="3"/>
  <c r="I785" i="3"/>
  <c r="H785" i="3"/>
  <c r="K924" i="8"/>
  <c r="J924" i="8"/>
  <c r="F62" i="3"/>
  <c r="K62" i="3"/>
  <c r="I62" i="3"/>
  <c r="H62" i="3"/>
  <c r="J62" i="3"/>
  <c r="F96" i="3"/>
  <c r="J96" i="3"/>
  <c r="H96" i="3"/>
  <c r="I96" i="3"/>
  <c r="K96" i="3"/>
  <c r="K100" i="3"/>
  <c r="F100" i="3"/>
  <c r="J100" i="3"/>
  <c r="I100" i="3"/>
  <c r="H100" i="3"/>
  <c r="I137" i="3"/>
  <c r="H137" i="3"/>
  <c r="F137" i="3"/>
  <c r="K137" i="3"/>
  <c r="J137" i="3"/>
  <c r="K270" i="3"/>
  <c r="H270" i="3"/>
  <c r="I270" i="3"/>
  <c r="F270" i="3"/>
  <c r="J270" i="3"/>
  <c r="H748" i="3"/>
  <c r="I748" i="3"/>
  <c r="F748" i="3"/>
  <c r="J748" i="3"/>
  <c r="K748" i="3"/>
  <c r="I943" i="3"/>
  <c r="J943" i="3"/>
  <c r="K943" i="3"/>
  <c r="H943" i="3"/>
  <c r="F943" i="3"/>
  <c r="J800" i="3"/>
  <c r="F800" i="3"/>
  <c r="I800" i="3"/>
  <c r="K800" i="3"/>
  <c r="H800" i="3"/>
  <c r="F233" i="3"/>
  <c r="H233" i="3"/>
  <c r="K233" i="3"/>
  <c r="J233" i="3"/>
  <c r="I233" i="3"/>
  <c r="J821" i="3"/>
  <c r="I821" i="3"/>
  <c r="K821" i="3"/>
  <c r="H821" i="3"/>
  <c r="F821" i="3"/>
  <c r="I567" i="3"/>
  <c r="K567" i="3"/>
  <c r="H567" i="3"/>
  <c r="F567" i="3"/>
  <c r="J567" i="3"/>
  <c r="K721" i="3"/>
  <c r="J721" i="3"/>
  <c r="I721" i="3"/>
  <c r="H721" i="3"/>
  <c r="F721" i="3"/>
  <c r="H199" i="3"/>
  <c r="J199" i="3"/>
  <c r="K199" i="3"/>
  <c r="I199" i="3"/>
  <c r="F199" i="3"/>
  <c r="H315" i="3"/>
  <c r="F315" i="3"/>
  <c r="I315" i="3"/>
  <c r="K315" i="3"/>
  <c r="J315" i="3"/>
  <c r="J880" i="8"/>
  <c r="K880" i="8"/>
  <c r="H104" i="3"/>
  <c r="J104" i="3"/>
  <c r="F104" i="3"/>
  <c r="K104" i="3"/>
  <c r="I104" i="3"/>
  <c r="F113" i="3"/>
  <c r="J113" i="3"/>
  <c r="H113" i="3"/>
  <c r="K113" i="3"/>
  <c r="I113" i="3"/>
  <c r="F69" i="3"/>
  <c r="K69" i="3"/>
  <c r="I69" i="3"/>
  <c r="H69" i="3"/>
  <c r="J69" i="3"/>
  <c r="I40" i="3"/>
  <c r="H40" i="3"/>
  <c r="K40" i="3"/>
  <c r="J40" i="3"/>
  <c r="F40" i="3"/>
  <c r="J73" i="3"/>
  <c r="K73" i="3"/>
  <c r="H73" i="3"/>
  <c r="I73" i="3"/>
  <c r="F73" i="3"/>
  <c r="H60" i="3"/>
  <c r="J60" i="3"/>
  <c r="K60" i="3"/>
  <c r="F60" i="3"/>
  <c r="I60" i="3"/>
  <c r="F42" i="3"/>
  <c r="I42" i="3"/>
  <c r="K42" i="3"/>
  <c r="J42" i="3"/>
  <c r="H42" i="3"/>
  <c r="K89" i="3"/>
  <c r="H89" i="3"/>
  <c r="J89" i="3"/>
  <c r="F89" i="3"/>
  <c r="I89" i="3"/>
  <c r="J44" i="3"/>
  <c r="I44" i="3"/>
  <c r="K44" i="3"/>
  <c r="H44" i="3"/>
  <c r="F44" i="3"/>
  <c r="I81" i="3"/>
  <c r="H81" i="3"/>
  <c r="K81" i="3"/>
  <c r="F81" i="3"/>
  <c r="J81" i="3"/>
  <c r="F45" i="3"/>
  <c r="I45" i="3"/>
  <c r="H45" i="3"/>
  <c r="J45" i="3"/>
  <c r="K45" i="3"/>
  <c r="F195" i="3"/>
  <c r="K195" i="3"/>
  <c r="I195" i="3"/>
  <c r="J195" i="3"/>
  <c r="H195" i="3"/>
  <c r="I897" i="3"/>
  <c r="F897" i="3"/>
  <c r="H897" i="3"/>
  <c r="J897" i="3"/>
  <c r="K897" i="3"/>
  <c r="F532" i="3"/>
  <c r="K532" i="3"/>
  <c r="I532" i="3"/>
  <c r="H532" i="3"/>
  <c r="J532" i="3"/>
  <c r="F450" i="3"/>
  <c r="I450" i="3"/>
  <c r="K450" i="3"/>
  <c r="J450" i="3"/>
  <c r="H450" i="3"/>
  <c r="H323" i="3"/>
  <c r="K323" i="3"/>
  <c r="F323" i="3"/>
  <c r="J323" i="3"/>
  <c r="I323" i="3"/>
  <c r="J176" i="3"/>
  <c r="H176" i="3"/>
  <c r="F176" i="3"/>
  <c r="I176" i="3"/>
  <c r="K176" i="3"/>
  <c r="J491" i="3"/>
  <c r="I491" i="3"/>
  <c r="K491" i="3"/>
  <c r="F491" i="3"/>
  <c r="H491" i="3"/>
  <c r="I322" i="3"/>
  <c r="K322" i="3"/>
  <c r="H322" i="3"/>
  <c r="J322" i="3"/>
  <c r="F322" i="3"/>
  <c r="H140" i="3"/>
  <c r="F140" i="3"/>
  <c r="K140" i="3"/>
  <c r="I140" i="3"/>
  <c r="J140" i="3"/>
  <c r="F190" i="3"/>
  <c r="K190" i="3"/>
  <c r="H190" i="3"/>
  <c r="I190" i="3"/>
  <c r="J190" i="3"/>
  <c r="F408" i="3"/>
  <c r="H408" i="3"/>
  <c r="I408" i="3"/>
  <c r="J408" i="3"/>
  <c r="K408" i="3"/>
  <c r="I192" i="3"/>
  <c r="F192" i="3"/>
  <c r="H192" i="3"/>
  <c r="K192" i="3"/>
  <c r="J192" i="3"/>
  <c r="I413" i="3"/>
  <c r="K413" i="3"/>
  <c r="J413" i="3"/>
  <c r="F413" i="3"/>
  <c r="H413" i="3"/>
  <c r="F355" i="3"/>
  <c r="J355" i="3"/>
  <c r="H355" i="3"/>
  <c r="K355" i="3"/>
  <c r="I355" i="3"/>
  <c r="F366" i="3"/>
  <c r="H366" i="3"/>
  <c r="K366" i="3"/>
  <c r="I366" i="3"/>
  <c r="J366" i="3"/>
  <c r="K274" i="3"/>
  <c r="I274" i="3"/>
  <c r="H274" i="3"/>
  <c r="J274" i="3"/>
  <c r="F274" i="3"/>
  <c r="F337" i="3"/>
  <c r="H337" i="3"/>
  <c r="I337" i="3"/>
  <c r="K337" i="3"/>
  <c r="J337" i="3"/>
  <c r="J356" i="3"/>
  <c r="I356" i="3"/>
  <c r="H356" i="3"/>
  <c r="F356" i="3"/>
  <c r="K356" i="3"/>
  <c r="H179" i="3"/>
  <c r="F179" i="3"/>
  <c r="J179" i="3"/>
  <c r="K179" i="3"/>
  <c r="I179" i="3"/>
  <c r="F276" i="3"/>
  <c r="K276" i="3"/>
  <c r="H276" i="3"/>
  <c r="J276" i="3"/>
  <c r="I276" i="3"/>
  <c r="K831" i="3"/>
  <c r="J831" i="3"/>
  <c r="H831" i="3"/>
  <c r="F831" i="3"/>
  <c r="I831" i="3"/>
  <c r="K186" i="3"/>
  <c r="J186" i="3"/>
  <c r="H186" i="3"/>
  <c r="F186" i="3"/>
  <c r="I186" i="3"/>
  <c r="K640" i="3"/>
  <c r="J640" i="3"/>
  <c r="I640" i="3"/>
  <c r="H640" i="3"/>
  <c r="F640" i="3"/>
  <c r="H212" i="3"/>
  <c r="I212" i="3"/>
  <c r="K212" i="3"/>
  <c r="F212" i="3"/>
  <c r="J212" i="3"/>
  <c r="J972" i="8"/>
  <c r="K972" i="8"/>
  <c r="H235" i="3"/>
  <c r="F235" i="3"/>
  <c r="J235" i="3"/>
  <c r="K235" i="3"/>
  <c r="I235" i="3"/>
  <c r="I608" i="3"/>
  <c r="K608" i="3"/>
  <c r="H608" i="3"/>
  <c r="J608" i="3"/>
  <c r="F608" i="3"/>
  <c r="K824" i="3"/>
  <c r="H824" i="3"/>
  <c r="I824" i="3"/>
  <c r="J824" i="3"/>
  <c r="F824" i="3"/>
  <c r="K493" i="3"/>
  <c r="J493" i="3"/>
  <c r="H493" i="3"/>
  <c r="I493" i="3"/>
  <c r="F493" i="3"/>
  <c r="F550" i="3"/>
  <c r="J550" i="3"/>
  <c r="I550" i="3"/>
  <c r="K550" i="3"/>
  <c r="H550" i="3"/>
  <c r="H705" i="3"/>
  <c r="I705" i="3"/>
  <c r="J705" i="3"/>
  <c r="F705" i="3"/>
  <c r="K705" i="3"/>
  <c r="F725" i="3"/>
  <c r="I725" i="3"/>
  <c r="K725" i="3"/>
  <c r="J725" i="3"/>
  <c r="H725" i="3"/>
  <c r="J353" i="3"/>
  <c r="F353" i="3"/>
  <c r="H353" i="3"/>
  <c r="I353" i="3"/>
  <c r="K353" i="3"/>
  <c r="J620" i="3"/>
  <c r="F620" i="3"/>
  <c r="H620" i="3"/>
  <c r="I620" i="3"/>
  <c r="K620" i="3"/>
  <c r="K837" i="8"/>
  <c r="J837" i="8"/>
  <c r="I954" i="3"/>
  <c r="H954" i="3"/>
  <c r="K954" i="3"/>
  <c r="F954" i="3"/>
  <c r="J954" i="3"/>
  <c r="K144" i="3"/>
  <c r="F144" i="3"/>
  <c r="J144" i="3"/>
  <c r="I144" i="3"/>
  <c r="H144" i="3"/>
  <c r="J740" i="3"/>
  <c r="I740" i="3"/>
  <c r="K740" i="3"/>
  <c r="H740" i="3"/>
  <c r="F740" i="3"/>
  <c r="F165" i="3"/>
  <c r="I165" i="3"/>
  <c r="J165" i="3"/>
  <c r="K165" i="3"/>
  <c r="H165" i="3"/>
  <c r="F814" i="3"/>
  <c r="K814" i="3"/>
  <c r="I814" i="3"/>
  <c r="H814" i="3"/>
  <c r="J814" i="3"/>
  <c r="I694" i="3"/>
  <c r="J694" i="3"/>
  <c r="K694" i="3"/>
  <c r="F694" i="3"/>
  <c r="H694" i="3"/>
  <c r="K578" i="3"/>
  <c r="H578" i="3"/>
  <c r="F578" i="3"/>
  <c r="I578" i="3"/>
  <c r="J578" i="3"/>
  <c r="F587" i="3"/>
  <c r="I587" i="3"/>
  <c r="H587" i="3"/>
  <c r="K587" i="3"/>
  <c r="J587" i="3"/>
  <c r="J435" i="3"/>
  <c r="H435" i="3"/>
  <c r="F435" i="3"/>
  <c r="I435" i="3"/>
  <c r="K435" i="3"/>
  <c r="H633" i="3"/>
  <c r="K633" i="3"/>
  <c r="F633" i="3"/>
  <c r="J633" i="3"/>
  <c r="I633" i="3"/>
  <c r="H441" i="3"/>
  <c r="K441" i="3"/>
  <c r="J441" i="3"/>
  <c r="F441" i="3"/>
  <c r="I441" i="3"/>
  <c r="I272" i="3"/>
  <c r="J272" i="3"/>
  <c r="K272" i="3"/>
  <c r="H272" i="3"/>
  <c r="F272" i="3"/>
  <c r="K787" i="8"/>
  <c r="J787" i="8"/>
  <c r="J496" i="3"/>
  <c r="F496" i="3"/>
  <c r="H496" i="3"/>
  <c r="I496" i="3"/>
  <c r="K496" i="3"/>
  <c r="I836" i="3"/>
  <c r="F836" i="3"/>
  <c r="J836" i="3"/>
  <c r="K836" i="3"/>
  <c r="H836" i="3"/>
  <c r="I752" i="3"/>
  <c r="J752" i="3"/>
  <c r="H752" i="3"/>
  <c r="F752" i="3"/>
  <c r="K752" i="3"/>
  <c r="J820" i="8"/>
  <c r="K820" i="8"/>
  <c r="I693" i="3"/>
  <c r="J693" i="3"/>
  <c r="F693" i="3"/>
  <c r="K693" i="3"/>
  <c r="H693" i="3"/>
  <c r="I582" i="3"/>
  <c r="H582" i="3"/>
  <c r="K582" i="3"/>
  <c r="F582" i="3"/>
  <c r="J582" i="3"/>
  <c r="J411" i="3"/>
  <c r="H411" i="3"/>
  <c r="F411" i="3"/>
  <c r="I411" i="3"/>
  <c r="K411" i="3"/>
  <c r="I76" i="3"/>
  <c r="H76" i="3"/>
  <c r="J76" i="3"/>
  <c r="F76" i="3"/>
  <c r="K76" i="3"/>
  <c r="H49" i="3"/>
  <c r="J49" i="3"/>
  <c r="I49" i="3"/>
  <c r="F49" i="3"/>
  <c r="K49" i="3"/>
  <c r="K90" i="3"/>
  <c r="I90" i="3"/>
  <c r="J90" i="3"/>
  <c r="H90" i="3"/>
  <c r="F90" i="3"/>
  <c r="J238" i="3"/>
  <c r="H238" i="3"/>
  <c r="I238" i="3"/>
  <c r="K238" i="3"/>
  <c r="F238" i="3"/>
  <c r="F869" i="3"/>
  <c r="J869" i="3"/>
  <c r="K869" i="3"/>
  <c r="H869" i="3"/>
  <c r="I869" i="3"/>
  <c r="I316" i="3"/>
  <c r="F316" i="3"/>
  <c r="K316" i="3"/>
  <c r="H316" i="3"/>
  <c r="J316" i="3"/>
  <c r="J742" i="8"/>
  <c r="K742" i="8"/>
  <c r="J980" i="3"/>
  <c r="H980" i="3"/>
  <c r="I980" i="3"/>
  <c r="K980" i="3"/>
  <c r="F980" i="3"/>
  <c r="J444" i="3"/>
  <c r="I444" i="3"/>
  <c r="K444" i="3"/>
  <c r="H444" i="3"/>
  <c r="F444" i="3"/>
  <c r="J880" i="3"/>
  <c r="K880" i="3"/>
  <c r="I880" i="3"/>
  <c r="H880" i="3"/>
  <c r="F880" i="3"/>
  <c r="J565" i="3"/>
  <c r="H565" i="3"/>
  <c r="I565" i="3"/>
  <c r="K565" i="3"/>
  <c r="F565" i="3"/>
  <c r="H569" i="3"/>
  <c r="I569" i="3"/>
  <c r="K569" i="3"/>
  <c r="F569" i="3"/>
  <c r="J569" i="3"/>
  <c r="I47" i="3"/>
  <c r="J47" i="3"/>
  <c r="H47" i="3"/>
  <c r="F47" i="3"/>
  <c r="K47" i="3"/>
  <c r="H99" i="3"/>
  <c r="F99" i="3"/>
  <c r="J99" i="3"/>
  <c r="I99" i="3"/>
  <c r="K99" i="3"/>
  <c r="I114" i="3"/>
  <c r="H114" i="3"/>
  <c r="K114" i="3"/>
  <c r="J114" i="3"/>
  <c r="F114" i="3"/>
  <c r="H118" i="3"/>
  <c r="J118" i="3"/>
  <c r="I118" i="3"/>
  <c r="F118" i="3"/>
  <c r="K118" i="3"/>
  <c r="I117" i="3"/>
  <c r="F117" i="3"/>
  <c r="J117" i="3"/>
  <c r="H117" i="3"/>
  <c r="K117" i="3"/>
  <c r="H43" i="3"/>
  <c r="I43" i="3"/>
  <c r="F43" i="3"/>
  <c r="J43" i="3"/>
  <c r="K43" i="3"/>
  <c r="J52" i="3"/>
  <c r="K52" i="3"/>
  <c r="H52" i="3"/>
  <c r="I52" i="3"/>
  <c r="F52" i="3"/>
  <c r="J116" i="3"/>
  <c r="F116" i="3"/>
  <c r="K116" i="3"/>
  <c r="I116" i="3"/>
  <c r="H116" i="3"/>
  <c r="I57" i="3"/>
  <c r="H57" i="3"/>
  <c r="K57" i="3"/>
  <c r="F57" i="3"/>
  <c r="J57" i="3"/>
  <c r="J37" i="3"/>
  <c r="F37" i="3"/>
  <c r="K37" i="3"/>
  <c r="I37" i="3"/>
  <c r="H37" i="3"/>
  <c r="J136" i="3"/>
  <c r="K136" i="3"/>
  <c r="F136" i="3"/>
  <c r="H136" i="3"/>
  <c r="I136" i="3"/>
  <c r="F141" i="3"/>
  <c r="H141" i="3"/>
  <c r="I141" i="3"/>
  <c r="J141" i="3"/>
  <c r="K141" i="3"/>
  <c r="J163" i="3"/>
  <c r="H163" i="3"/>
  <c r="F163" i="3"/>
  <c r="K163" i="3"/>
  <c r="I163" i="3"/>
  <c r="F151" i="3"/>
  <c r="I151" i="3"/>
  <c r="H151" i="3"/>
  <c r="J151" i="3"/>
  <c r="K151" i="3"/>
  <c r="I287" i="3"/>
  <c r="H287" i="3"/>
  <c r="F287" i="3"/>
  <c r="J287" i="3"/>
  <c r="K287" i="3"/>
  <c r="K193" i="3"/>
  <c r="I193" i="3"/>
  <c r="F193" i="3"/>
  <c r="J193" i="3"/>
  <c r="H193" i="3"/>
  <c r="J939" i="8"/>
  <c r="K939" i="8"/>
  <c r="I236" i="3"/>
  <c r="H236" i="3"/>
  <c r="F236" i="3"/>
  <c r="J236" i="3"/>
  <c r="K236" i="3"/>
  <c r="K470" i="3"/>
  <c r="I470" i="3"/>
  <c r="J470" i="3"/>
  <c r="F470" i="3"/>
  <c r="H470" i="3"/>
  <c r="H601" i="3"/>
  <c r="I601" i="3"/>
  <c r="J601" i="3"/>
  <c r="F601" i="3"/>
  <c r="K601" i="3"/>
  <c r="F200" i="3"/>
  <c r="H200" i="3"/>
  <c r="I200" i="3"/>
  <c r="J200" i="3"/>
  <c r="K200" i="3"/>
  <c r="I221" i="3"/>
  <c r="J221" i="3"/>
  <c r="F221" i="3"/>
  <c r="K221" i="3"/>
  <c r="H221" i="3"/>
  <c r="F872" i="3"/>
  <c r="I872" i="3"/>
  <c r="H872" i="3"/>
  <c r="K872" i="3"/>
  <c r="J872" i="3"/>
  <c r="J206" i="3"/>
  <c r="H206" i="3"/>
  <c r="K206" i="3"/>
  <c r="I206" i="3"/>
  <c r="F206" i="3"/>
  <c r="H448" i="3"/>
  <c r="I448" i="3"/>
  <c r="K448" i="3"/>
  <c r="F448" i="3"/>
  <c r="J448" i="3"/>
  <c r="H391" i="3"/>
  <c r="J391" i="3"/>
  <c r="F391" i="3"/>
  <c r="K391" i="3"/>
  <c r="I391" i="3"/>
  <c r="F668" i="3"/>
  <c r="K668" i="3"/>
  <c r="H668" i="3"/>
  <c r="J668" i="3"/>
  <c r="I668" i="3"/>
  <c r="H860" i="3"/>
  <c r="F860" i="3"/>
  <c r="J860" i="3"/>
  <c r="K860" i="3"/>
  <c r="I860" i="3"/>
  <c r="I867" i="3"/>
  <c r="F867" i="3"/>
  <c r="H867" i="3"/>
  <c r="J867" i="3"/>
  <c r="K867" i="3"/>
  <c r="K849" i="8"/>
  <c r="J849" i="8"/>
  <c r="I346" i="3"/>
  <c r="F346" i="3"/>
  <c r="J346" i="3"/>
  <c r="H346" i="3"/>
  <c r="K346" i="3"/>
  <c r="I285" i="3"/>
  <c r="F285" i="3"/>
  <c r="H285" i="3"/>
  <c r="K285" i="3"/>
  <c r="J285" i="3"/>
  <c r="H303" i="3"/>
  <c r="K303" i="3"/>
  <c r="I303" i="3"/>
  <c r="J303" i="3"/>
  <c r="F303" i="3"/>
  <c r="J222" i="3"/>
  <c r="H222" i="3"/>
  <c r="F222" i="3"/>
  <c r="I222" i="3"/>
  <c r="K222" i="3"/>
  <c r="K256" i="3"/>
  <c r="J256" i="3"/>
  <c r="H256" i="3"/>
  <c r="F256" i="3"/>
  <c r="I256" i="3"/>
  <c r="H128" i="3"/>
  <c r="I128" i="3"/>
  <c r="F128" i="3"/>
  <c r="K128" i="3"/>
  <c r="J128" i="3"/>
  <c r="J504" i="3"/>
  <c r="H504" i="3"/>
  <c r="F504" i="3"/>
  <c r="I504" i="3"/>
  <c r="K504" i="3"/>
  <c r="K763" i="3"/>
  <c r="F763" i="3"/>
  <c r="I763" i="3"/>
  <c r="J763" i="3"/>
  <c r="H763" i="3"/>
  <c r="J604" i="3"/>
  <c r="I604" i="3"/>
  <c r="K604" i="3"/>
  <c r="F604" i="3"/>
  <c r="H604" i="3"/>
  <c r="H734" i="3"/>
  <c r="J734" i="3"/>
  <c r="F734" i="3"/>
  <c r="I734" i="3"/>
  <c r="K734" i="3"/>
  <c r="K770" i="3"/>
  <c r="H770" i="3"/>
  <c r="J770" i="3"/>
  <c r="I770" i="3"/>
  <c r="F770" i="3"/>
  <c r="J280" i="3"/>
  <c r="K280" i="3"/>
  <c r="H280" i="3"/>
  <c r="F280" i="3"/>
  <c r="I280" i="3"/>
  <c r="H138" i="3"/>
  <c r="F138" i="3"/>
  <c r="K138" i="3"/>
  <c r="J138" i="3"/>
  <c r="I138" i="3"/>
  <c r="F878" i="3"/>
  <c r="K878" i="3"/>
  <c r="I878" i="3"/>
  <c r="J878" i="3"/>
  <c r="H878" i="3"/>
  <c r="I143" i="3"/>
  <c r="F143" i="3"/>
  <c r="K143" i="3"/>
  <c r="H143" i="3"/>
  <c r="J143" i="3"/>
  <c r="J201" i="3"/>
  <c r="I201" i="3"/>
  <c r="F201" i="3"/>
  <c r="H201" i="3"/>
  <c r="K201" i="3"/>
  <c r="F647" i="3"/>
  <c r="I647" i="3"/>
  <c r="K647" i="3"/>
  <c r="J647" i="3"/>
  <c r="H647" i="3"/>
  <c r="H290" i="3"/>
  <c r="F290" i="3"/>
  <c r="J290" i="3"/>
  <c r="K290" i="3"/>
  <c r="I290" i="3"/>
  <c r="I211" i="3"/>
  <c r="F211" i="3"/>
  <c r="H211" i="3"/>
  <c r="J211" i="3"/>
  <c r="K211" i="3"/>
  <c r="F131" i="3"/>
  <c r="I131" i="3"/>
  <c r="K131" i="3"/>
  <c r="H131" i="3"/>
  <c r="J131" i="3"/>
  <c r="F798" i="3"/>
  <c r="I798" i="3"/>
  <c r="J798" i="3"/>
  <c r="K798" i="3"/>
  <c r="H798" i="3"/>
  <c r="H596" i="3"/>
  <c r="K596" i="3"/>
  <c r="J596" i="3"/>
  <c r="I596" i="3"/>
  <c r="F596" i="3"/>
  <c r="K901" i="8"/>
  <c r="J901" i="8"/>
  <c r="F266" i="3"/>
  <c r="J266" i="3"/>
  <c r="I266" i="3"/>
  <c r="H266" i="3"/>
  <c r="K266" i="3"/>
  <c r="K991" i="3"/>
  <c r="F991" i="3"/>
  <c r="H991" i="3"/>
  <c r="I991" i="3"/>
  <c r="J991" i="3"/>
  <c r="F858" i="3"/>
  <c r="J858" i="3"/>
  <c r="H858" i="3"/>
  <c r="K858" i="3"/>
  <c r="I858" i="3"/>
  <c r="F799" i="3"/>
  <c r="J799" i="3"/>
  <c r="H799" i="3"/>
  <c r="I799" i="3"/>
  <c r="K799" i="3"/>
  <c r="J826" i="8"/>
  <c r="K826" i="8"/>
  <c r="F736" i="3"/>
  <c r="J736" i="3"/>
  <c r="K736" i="3"/>
  <c r="H736" i="3"/>
  <c r="I736" i="3"/>
  <c r="H389" i="3"/>
  <c r="I389" i="3"/>
  <c r="K389" i="3"/>
  <c r="J389" i="3"/>
  <c r="F389" i="3"/>
  <c r="F328" i="3"/>
  <c r="K328" i="3"/>
  <c r="J328" i="3"/>
  <c r="I328" i="3"/>
  <c r="H328" i="3"/>
  <c r="J170" i="3"/>
  <c r="I170" i="3"/>
  <c r="K170" i="3"/>
  <c r="H170" i="3"/>
  <c r="F170" i="3"/>
  <c r="J792" i="8"/>
  <c r="K792" i="8"/>
  <c r="K472" i="3"/>
  <c r="J472" i="3"/>
  <c r="H472" i="3"/>
  <c r="F472" i="3"/>
  <c r="I472" i="3"/>
  <c r="K795" i="8"/>
  <c r="J795" i="8"/>
  <c r="H342" i="3"/>
  <c r="K342" i="3"/>
  <c r="J342" i="3"/>
  <c r="F342" i="3"/>
  <c r="I342" i="3"/>
  <c r="J862" i="3"/>
  <c r="H862" i="3"/>
  <c r="K862" i="3"/>
  <c r="F862" i="3"/>
  <c r="I862" i="3"/>
  <c r="J388" i="3"/>
  <c r="I388" i="3"/>
  <c r="F388" i="3"/>
  <c r="K388" i="3"/>
  <c r="H388" i="3"/>
  <c r="F414" i="3"/>
  <c r="J414" i="3"/>
  <c r="I414" i="3"/>
  <c r="H414" i="3"/>
  <c r="K414" i="3"/>
  <c r="F215" i="3"/>
  <c r="H215" i="3"/>
  <c r="I215" i="3"/>
  <c r="J215" i="3"/>
  <c r="K215" i="3"/>
  <c r="K906" i="3"/>
  <c r="H906" i="3"/>
  <c r="I906" i="3"/>
  <c r="F906" i="3"/>
  <c r="J906" i="3"/>
  <c r="F701" i="3"/>
  <c r="K701" i="3"/>
  <c r="H701" i="3"/>
  <c r="J701" i="3"/>
  <c r="I701" i="3"/>
  <c r="J299" i="3"/>
  <c r="H299" i="3"/>
  <c r="I299" i="3"/>
  <c r="F299" i="3"/>
  <c r="K299" i="3"/>
  <c r="I372" i="3"/>
  <c r="H372" i="3"/>
  <c r="J372" i="3"/>
  <c r="F372" i="3"/>
  <c r="K372" i="3"/>
  <c r="J385" i="3"/>
  <c r="K385" i="3"/>
  <c r="H385" i="3"/>
  <c r="F385" i="3"/>
  <c r="I385" i="3"/>
  <c r="K804" i="3"/>
  <c r="F804" i="3"/>
  <c r="J804" i="3"/>
  <c r="I804" i="3"/>
  <c r="H804" i="3"/>
  <c r="H739" i="3"/>
  <c r="J739" i="3"/>
  <c r="K739" i="3"/>
  <c r="I739" i="3"/>
  <c r="F739" i="3"/>
  <c r="F400" i="3"/>
  <c r="K400" i="3"/>
  <c r="I400" i="3"/>
  <c r="J400" i="3"/>
  <c r="H400" i="3"/>
  <c r="I728" i="3"/>
  <c r="H728" i="3"/>
  <c r="K728" i="3"/>
  <c r="F728" i="3"/>
  <c r="J728" i="3"/>
  <c r="K460" i="3"/>
  <c r="I460" i="3"/>
  <c r="H460" i="3"/>
  <c r="F460" i="3"/>
  <c r="J460" i="3"/>
  <c r="I918" i="3"/>
  <c r="J918" i="3"/>
  <c r="F918" i="3"/>
  <c r="H918" i="3"/>
  <c r="K918" i="3"/>
  <c r="I554" i="3"/>
  <c r="J554" i="3"/>
  <c r="K554" i="3"/>
  <c r="F554" i="3"/>
  <c r="H554" i="3"/>
  <c r="F842" i="3"/>
  <c r="K842" i="3"/>
  <c r="H842" i="3"/>
  <c r="I842" i="3"/>
  <c r="J842" i="3"/>
  <c r="J947" i="3"/>
  <c r="F947" i="3"/>
  <c r="I947" i="3"/>
  <c r="K947" i="3"/>
  <c r="H947" i="3"/>
  <c r="I530" i="3"/>
  <c r="J530" i="3"/>
  <c r="F530" i="3"/>
  <c r="H530" i="3"/>
  <c r="K530" i="3"/>
  <c r="J678" i="3"/>
  <c r="F678" i="3"/>
  <c r="I678" i="3"/>
  <c r="K678" i="3"/>
  <c r="H678" i="3"/>
  <c r="K989" i="3"/>
  <c r="I989" i="3"/>
  <c r="F989" i="3"/>
  <c r="J989" i="3"/>
  <c r="H989" i="3"/>
  <c r="J297" i="3"/>
  <c r="K297" i="3"/>
  <c r="F297" i="3"/>
  <c r="I297" i="3"/>
  <c r="H297" i="3"/>
  <c r="J38" i="3"/>
  <c r="F38" i="3"/>
  <c r="H38" i="3"/>
  <c r="I38" i="3"/>
  <c r="K38" i="3"/>
  <c r="F683" i="3"/>
  <c r="K683" i="3"/>
  <c r="J683" i="3"/>
  <c r="H683" i="3"/>
  <c r="I683" i="3"/>
  <c r="K854" i="8"/>
  <c r="J854" i="8"/>
  <c r="H490" i="3"/>
  <c r="F490" i="3"/>
  <c r="I490" i="3"/>
  <c r="K490" i="3"/>
  <c r="J490" i="3"/>
  <c r="K939" i="3"/>
  <c r="H939" i="3"/>
  <c r="F939" i="3"/>
  <c r="J939" i="3"/>
  <c r="I939" i="3"/>
  <c r="J364" i="3"/>
  <c r="F364" i="3"/>
  <c r="H364" i="3"/>
  <c r="I364" i="3"/>
  <c r="K364" i="3"/>
  <c r="F318" i="3"/>
  <c r="I318" i="3"/>
  <c r="H318" i="3"/>
  <c r="K318" i="3"/>
  <c r="J318" i="3"/>
  <c r="H466" i="3"/>
  <c r="K466" i="3"/>
  <c r="I466" i="3"/>
  <c r="F466" i="3"/>
  <c r="J466" i="3"/>
  <c r="K786" i="3"/>
  <c r="I786" i="3"/>
  <c r="F786" i="3"/>
  <c r="H786" i="3"/>
  <c r="J786" i="3"/>
  <c r="K610" i="3"/>
  <c r="I610" i="3"/>
  <c r="J610" i="3"/>
  <c r="H610" i="3"/>
  <c r="F610" i="3"/>
  <c r="F784" i="3"/>
  <c r="H784" i="3"/>
  <c r="J784" i="3"/>
  <c r="I784" i="3"/>
  <c r="K784" i="3"/>
  <c r="K784" i="8"/>
  <c r="J784" i="8"/>
  <c r="F750" i="3"/>
  <c r="I750" i="3"/>
  <c r="J750" i="3"/>
  <c r="H750" i="3"/>
  <c r="K750" i="3"/>
  <c r="K793" i="3"/>
  <c r="I793" i="3"/>
  <c r="F793" i="3"/>
  <c r="H793" i="3"/>
  <c r="J793" i="3"/>
  <c r="I708" i="3"/>
  <c r="H708" i="3"/>
  <c r="K708" i="3"/>
  <c r="J708" i="3"/>
  <c r="F708" i="3"/>
  <c r="K495" i="3"/>
  <c r="I495" i="3"/>
  <c r="J495" i="3"/>
  <c r="H495" i="3"/>
  <c r="F495" i="3"/>
  <c r="F828" i="3"/>
  <c r="H828" i="3"/>
  <c r="K828" i="3"/>
  <c r="I828" i="3"/>
  <c r="J828" i="3"/>
  <c r="H937" i="3"/>
  <c r="K937" i="3"/>
  <c r="I937" i="3"/>
  <c r="F937" i="3"/>
  <c r="J937" i="3"/>
  <c r="K883" i="8"/>
  <c r="J883" i="8"/>
  <c r="J486" i="3"/>
  <c r="H486" i="3"/>
  <c r="I486" i="3"/>
  <c r="F486" i="3"/>
  <c r="K486" i="3"/>
  <c r="K183" i="3"/>
  <c r="J183" i="3"/>
  <c r="H183" i="3"/>
  <c r="F183" i="3"/>
  <c r="I183" i="3"/>
  <c r="H436" i="3"/>
  <c r="I436" i="3"/>
  <c r="K436" i="3"/>
  <c r="J436" i="3"/>
  <c r="F436" i="3"/>
  <c r="I202" i="3"/>
  <c r="K202" i="3"/>
  <c r="F202" i="3"/>
  <c r="J202" i="3"/>
  <c r="H202" i="3"/>
  <c r="K171" i="3"/>
  <c r="I171" i="3"/>
  <c r="J171" i="3"/>
  <c r="H171" i="3"/>
  <c r="F171" i="3"/>
  <c r="J367" i="3"/>
  <c r="K367" i="3"/>
  <c r="F367" i="3"/>
  <c r="H367" i="3"/>
  <c r="I367" i="3"/>
  <c r="F244" i="3"/>
  <c r="I244" i="3"/>
  <c r="H244" i="3"/>
  <c r="J244" i="3"/>
  <c r="K244" i="3"/>
  <c r="K197" i="3"/>
  <c r="J197" i="3"/>
  <c r="F197" i="3"/>
  <c r="H197" i="3"/>
  <c r="I197" i="3"/>
  <c r="I566" i="3"/>
  <c r="J566" i="3"/>
  <c r="F566" i="3"/>
  <c r="K566" i="3"/>
  <c r="H566" i="3"/>
  <c r="I802" i="3"/>
  <c r="H802" i="3"/>
  <c r="F802" i="3"/>
  <c r="K802" i="3"/>
  <c r="J802" i="3"/>
  <c r="J787" i="3"/>
  <c r="K787" i="3"/>
  <c r="F787" i="3"/>
  <c r="H787" i="3"/>
  <c r="I787" i="3"/>
  <c r="I649" i="3"/>
  <c r="H649" i="3"/>
  <c r="F649" i="3"/>
  <c r="J649" i="3"/>
  <c r="K649" i="3"/>
  <c r="H313" i="3"/>
  <c r="I313" i="3"/>
  <c r="F313" i="3"/>
  <c r="J313" i="3"/>
  <c r="K313" i="3"/>
  <c r="J837" i="3"/>
  <c r="F837" i="3"/>
  <c r="K837" i="3"/>
  <c r="H837" i="3"/>
  <c r="I837" i="3"/>
  <c r="K675" i="3"/>
  <c r="F675" i="3"/>
  <c r="H675" i="3"/>
  <c r="J675" i="3"/>
  <c r="I675" i="3"/>
  <c r="F338" i="3"/>
  <c r="H338" i="3"/>
  <c r="K338" i="3"/>
  <c r="I338" i="3"/>
  <c r="J338" i="3"/>
  <c r="F925" i="3"/>
  <c r="I925" i="3"/>
  <c r="H925" i="3"/>
  <c r="K925" i="3"/>
  <c r="J925" i="3"/>
  <c r="K514" i="3"/>
  <c r="J514" i="3"/>
  <c r="I514" i="3"/>
  <c r="F514" i="3"/>
  <c r="H514" i="3"/>
  <c r="J876" i="3"/>
  <c r="I876" i="3"/>
  <c r="H876" i="3"/>
  <c r="F876" i="3"/>
  <c r="K876" i="3"/>
  <c r="K756" i="8"/>
  <c r="J756" i="8"/>
  <c r="F839" i="3"/>
  <c r="I839" i="3"/>
  <c r="J839" i="3"/>
  <c r="H839" i="3"/>
  <c r="K839" i="3"/>
  <c r="K754" i="3"/>
  <c r="F754" i="3"/>
  <c r="H754" i="3"/>
  <c r="J754" i="3"/>
  <c r="I754" i="3"/>
  <c r="K945" i="3"/>
  <c r="F945" i="3"/>
  <c r="I945" i="3"/>
  <c r="H945" i="3"/>
  <c r="J945" i="3"/>
  <c r="H747" i="3"/>
  <c r="F747" i="3"/>
  <c r="I747" i="3"/>
  <c r="K747" i="3"/>
  <c r="J747" i="3"/>
  <c r="I634" i="3"/>
  <c r="F634" i="3"/>
  <c r="H634" i="3"/>
  <c r="K634" i="3"/>
  <c r="J634" i="3"/>
  <c r="J810" i="3"/>
  <c r="K810" i="3"/>
  <c r="F810" i="3"/>
  <c r="I810" i="3"/>
  <c r="H810" i="3"/>
  <c r="I528" i="3"/>
  <c r="J528" i="3"/>
  <c r="F528" i="3"/>
  <c r="K528" i="3"/>
  <c r="H528" i="3"/>
  <c r="K913" i="3"/>
  <c r="H913" i="3"/>
  <c r="J913" i="3"/>
  <c r="I913" i="3"/>
  <c r="F913" i="3"/>
  <c r="K936" i="8"/>
  <c r="J936" i="8"/>
  <c r="J929" i="8"/>
  <c r="K929" i="8"/>
  <c r="H933" i="3"/>
  <c r="J933" i="3"/>
  <c r="K933" i="3"/>
  <c r="I933" i="3"/>
  <c r="F933" i="3"/>
  <c r="J716" i="8"/>
  <c r="K716" i="8"/>
  <c r="J770" i="8"/>
  <c r="K770" i="8"/>
  <c r="H375" i="3"/>
  <c r="K375" i="3"/>
  <c r="F375" i="3"/>
  <c r="I375" i="3"/>
  <c r="J375" i="3"/>
  <c r="I709" i="3"/>
  <c r="J709" i="3"/>
  <c r="K709" i="3"/>
  <c r="F709" i="3"/>
  <c r="H709" i="3"/>
  <c r="K657" i="3"/>
  <c r="H657" i="3"/>
  <c r="F657" i="3"/>
  <c r="J657" i="3"/>
  <c r="I657" i="3"/>
  <c r="J886" i="8"/>
  <c r="K886" i="8"/>
  <c r="K799" i="8"/>
  <c r="J799" i="8"/>
  <c r="H485" i="3"/>
  <c r="K485" i="3"/>
  <c r="I485" i="3"/>
  <c r="J485" i="3"/>
  <c r="F485" i="3"/>
  <c r="J575" i="3"/>
  <c r="H575" i="3"/>
  <c r="F575" i="3"/>
  <c r="K575" i="3"/>
  <c r="I575" i="3"/>
  <c r="J390" i="3"/>
  <c r="H390" i="3"/>
  <c r="F390" i="3"/>
  <c r="K390" i="3"/>
  <c r="I390" i="3"/>
  <c r="H767" i="3"/>
  <c r="F767" i="3"/>
  <c r="I767" i="3"/>
  <c r="K767" i="3"/>
  <c r="J767" i="3"/>
  <c r="F177" i="3"/>
  <c r="H177" i="3"/>
  <c r="I177" i="3"/>
  <c r="J177" i="3"/>
  <c r="K177" i="3"/>
  <c r="J811" i="3"/>
  <c r="F811" i="3"/>
  <c r="I811" i="3"/>
  <c r="K811" i="3"/>
  <c r="H811" i="3"/>
  <c r="J889" i="8"/>
  <c r="K889" i="8"/>
  <c r="H702" i="3"/>
  <c r="I702" i="3"/>
  <c r="J702" i="3"/>
  <c r="F702" i="3"/>
  <c r="K702" i="3"/>
  <c r="F248" i="3"/>
  <c r="K248" i="3"/>
  <c r="H248" i="3"/>
  <c r="I248" i="3"/>
  <c r="J248" i="3"/>
  <c r="H309" i="3"/>
  <c r="J309" i="3"/>
  <c r="F309" i="3"/>
  <c r="I309" i="3"/>
  <c r="K309" i="3"/>
  <c r="I362" i="3"/>
  <c r="J362" i="3"/>
  <c r="K362" i="3"/>
  <c r="F362" i="3"/>
  <c r="H362" i="3"/>
  <c r="H223" i="3"/>
  <c r="K223" i="3"/>
  <c r="J223" i="3"/>
  <c r="I223" i="3"/>
  <c r="F223" i="3"/>
  <c r="J298" i="3"/>
  <c r="F298" i="3"/>
  <c r="I298" i="3"/>
  <c r="K298" i="3"/>
  <c r="H298" i="3"/>
  <c r="J463" i="3"/>
  <c r="K463" i="3"/>
  <c r="H463" i="3"/>
  <c r="I463" i="3"/>
  <c r="F463" i="3"/>
  <c r="J728" i="8"/>
  <c r="K728" i="8"/>
  <c r="K507" i="3"/>
  <c r="J507" i="3"/>
  <c r="F507" i="3"/>
  <c r="I507" i="3"/>
  <c r="H507" i="3"/>
  <c r="F840" i="3"/>
  <c r="I840" i="3"/>
  <c r="K840" i="3"/>
  <c r="H840" i="3"/>
  <c r="J840" i="3"/>
  <c r="J365" i="3"/>
  <c r="I365" i="3"/>
  <c r="K365" i="3"/>
  <c r="H365" i="3"/>
  <c r="F365" i="3"/>
  <c r="F407" i="3"/>
  <c r="H407" i="3"/>
  <c r="I407" i="3"/>
  <c r="K407" i="3"/>
  <c r="J407" i="3"/>
  <c r="H934" i="3"/>
  <c r="I934" i="3"/>
  <c r="K934" i="3"/>
  <c r="J934" i="3"/>
  <c r="F934" i="3"/>
  <c r="K292" i="3"/>
  <c r="I292" i="3"/>
  <c r="F292" i="3"/>
  <c r="H292" i="3"/>
  <c r="J292" i="3"/>
  <c r="F570" i="3"/>
  <c r="K570" i="3"/>
  <c r="H570" i="3"/>
  <c r="J570" i="3"/>
  <c r="I570" i="3"/>
  <c r="H262" i="3"/>
  <c r="F262" i="3"/>
  <c r="J262" i="3"/>
  <c r="K262" i="3"/>
  <c r="I262" i="3"/>
  <c r="K997" i="3"/>
  <c r="H997" i="3"/>
  <c r="J997" i="3"/>
  <c r="I997" i="3"/>
  <c r="F997" i="3"/>
  <c r="J990" i="3"/>
  <c r="F990" i="3"/>
  <c r="H990" i="3"/>
  <c r="K990" i="3"/>
  <c r="I990" i="3"/>
  <c r="F363" i="3"/>
  <c r="J363" i="3"/>
  <c r="K363" i="3"/>
  <c r="I363" i="3"/>
  <c r="H363" i="3"/>
  <c r="J488" i="3"/>
  <c r="K488" i="3"/>
  <c r="F488" i="3"/>
  <c r="I488" i="3"/>
  <c r="H488" i="3"/>
  <c r="F855" i="3"/>
  <c r="K855" i="3"/>
  <c r="H855" i="3"/>
  <c r="I855" i="3"/>
  <c r="J855" i="3"/>
  <c r="F673" i="3"/>
  <c r="H673" i="3"/>
  <c r="J673" i="3"/>
  <c r="I673" i="3"/>
  <c r="K673" i="3"/>
  <c r="I259" i="3"/>
  <c r="K259" i="3"/>
  <c r="F259" i="3"/>
  <c r="J259" i="3"/>
  <c r="H259" i="3"/>
  <c r="K255" i="3"/>
  <c r="I255" i="3"/>
  <c r="H255" i="3"/>
  <c r="J255" i="3"/>
  <c r="F255" i="3"/>
  <c r="K944" i="8"/>
  <c r="J944" i="8"/>
  <c r="F629" i="3"/>
  <c r="I629" i="3"/>
  <c r="J629" i="3"/>
  <c r="K629" i="3"/>
  <c r="H629" i="3"/>
  <c r="H332" i="3"/>
  <c r="K332" i="3"/>
  <c r="F332" i="3"/>
  <c r="J332" i="3"/>
  <c r="I332" i="3"/>
  <c r="F595" i="3"/>
  <c r="J595" i="3"/>
  <c r="K595" i="3"/>
  <c r="H595" i="3"/>
  <c r="I595" i="3"/>
  <c r="F886" i="3"/>
  <c r="I886" i="3"/>
  <c r="K886" i="3"/>
  <c r="H886" i="3"/>
  <c r="J886" i="3"/>
  <c r="J924" i="3"/>
  <c r="K924" i="3"/>
  <c r="F924" i="3"/>
  <c r="I924" i="3"/>
  <c r="H924" i="3"/>
  <c r="K307" i="3"/>
  <c r="J307" i="3"/>
  <c r="F307" i="3"/>
  <c r="I307" i="3"/>
  <c r="H307" i="3"/>
  <c r="J253" i="3"/>
  <c r="I253" i="3"/>
  <c r="K253" i="3"/>
  <c r="H253" i="3"/>
  <c r="F253" i="3"/>
  <c r="H953" i="3"/>
  <c r="F953" i="3"/>
  <c r="I953" i="3"/>
  <c r="K953" i="3"/>
  <c r="J953" i="3"/>
  <c r="K835" i="3"/>
  <c r="H835" i="3"/>
  <c r="F835" i="3"/>
  <c r="I835" i="3"/>
  <c r="J835" i="3"/>
  <c r="K492" i="3"/>
  <c r="J492" i="3"/>
  <c r="H492" i="3"/>
  <c r="F492" i="3"/>
  <c r="I492" i="3"/>
  <c r="J92" i="3"/>
  <c r="I92" i="3"/>
  <c r="F92" i="3"/>
  <c r="K92" i="3"/>
  <c r="H92" i="3"/>
  <c r="H94" i="3"/>
  <c r="J94" i="3"/>
  <c r="K94" i="3"/>
  <c r="I94" i="3"/>
  <c r="F94" i="3"/>
  <c r="I98" i="3"/>
  <c r="H98" i="3"/>
  <c r="F98" i="3"/>
  <c r="K98" i="3"/>
  <c r="J98" i="3"/>
  <c r="F53" i="3"/>
  <c r="I53" i="3"/>
  <c r="J53" i="3"/>
  <c r="K53" i="3"/>
  <c r="H53" i="3"/>
  <c r="H109" i="3"/>
  <c r="K109" i="3"/>
  <c r="I109" i="3"/>
  <c r="J109" i="3"/>
  <c r="F109" i="3"/>
  <c r="F91" i="3"/>
  <c r="J91" i="3"/>
  <c r="I91" i="3"/>
  <c r="H91" i="3"/>
  <c r="K91" i="3"/>
  <c r="H107" i="3"/>
  <c r="F107" i="3"/>
  <c r="I107" i="3"/>
  <c r="J107" i="3"/>
  <c r="K107" i="3"/>
  <c r="F103" i="3"/>
  <c r="K103" i="3"/>
  <c r="H103" i="3"/>
  <c r="J103" i="3"/>
  <c r="I103" i="3"/>
  <c r="I110" i="3"/>
  <c r="H110" i="3"/>
  <c r="J110" i="3"/>
  <c r="K110" i="3"/>
  <c r="F110" i="3"/>
  <c r="K809" i="3"/>
  <c r="J809" i="3"/>
  <c r="H809" i="3"/>
  <c r="F809" i="3"/>
  <c r="I809" i="3"/>
  <c r="J552" i="3"/>
  <c r="F552" i="3"/>
  <c r="K552" i="3"/>
  <c r="I552" i="3"/>
  <c r="H552" i="3"/>
  <c r="K894" i="8"/>
  <c r="J894" i="8"/>
  <c r="I645" i="3"/>
  <c r="H645" i="3"/>
  <c r="K645" i="3"/>
  <c r="F645" i="3"/>
  <c r="J645" i="3"/>
  <c r="J916" i="3"/>
  <c r="H916" i="3"/>
  <c r="I916" i="3"/>
  <c r="K916" i="3"/>
  <c r="F916" i="3"/>
  <c r="I917" i="3"/>
  <c r="J917" i="3"/>
  <c r="F917" i="3"/>
  <c r="H917" i="3"/>
  <c r="K917" i="3"/>
  <c r="K684" i="3"/>
  <c r="J684" i="3"/>
  <c r="F684" i="3"/>
  <c r="I684" i="3"/>
  <c r="H684" i="3"/>
  <c r="J159" i="3"/>
  <c r="I159" i="3"/>
  <c r="H159" i="3"/>
  <c r="F159" i="3"/>
  <c r="K159" i="3"/>
  <c r="I972" i="3"/>
  <c r="K972" i="3"/>
  <c r="H972" i="3"/>
  <c r="F972" i="3"/>
  <c r="J972" i="3"/>
  <c r="K305" i="3"/>
  <c r="J305" i="3"/>
  <c r="H305" i="3"/>
  <c r="F305" i="3"/>
  <c r="I305" i="3"/>
  <c r="F415" i="3"/>
  <c r="K415" i="3"/>
  <c r="J415" i="3"/>
  <c r="I415" i="3"/>
  <c r="H415" i="3"/>
  <c r="K379" i="3"/>
  <c r="I379" i="3"/>
  <c r="F379" i="3"/>
  <c r="J379" i="3"/>
  <c r="H379" i="3"/>
  <c r="H788" i="3"/>
  <c r="F788" i="3"/>
  <c r="I788" i="3"/>
  <c r="K788" i="3"/>
  <c r="J788" i="3"/>
  <c r="J791" i="3"/>
  <c r="H791" i="3"/>
  <c r="K791" i="3"/>
  <c r="F791" i="3"/>
  <c r="I791" i="3"/>
  <c r="H895" i="3"/>
  <c r="J895" i="3"/>
  <c r="I895" i="3"/>
  <c r="K895" i="3"/>
  <c r="F895" i="3"/>
  <c r="F571" i="3"/>
  <c r="K571" i="3"/>
  <c r="H571" i="3"/>
  <c r="J571" i="3"/>
  <c r="I571" i="3"/>
  <c r="I434" i="3"/>
  <c r="H434" i="3"/>
  <c r="K434" i="3"/>
  <c r="J434" i="3"/>
  <c r="F434" i="3"/>
  <c r="F142" i="3"/>
  <c r="K142" i="3"/>
  <c r="J142" i="3"/>
  <c r="H142" i="3"/>
  <c r="I142" i="3"/>
  <c r="K733" i="3"/>
  <c r="J733" i="3"/>
  <c r="H733" i="3"/>
  <c r="I733" i="3"/>
  <c r="F733" i="3"/>
  <c r="J474" i="3"/>
  <c r="I474" i="3"/>
  <c r="F474" i="3"/>
  <c r="K474" i="3"/>
  <c r="H474" i="3"/>
  <c r="I156" i="3"/>
  <c r="J156" i="3"/>
  <c r="F156" i="3"/>
  <c r="H156" i="3"/>
  <c r="K156" i="3"/>
  <c r="J719" i="3"/>
  <c r="H719" i="3"/>
  <c r="I719" i="3"/>
  <c r="F719" i="3"/>
  <c r="K719" i="3"/>
  <c r="J764" i="3"/>
  <c r="K764" i="3"/>
  <c r="H764" i="3"/>
  <c r="F764" i="3"/>
  <c r="I764" i="3"/>
  <c r="I572" i="3"/>
  <c r="K572" i="3"/>
  <c r="J572" i="3"/>
  <c r="F572" i="3"/>
  <c r="H572" i="3"/>
  <c r="H406" i="3"/>
  <c r="I406" i="3"/>
  <c r="K406" i="3"/>
  <c r="J406" i="3"/>
  <c r="F406" i="3"/>
  <c r="F208" i="3"/>
  <c r="H208" i="3"/>
  <c r="I208" i="3"/>
  <c r="K208" i="3"/>
  <c r="J208" i="3"/>
  <c r="H506" i="3"/>
  <c r="J506" i="3"/>
  <c r="I506" i="3"/>
  <c r="K506" i="3"/>
  <c r="F506" i="3"/>
  <c r="I405" i="3"/>
  <c r="J405" i="3"/>
  <c r="F405" i="3"/>
  <c r="K405" i="3"/>
  <c r="H405" i="3"/>
  <c r="J958" i="3"/>
  <c r="I958" i="3"/>
  <c r="K958" i="3"/>
  <c r="H958" i="3"/>
  <c r="F958" i="3"/>
  <c r="F556" i="3"/>
  <c r="K556" i="3"/>
  <c r="I556" i="3"/>
  <c r="H556" i="3"/>
  <c r="J556" i="3"/>
  <c r="I258" i="3"/>
  <c r="K258" i="3"/>
  <c r="F258" i="3"/>
  <c r="J258" i="3"/>
  <c r="H258" i="3"/>
  <c r="F148" i="3"/>
  <c r="I148" i="3"/>
  <c r="J148" i="3"/>
  <c r="H148" i="3"/>
  <c r="K148" i="3"/>
  <c r="K730" i="3"/>
  <c r="J730" i="3"/>
  <c r="F730" i="3"/>
  <c r="H730" i="3"/>
  <c r="I730" i="3"/>
  <c r="J689" i="3"/>
  <c r="I689" i="3"/>
  <c r="F689" i="3"/>
  <c r="H689" i="3"/>
  <c r="K689" i="3"/>
  <c r="F808" i="3"/>
  <c r="H808" i="3"/>
  <c r="K808" i="3"/>
  <c r="J808" i="3"/>
  <c r="I808" i="3"/>
  <c r="I663" i="3"/>
  <c r="K663" i="3"/>
  <c r="H663" i="3"/>
  <c r="F663" i="3"/>
  <c r="J663" i="3"/>
  <c r="J834" i="3"/>
  <c r="I834" i="3"/>
  <c r="F834" i="3"/>
  <c r="H834" i="3"/>
  <c r="K834" i="3"/>
  <c r="F228" i="3"/>
  <c r="H228" i="3"/>
  <c r="I228" i="3"/>
  <c r="K228" i="3"/>
  <c r="J228" i="3"/>
  <c r="I237" i="3"/>
  <c r="F237" i="3"/>
  <c r="J237" i="3"/>
  <c r="K237" i="3"/>
  <c r="H237" i="3"/>
  <c r="J429" i="3"/>
  <c r="F429" i="3"/>
  <c r="I429" i="3"/>
  <c r="H429" i="3"/>
  <c r="K429" i="3"/>
  <c r="K311" i="3"/>
  <c r="J311" i="3"/>
  <c r="I311" i="3"/>
  <c r="F311" i="3"/>
  <c r="H311" i="3"/>
  <c r="H892" i="3"/>
  <c r="I892" i="3"/>
  <c r="J892" i="3"/>
  <c r="F892" i="3"/>
  <c r="K892" i="3"/>
  <c r="H932" i="3"/>
  <c r="J932" i="3"/>
  <c r="I932" i="3"/>
  <c r="F932" i="3"/>
  <c r="K932" i="3"/>
  <c r="H351" i="3"/>
  <c r="J351" i="3"/>
  <c r="I351" i="3"/>
  <c r="K351" i="3"/>
  <c r="F351" i="3"/>
  <c r="K586" i="3"/>
  <c r="I586" i="3"/>
  <c r="F586" i="3"/>
  <c r="H586" i="3"/>
  <c r="J586" i="3"/>
  <c r="J251" i="3"/>
  <c r="H251" i="3"/>
  <c r="I251" i="3"/>
  <c r="F251" i="3"/>
  <c r="K251" i="3"/>
  <c r="F500" i="3"/>
  <c r="J500" i="3"/>
  <c r="H500" i="3"/>
  <c r="K500" i="3"/>
  <c r="I500" i="3"/>
  <c r="F225" i="3"/>
  <c r="J225" i="3"/>
  <c r="I225" i="3"/>
  <c r="H225" i="3"/>
  <c r="K225" i="3"/>
  <c r="J433" i="3"/>
  <c r="K433" i="3"/>
  <c r="F433" i="3"/>
  <c r="I433" i="3"/>
  <c r="H433" i="3"/>
  <c r="I648" i="3"/>
  <c r="H648" i="3"/>
  <c r="F648" i="3"/>
  <c r="K648" i="3"/>
  <c r="J648" i="3"/>
  <c r="J409" i="3"/>
  <c r="K409" i="3"/>
  <c r="H409" i="3"/>
  <c r="I409" i="3"/>
  <c r="F409" i="3"/>
  <c r="K394" i="3"/>
  <c r="J394" i="3"/>
  <c r="I394" i="3"/>
  <c r="F394" i="3"/>
  <c r="H394" i="3"/>
  <c r="K685" i="3"/>
  <c r="H685" i="3"/>
  <c r="J685" i="3"/>
  <c r="F685" i="3"/>
  <c r="I685" i="3"/>
  <c r="H478" i="3"/>
  <c r="F478" i="3"/>
  <c r="I478" i="3"/>
  <c r="K478" i="3"/>
  <c r="J478" i="3"/>
  <c r="H146" i="3"/>
  <c r="K146" i="3"/>
  <c r="F146" i="3"/>
  <c r="I146" i="3"/>
  <c r="J146" i="3"/>
  <c r="F241" i="3"/>
  <c r="I241" i="3"/>
  <c r="H241" i="3"/>
  <c r="K241" i="3"/>
  <c r="J241" i="3"/>
  <c r="H154" i="3"/>
  <c r="K154" i="3"/>
  <c r="J154" i="3"/>
  <c r="F154" i="3"/>
  <c r="I154" i="3"/>
  <c r="H172" i="3"/>
  <c r="I172" i="3"/>
  <c r="J172" i="3"/>
  <c r="F172" i="3"/>
  <c r="K172" i="3"/>
  <c r="I847" i="3"/>
  <c r="J847" i="3"/>
  <c r="F847" i="3"/>
  <c r="H847" i="3"/>
  <c r="K847" i="3"/>
  <c r="I184" i="3"/>
  <c r="K184" i="3"/>
  <c r="J184" i="3"/>
  <c r="F184" i="3"/>
  <c r="H184" i="3"/>
  <c r="I242" i="3"/>
  <c r="F242" i="3"/>
  <c r="H242" i="3"/>
  <c r="J242" i="3"/>
  <c r="K242" i="3"/>
  <c r="J848" i="8"/>
  <c r="K848" i="8"/>
  <c r="K302" i="3"/>
  <c r="I302" i="3"/>
  <c r="H302" i="3"/>
  <c r="F302" i="3"/>
  <c r="J302" i="3"/>
  <c r="I512" i="3"/>
  <c r="H512" i="3"/>
  <c r="F512" i="3"/>
  <c r="K512" i="3"/>
  <c r="J512" i="3"/>
  <c r="F536" i="3"/>
  <c r="I536" i="3"/>
  <c r="K536" i="3"/>
  <c r="J536" i="3"/>
  <c r="H536" i="3"/>
  <c r="K275" i="3"/>
  <c r="H275" i="3"/>
  <c r="I275" i="3"/>
  <c r="J275" i="3"/>
  <c r="F275" i="3"/>
  <c r="K350" i="3"/>
  <c r="I350" i="3"/>
  <c r="H350" i="3"/>
  <c r="F350" i="3"/>
  <c r="J350" i="3"/>
  <c r="H760" i="3"/>
  <c r="K760" i="3"/>
  <c r="J760" i="3"/>
  <c r="F760" i="3"/>
  <c r="I760" i="3"/>
  <c r="K720" i="3"/>
  <c r="H720" i="3"/>
  <c r="J720" i="3"/>
  <c r="F720" i="3"/>
  <c r="I720" i="3"/>
  <c r="H715" i="3"/>
  <c r="F715" i="3"/>
  <c r="I715" i="3"/>
  <c r="K715" i="3"/>
  <c r="J715" i="3"/>
  <c r="H996" i="3"/>
  <c r="J996" i="3"/>
  <c r="I996" i="3"/>
  <c r="K996" i="3"/>
  <c r="F996" i="3"/>
  <c r="I820" i="3"/>
  <c r="H820" i="3"/>
  <c r="J820" i="3"/>
  <c r="K820" i="3"/>
  <c r="F820" i="3"/>
  <c r="J754" i="8"/>
  <c r="K754" i="8"/>
  <c r="K611" i="3"/>
  <c r="F611" i="3"/>
  <c r="I611" i="3"/>
  <c r="H611" i="3"/>
  <c r="J611" i="3"/>
  <c r="H859" i="3"/>
  <c r="F859" i="3"/>
  <c r="I859" i="3"/>
  <c r="J859" i="3"/>
  <c r="K859" i="3"/>
  <c r="F710" i="3"/>
  <c r="I710" i="3"/>
  <c r="J710" i="3"/>
  <c r="K710" i="3"/>
  <c r="H710" i="3"/>
  <c r="J833" i="3"/>
  <c r="K833" i="3"/>
  <c r="I833" i="3"/>
  <c r="H833" i="3"/>
  <c r="F833" i="3"/>
  <c r="I424" i="3"/>
  <c r="F424" i="3"/>
  <c r="H424" i="3"/>
  <c r="K424" i="3"/>
  <c r="J424" i="3"/>
  <c r="F703" i="3"/>
  <c r="H703" i="3"/>
  <c r="J703" i="3"/>
  <c r="I703" i="3"/>
  <c r="K703" i="3"/>
  <c r="H497" i="3"/>
  <c r="I497" i="3"/>
  <c r="F497" i="3"/>
  <c r="K497" i="3"/>
  <c r="J497" i="3"/>
  <c r="F269" i="3"/>
  <c r="K269" i="3"/>
  <c r="J269" i="3"/>
  <c r="H269" i="3"/>
  <c r="I269" i="3"/>
  <c r="F732" i="3"/>
  <c r="J732" i="3"/>
  <c r="K732" i="3"/>
  <c r="I732" i="3"/>
  <c r="H732" i="3"/>
  <c r="F662" i="3"/>
  <c r="H662" i="3"/>
  <c r="K662" i="3"/>
  <c r="I662" i="3"/>
  <c r="J662" i="3"/>
  <c r="J591" i="3"/>
  <c r="K591" i="3"/>
  <c r="I591" i="3"/>
  <c r="H591" i="3"/>
  <c r="F591" i="3"/>
  <c r="J884" i="3"/>
  <c r="I884" i="3"/>
  <c r="F884" i="3"/>
  <c r="H884" i="3"/>
  <c r="K884" i="3"/>
  <c r="K707" i="3"/>
  <c r="H707" i="3"/>
  <c r="J707" i="3"/>
  <c r="F707" i="3"/>
  <c r="I707" i="3"/>
  <c r="F711" i="3"/>
  <c r="H711" i="3"/>
  <c r="I711" i="3"/>
  <c r="K711" i="3"/>
  <c r="J711" i="3"/>
  <c r="K399" i="3"/>
  <c r="F399" i="3"/>
  <c r="H399" i="3"/>
  <c r="J399" i="3"/>
  <c r="I399" i="3"/>
  <c r="K988" i="8"/>
  <c r="J988" i="8"/>
  <c r="I329" i="3"/>
  <c r="F329" i="3"/>
  <c r="K329" i="3"/>
  <c r="J329" i="3"/>
  <c r="H329" i="3"/>
  <c r="K830" i="3"/>
  <c r="J830" i="3"/>
  <c r="H830" i="3"/>
  <c r="I830" i="3"/>
  <c r="F830" i="3"/>
  <c r="J546" i="3"/>
  <c r="K546" i="3"/>
  <c r="I546" i="3"/>
  <c r="H546" i="3"/>
  <c r="F546" i="3"/>
  <c r="I700" i="3"/>
  <c r="J700" i="3"/>
  <c r="H700" i="3"/>
  <c r="K700" i="3"/>
  <c r="F700" i="3"/>
  <c r="F525" i="3"/>
  <c r="K525" i="3"/>
  <c r="I525" i="3"/>
  <c r="H525" i="3"/>
  <c r="J525" i="3"/>
  <c r="J692" i="3"/>
  <c r="H692" i="3"/>
  <c r="F692" i="3"/>
  <c r="I692" i="3"/>
  <c r="K692" i="3"/>
  <c r="H973" i="3"/>
  <c r="F973" i="3"/>
  <c r="I973" i="3"/>
  <c r="K973" i="3"/>
  <c r="J973" i="3"/>
  <c r="J224" i="3"/>
  <c r="F224" i="3"/>
  <c r="H224" i="3"/>
  <c r="I224" i="3"/>
  <c r="K224" i="3"/>
  <c r="F774" i="3"/>
  <c r="H774" i="3"/>
  <c r="K774" i="3"/>
  <c r="J774" i="3"/>
  <c r="I774" i="3"/>
  <c r="F669" i="3"/>
  <c r="I669" i="3"/>
  <c r="K669" i="3"/>
  <c r="J669" i="3"/>
  <c r="H669" i="3"/>
  <c r="H247" i="3"/>
  <c r="I247" i="3"/>
  <c r="F247" i="3"/>
  <c r="K247" i="3"/>
  <c r="J247" i="3"/>
  <c r="J994" i="3"/>
  <c r="H994" i="3"/>
  <c r="K994" i="3"/>
  <c r="F994" i="3"/>
  <c r="I994" i="3"/>
  <c r="F523" i="3"/>
  <c r="J523" i="3"/>
  <c r="K523" i="3"/>
  <c r="I523" i="3"/>
  <c r="H523" i="3"/>
  <c r="I465" i="3"/>
  <c r="F465" i="3"/>
  <c r="H465" i="3"/>
  <c r="K465" i="3"/>
  <c r="J465" i="3"/>
  <c r="K336" i="3"/>
  <c r="J336" i="3"/>
  <c r="H336" i="3"/>
  <c r="F336" i="3"/>
  <c r="I336" i="3"/>
  <c r="J977" i="8"/>
  <c r="K977" i="8"/>
  <c r="I977" i="3"/>
  <c r="K977" i="3"/>
  <c r="F977" i="3"/>
  <c r="J977" i="3"/>
  <c r="H977" i="3"/>
  <c r="J540" i="3"/>
  <c r="F540" i="3"/>
  <c r="H540" i="3"/>
  <c r="I540" i="3"/>
  <c r="K540" i="3"/>
  <c r="K992" i="3"/>
  <c r="J992" i="3"/>
  <c r="H992" i="3"/>
  <c r="F992" i="3"/>
  <c r="I992" i="3"/>
  <c r="K277" i="3"/>
  <c r="I277" i="3"/>
  <c r="H277" i="3"/>
  <c r="J277" i="3"/>
  <c r="F277" i="3"/>
  <c r="K699" i="3"/>
  <c r="J699" i="3"/>
  <c r="F699" i="3"/>
  <c r="I699" i="3"/>
  <c r="H699" i="3"/>
  <c r="J281" i="3"/>
  <c r="H281" i="3"/>
  <c r="K281" i="3"/>
  <c r="F281" i="3"/>
  <c r="I281" i="3"/>
  <c r="I838" i="3"/>
  <c r="F838" i="3"/>
  <c r="H838" i="3"/>
  <c r="J838" i="3"/>
  <c r="K838" i="3"/>
  <c r="F354" i="3"/>
  <c r="J354" i="3"/>
  <c r="I354" i="3"/>
  <c r="H354" i="3"/>
  <c r="K354" i="3"/>
  <c r="J722" i="8"/>
  <c r="K722" i="8"/>
  <c r="K904" i="3"/>
  <c r="F904" i="3"/>
  <c r="I904" i="3"/>
  <c r="J904" i="3"/>
  <c r="H904" i="3"/>
  <c r="H960" i="3"/>
  <c r="K960" i="3"/>
  <c r="F960" i="3"/>
  <c r="J960" i="3"/>
  <c r="I960" i="3"/>
  <c r="J801" i="8"/>
  <c r="K801" i="8"/>
  <c r="J823" i="8"/>
  <c r="K823" i="8"/>
  <c r="K835" i="8"/>
  <c r="J835" i="8"/>
  <c r="I563" i="3"/>
  <c r="J563" i="3"/>
  <c r="H563" i="3"/>
  <c r="F563" i="3"/>
  <c r="K563" i="3"/>
  <c r="I331" i="3"/>
  <c r="H331" i="3"/>
  <c r="J331" i="3"/>
  <c r="F331" i="3"/>
  <c r="K331" i="3"/>
  <c r="H580" i="3"/>
  <c r="K580" i="3"/>
  <c r="F580" i="3"/>
  <c r="I580" i="3"/>
  <c r="J580" i="3"/>
  <c r="K870" i="8"/>
  <c r="J870" i="8"/>
  <c r="K927" i="8"/>
  <c r="J927" i="8"/>
  <c r="I775" i="3"/>
  <c r="H775" i="3"/>
  <c r="F775" i="3"/>
  <c r="K775" i="3"/>
  <c r="J775" i="3"/>
  <c r="J758" i="8"/>
  <c r="K758" i="8"/>
  <c r="F487" i="3"/>
  <c r="H487" i="3"/>
  <c r="J487" i="3"/>
  <c r="I487" i="3"/>
  <c r="K487" i="3"/>
  <c r="H427" i="3"/>
  <c r="J427" i="3"/>
  <c r="F427" i="3"/>
  <c r="I427" i="3"/>
  <c r="K427" i="3"/>
  <c r="I630" i="3"/>
  <c r="H630" i="3"/>
  <c r="F630" i="3"/>
  <c r="K630" i="3"/>
  <c r="J630" i="3"/>
  <c r="I334" i="3"/>
  <c r="H334" i="3"/>
  <c r="K334" i="3"/>
  <c r="J334" i="3"/>
  <c r="F334" i="3"/>
  <c r="J712" i="3"/>
  <c r="H712" i="3"/>
  <c r="F712" i="3"/>
  <c r="K712" i="3"/>
  <c r="I712" i="3"/>
  <c r="J227" i="3"/>
  <c r="K227" i="3"/>
  <c r="I227" i="3"/>
  <c r="H227" i="3"/>
  <c r="F227" i="3"/>
  <c r="H404" i="3"/>
  <c r="K404" i="3"/>
  <c r="J404" i="3"/>
  <c r="I404" i="3"/>
  <c r="F404" i="3"/>
  <c r="I234" i="3"/>
  <c r="F234" i="3"/>
  <c r="J234" i="3"/>
  <c r="H234" i="3"/>
  <c r="K234" i="3"/>
  <c r="J803" i="8"/>
  <c r="K803" i="8"/>
  <c r="F727" i="3"/>
  <c r="J727" i="3"/>
  <c r="H727" i="3"/>
  <c r="K727" i="3"/>
  <c r="I727" i="3"/>
  <c r="J502" i="3"/>
  <c r="K502" i="3"/>
  <c r="F502" i="3"/>
  <c r="I502" i="3"/>
  <c r="H502" i="3"/>
  <c r="K898" i="8"/>
  <c r="J898" i="8"/>
  <c r="F549" i="3"/>
  <c r="H549" i="3"/>
  <c r="J549" i="3"/>
  <c r="K549" i="3"/>
  <c r="I549" i="3"/>
  <c r="K513" i="3"/>
  <c r="F513" i="3"/>
  <c r="I513" i="3"/>
  <c r="J513" i="3"/>
  <c r="H513" i="3"/>
  <c r="J386" i="3"/>
  <c r="H386" i="3"/>
  <c r="K386" i="3"/>
  <c r="F386" i="3"/>
  <c r="I386" i="3"/>
  <c r="F882" i="3"/>
  <c r="K882" i="3"/>
  <c r="J882" i="3"/>
  <c r="H882" i="3"/>
  <c r="I882" i="3"/>
  <c r="J205" i="3"/>
  <c r="K205" i="3"/>
  <c r="I205" i="3"/>
  <c r="F205" i="3"/>
  <c r="H205" i="3"/>
  <c r="I152" i="3"/>
  <c r="K152" i="3"/>
  <c r="H152" i="3"/>
  <c r="F152" i="3"/>
  <c r="J152" i="3"/>
  <c r="H207" i="3"/>
  <c r="J207" i="3"/>
  <c r="I207" i="3"/>
  <c r="F207" i="3"/>
  <c r="K207" i="3"/>
  <c r="I168" i="3"/>
  <c r="F168" i="3"/>
  <c r="H168" i="3"/>
  <c r="J168" i="3"/>
  <c r="K168" i="3"/>
  <c r="I910" i="3"/>
  <c r="K910" i="3"/>
  <c r="F910" i="3"/>
  <c r="H910" i="3"/>
  <c r="J910" i="3"/>
  <c r="H198" i="3"/>
  <c r="F198" i="3"/>
  <c r="J198" i="3"/>
  <c r="K198" i="3"/>
  <c r="I198" i="3"/>
  <c r="F189" i="3"/>
  <c r="K189" i="3"/>
  <c r="H189" i="3"/>
  <c r="J189" i="3"/>
  <c r="I189" i="3"/>
  <c r="K422" i="3"/>
  <c r="I422" i="3"/>
  <c r="F422" i="3"/>
  <c r="H422" i="3"/>
  <c r="J422" i="3"/>
  <c r="K845" i="3"/>
  <c r="J845" i="3"/>
  <c r="I845" i="3"/>
  <c r="F845" i="3"/>
  <c r="H845" i="3"/>
  <c r="K991" i="8"/>
  <c r="J991" i="8"/>
  <c r="F603" i="3"/>
  <c r="J603" i="3"/>
  <c r="K603" i="3"/>
  <c r="I603" i="3"/>
  <c r="H603" i="3"/>
  <c r="H473" i="3"/>
  <c r="K473" i="3"/>
  <c r="J473" i="3"/>
  <c r="F473" i="3"/>
  <c r="I473" i="3"/>
  <c r="I293" i="3"/>
  <c r="K293" i="3"/>
  <c r="J293" i="3"/>
  <c r="F293" i="3"/>
  <c r="H293" i="3"/>
  <c r="F724" i="3"/>
  <c r="I724" i="3"/>
  <c r="H724" i="3"/>
  <c r="K724" i="3"/>
  <c r="J724" i="3"/>
  <c r="H966" i="3"/>
  <c r="I966" i="3"/>
  <c r="K966" i="3"/>
  <c r="F966" i="3"/>
  <c r="J966" i="3"/>
  <c r="H857" i="3"/>
  <c r="K857" i="3"/>
  <c r="F857" i="3"/>
  <c r="I857" i="3"/>
  <c r="J857" i="3"/>
  <c r="K383" i="3"/>
  <c r="J383" i="3"/>
  <c r="F383" i="3"/>
  <c r="H383" i="3"/>
  <c r="I383" i="3"/>
  <c r="F888" i="3"/>
  <c r="J888" i="3"/>
  <c r="I888" i="3"/>
  <c r="K888" i="3"/>
  <c r="H888" i="3"/>
  <c r="F357" i="3"/>
  <c r="J357" i="3"/>
  <c r="H357" i="3"/>
  <c r="K357" i="3"/>
  <c r="I357" i="3"/>
  <c r="J716" i="3"/>
  <c r="F716" i="3"/>
  <c r="H716" i="3"/>
  <c r="I716" i="3"/>
  <c r="K716" i="3"/>
  <c r="I265" i="3"/>
  <c r="H265" i="3"/>
  <c r="J265" i="3"/>
  <c r="F265" i="3"/>
  <c r="K265" i="3"/>
  <c r="J875" i="8"/>
  <c r="K875" i="8"/>
  <c r="H644" i="3"/>
  <c r="J644" i="3"/>
  <c r="F644" i="3"/>
  <c r="I644" i="3"/>
  <c r="K644" i="3"/>
  <c r="J909" i="3"/>
  <c r="K909" i="3"/>
  <c r="F909" i="3"/>
  <c r="I909" i="3"/>
  <c r="H909" i="3"/>
  <c r="N992" i="2"/>
  <c r="I1000" i="3"/>
  <c r="O992" i="2"/>
  <c r="F1000" i="3"/>
  <c r="K1000" i="3"/>
  <c r="J1000" i="3"/>
  <c r="H1000" i="3"/>
  <c r="I304" i="3"/>
  <c r="F304" i="3"/>
  <c r="H304" i="3"/>
  <c r="J304" i="3"/>
  <c r="K304" i="3"/>
  <c r="J691" i="8"/>
  <c r="K691" i="8"/>
  <c r="H628" i="3"/>
  <c r="K628" i="3"/>
  <c r="J628" i="3"/>
  <c r="F628" i="3"/>
  <c r="I628" i="3"/>
  <c r="J851" i="8"/>
  <c r="K851" i="8"/>
  <c r="H975" i="3"/>
  <c r="K975" i="3"/>
  <c r="I975" i="3"/>
  <c r="F975" i="3"/>
  <c r="J975" i="3"/>
  <c r="K843" i="3"/>
  <c r="J843" i="3"/>
  <c r="I843" i="3"/>
  <c r="F843" i="3"/>
  <c r="H843" i="3"/>
  <c r="F984" i="3"/>
  <c r="J984" i="3"/>
  <c r="I984" i="3"/>
  <c r="K984" i="3"/>
  <c r="H984" i="3"/>
  <c r="F674" i="3"/>
  <c r="K674" i="3"/>
  <c r="H674" i="3"/>
  <c r="J674" i="3"/>
  <c r="I674" i="3"/>
  <c r="I519" i="3"/>
  <c r="J519" i="3"/>
  <c r="F519" i="3"/>
  <c r="K519" i="3"/>
  <c r="H519" i="3"/>
  <c r="J509" i="3"/>
  <c r="F509" i="3"/>
  <c r="H509" i="3"/>
  <c r="K509" i="3"/>
  <c r="I509" i="3"/>
  <c r="K369" i="3"/>
  <c r="H369" i="3"/>
  <c r="F369" i="3"/>
  <c r="I369" i="3"/>
  <c r="J369" i="3"/>
  <c r="K384" i="3"/>
  <c r="I384" i="3"/>
  <c r="J384" i="3"/>
  <c r="F384" i="3"/>
  <c r="H384" i="3"/>
  <c r="F425" i="3"/>
  <c r="H425" i="3"/>
  <c r="K425" i="3"/>
  <c r="J425" i="3"/>
  <c r="I425" i="3"/>
  <c r="K679" i="3"/>
  <c r="H679" i="3"/>
  <c r="F679" i="3"/>
  <c r="I679" i="3"/>
  <c r="J679" i="3"/>
  <c r="K501" i="3"/>
  <c r="H501" i="3"/>
  <c r="F501" i="3"/>
  <c r="I501" i="3"/>
  <c r="J501" i="3"/>
  <c r="I330" i="3"/>
  <c r="H330" i="3"/>
  <c r="J330" i="3"/>
  <c r="K330" i="3"/>
  <c r="F330" i="3"/>
  <c r="K890" i="8"/>
  <c r="J890" i="8"/>
  <c r="F499" i="3"/>
  <c r="H499" i="3"/>
  <c r="J499" i="3"/>
  <c r="I499" i="3"/>
  <c r="K499" i="3"/>
  <c r="K746" i="8"/>
  <c r="J746" i="8"/>
  <c r="J511" i="3"/>
  <c r="F511" i="3"/>
  <c r="H511" i="3"/>
  <c r="I511" i="3"/>
  <c r="K511" i="3"/>
  <c r="J940" i="3"/>
  <c r="K940" i="3"/>
  <c r="I940" i="3"/>
  <c r="F940" i="3"/>
  <c r="H940" i="3"/>
  <c r="F418" i="3"/>
  <c r="K418" i="3"/>
  <c r="J418" i="3"/>
  <c r="I418" i="3"/>
  <c r="H418" i="3"/>
  <c r="F423" i="3"/>
  <c r="K423" i="3"/>
  <c r="I423" i="3"/>
  <c r="J423" i="3"/>
  <c r="H423" i="3"/>
  <c r="J627" i="3"/>
  <c r="K627" i="3"/>
  <c r="F627" i="3"/>
  <c r="I627" i="3"/>
  <c r="H627" i="3"/>
  <c r="K204" i="3"/>
  <c r="J204" i="3"/>
  <c r="H204" i="3"/>
  <c r="I204" i="3"/>
  <c r="F204" i="3"/>
  <c r="I455" i="3"/>
  <c r="H455" i="3"/>
  <c r="F455" i="3"/>
  <c r="K455" i="3"/>
  <c r="J455" i="3"/>
  <c r="K973" i="8"/>
  <c r="J973" i="8"/>
  <c r="K345" i="3"/>
  <c r="H345" i="3"/>
  <c r="J345" i="3"/>
  <c r="F345" i="3"/>
  <c r="I345" i="3"/>
  <c r="I558" i="3"/>
  <c r="H558" i="3"/>
  <c r="K558" i="3"/>
  <c r="F558" i="3"/>
  <c r="J558" i="3"/>
  <c r="F392" i="3"/>
  <c r="I392" i="3"/>
  <c r="K392" i="3"/>
  <c r="H392" i="3"/>
  <c r="J392" i="3"/>
  <c r="I589" i="3"/>
  <c r="J589" i="3"/>
  <c r="H589" i="3"/>
  <c r="K589" i="3"/>
  <c r="F589" i="3"/>
  <c r="F402" i="3"/>
  <c r="I402" i="3"/>
  <c r="J402" i="3"/>
  <c r="H402" i="3"/>
  <c r="K402" i="3"/>
  <c r="J944" i="3"/>
  <c r="F944" i="3"/>
  <c r="I944" i="3"/>
  <c r="K944" i="3"/>
  <c r="H944" i="3"/>
  <c r="H660" i="3"/>
  <c r="J660" i="3"/>
  <c r="F660" i="3"/>
  <c r="K660" i="3"/>
  <c r="I660" i="3"/>
  <c r="K755" i="3"/>
  <c r="F755" i="3"/>
  <c r="I755" i="3"/>
  <c r="J755" i="3"/>
  <c r="H755" i="3"/>
  <c r="H817" i="3"/>
  <c r="I817" i="3"/>
  <c r="K817" i="3"/>
  <c r="J817" i="3"/>
  <c r="F817" i="3"/>
  <c r="H745" i="3"/>
  <c r="J745" i="3"/>
  <c r="K745" i="3"/>
  <c r="F745" i="3"/>
  <c r="I745" i="3"/>
  <c r="J641" i="3"/>
  <c r="K641" i="3"/>
  <c r="H641" i="3"/>
  <c r="I641" i="3"/>
  <c r="F641" i="3"/>
  <c r="K638" i="3"/>
  <c r="H638" i="3"/>
  <c r="J638" i="3"/>
  <c r="F638" i="3"/>
  <c r="I638" i="3"/>
  <c r="J1001" i="3"/>
  <c r="F1001" i="3"/>
  <c r="O993" i="2"/>
  <c r="K1001" i="3"/>
  <c r="N993" i="2"/>
  <c r="H1001" i="3"/>
  <c r="I1001" i="3"/>
  <c r="F543" i="3"/>
  <c r="H543" i="3"/>
  <c r="J543" i="3"/>
  <c r="I543" i="3"/>
  <c r="K543" i="3"/>
  <c r="K871" i="8"/>
  <c r="J871" i="8"/>
  <c r="F796" i="3"/>
  <c r="H796" i="3"/>
  <c r="K796" i="3"/>
  <c r="I796" i="3"/>
  <c r="J796" i="3"/>
  <c r="J841" i="8"/>
  <c r="K841" i="8"/>
  <c r="H412" i="3"/>
  <c r="F412" i="3"/>
  <c r="I412" i="3"/>
  <c r="J412" i="3"/>
  <c r="K412" i="3"/>
  <c r="F797" i="3"/>
  <c r="H797" i="3"/>
  <c r="I797" i="3"/>
  <c r="K797" i="3"/>
  <c r="J797" i="3"/>
  <c r="J718" i="8"/>
  <c r="K718" i="8"/>
  <c r="J762" i="3"/>
  <c r="K762" i="3"/>
  <c r="F762" i="3"/>
  <c r="H762" i="3"/>
  <c r="I762" i="3"/>
  <c r="F577" i="3"/>
  <c r="I577" i="3"/>
  <c r="J577" i="3"/>
  <c r="H577" i="3"/>
  <c r="K577" i="3"/>
  <c r="J930" i="8"/>
  <c r="K930" i="8"/>
  <c r="H935" i="3"/>
  <c r="I935" i="3"/>
  <c r="F935" i="3"/>
  <c r="K935" i="3"/>
  <c r="J935" i="3"/>
  <c r="I592" i="3"/>
  <c r="K592" i="3"/>
  <c r="F592" i="3"/>
  <c r="J592" i="3"/>
  <c r="H592" i="3"/>
  <c r="H765" i="3"/>
  <c r="I765" i="3"/>
  <c r="J765" i="3"/>
  <c r="K765" i="3"/>
  <c r="F765" i="3"/>
  <c r="J834" i="8"/>
  <c r="K834" i="8"/>
  <c r="H963" i="3"/>
  <c r="K963" i="3"/>
  <c r="I963" i="3"/>
  <c r="J963" i="3"/>
  <c r="F963" i="3"/>
  <c r="J734" i="8"/>
  <c r="K734" i="8"/>
  <c r="J775" i="8"/>
  <c r="K775" i="8"/>
  <c r="J916" i="8"/>
  <c r="K916" i="8"/>
  <c r="F632" i="3"/>
  <c r="J632" i="3"/>
  <c r="K632" i="3"/>
  <c r="I632" i="3"/>
  <c r="H632" i="3"/>
  <c r="F921" i="3"/>
  <c r="K921" i="3"/>
  <c r="H921" i="3"/>
  <c r="I921" i="3"/>
  <c r="J921" i="3"/>
  <c r="J903" i="3"/>
  <c r="F903" i="3"/>
  <c r="K903" i="3"/>
  <c r="H903" i="3"/>
  <c r="I903" i="3"/>
  <c r="F890" i="3"/>
  <c r="I890" i="3"/>
  <c r="J890" i="3"/>
  <c r="K890" i="3"/>
  <c r="H890" i="3"/>
  <c r="K815" i="3"/>
  <c r="I815" i="3"/>
  <c r="J815" i="3"/>
  <c r="F815" i="3"/>
  <c r="H815" i="3"/>
  <c r="K938" i="3"/>
  <c r="I938" i="3"/>
  <c r="H938" i="3"/>
  <c r="F938" i="3"/>
  <c r="J938" i="3"/>
  <c r="H574" i="3"/>
  <c r="K574" i="3"/>
  <c r="F574" i="3"/>
  <c r="J574" i="3"/>
  <c r="I574" i="3"/>
  <c r="F254" i="3"/>
  <c r="H254" i="3"/>
  <c r="J254" i="3"/>
  <c r="I254" i="3"/>
  <c r="K254" i="3"/>
  <c r="J964" i="8"/>
  <c r="K964" i="8"/>
  <c r="H866" i="3"/>
  <c r="I866" i="3"/>
  <c r="K866" i="3"/>
  <c r="J866" i="3"/>
  <c r="F866" i="3"/>
  <c r="F403" i="3"/>
  <c r="J403" i="3"/>
  <c r="H403" i="3"/>
  <c r="I403" i="3"/>
  <c r="K403" i="3"/>
  <c r="J825" i="8"/>
  <c r="K825" i="8"/>
  <c r="K377" i="3"/>
  <c r="F377" i="3"/>
  <c r="H377" i="3"/>
  <c r="J377" i="3"/>
  <c r="I377" i="3"/>
  <c r="I553" i="3"/>
  <c r="K553" i="3"/>
  <c r="J553" i="3"/>
  <c r="F553" i="3"/>
  <c r="H553" i="3"/>
  <c r="F573" i="3"/>
  <c r="H573" i="3"/>
  <c r="J573" i="3"/>
  <c r="K573" i="3"/>
  <c r="I573" i="3"/>
  <c r="H983" i="3"/>
  <c r="F983" i="3"/>
  <c r="K983" i="3"/>
  <c r="J983" i="3"/>
  <c r="I983" i="3"/>
  <c r="K736" i="8"/>
  <c r="J736" i="8"/>
  <c r="K744" i="8"/>
  <c r="J744" i="8"/>
  <c r="H761" i="3"/>
  <c r="J761" i="3"/>
  <c r="I761" i="3"/>
  <c r="F761" i="3"/>
  <c r="K761" i="3"/>
  <c r="I524" i="3"/>
  <c r="F524" i="3"/>
  <c r="J524" i="3"/>
  <c r="H524" i="3"/>
  <c r="K524" i="3"/>
  <c r="F978" i="3"/>
  <c r="K978" i="3"/>
  <c r="I978" i="3"/>
  <c r="J978" i="3"/>
  <c r="H978" i="3"/>
  <c r="F475" i="3"/>
  <c r="K475" i="3"/>
  <c r="H475" i="3"/>
  <c r="J475" i="3"/>
  <c r="I475" i="3"/>
  <c r="H881" i="3"/>
  <c r="K881" i="3"/>
  <c r="J881" i="3"/>
  <c r="I881" i="3"/>
  <c r="F881" i="3"/>
  <c r="K959" i="8"/>
  <c r="J959" i="8"/>
  <c r="H848" i="3"/>
  <c r="F848" i="3"/>
  <c r="I848" i="3"/>
  <c r="K848" i="3"/>
  <c r="J848" i="3"/>
  <c r="K981" i="3"/>
  <c r="H981" i="3"/>
  <c r="I981" i="3"/>
  <c r="J981" i="3"/>
  <c r="F981" i="3"/>
  <c r="I623" i="3"/>
  <c r="F623" i="3"/>
  <c r="J623" i="3"/>
  <c r="H623" i="3"/>
  <c r="K623" i="3"/>
  <c r="K874" i="8"/>
  <c r="J874" i="8"/>
  <c r="H957" i="3"/>
  <c r="J957" i="3"/>
  <c r="F957" i="3"/>
  <c r="I957" i="3"/>
  <c r="K957" i="3"/>
  <c r="I777" i="3"/>
  <c r="J777" i="3"/>
  <c r="K777" i="3"/>
  <c r="H777" i="3"/>
  <c r="F777" i="3"/>
  <c r="H534" i="3"/>
  <c r="F534" i="3"/>
  <c r="I534" i="3"/>
  <c r="J534" i="3"/>
  <c r="K534" i="3"/>
  <c r="F907" i="3"/>
  <c r="K907" i="3"/>
  <c r="J907" i="3"/>
  <c r="H907" i="3"/>
  <c r="I907" i="3"/>
  <c r="I564" i="3"/>
  <c r="F564" i="3"/>
  <c r="J564" i="3"/>
  <c r="K564" i="3"/>
  <c r="H564" i="3"/>
  <c r="I780" i="3"/>
  <c r="K780" i="3"/>
  <c r="J780" i="3"/>
  <c r="H780" i="3"/>
  <c r="F780" i="3"/>
  <c r="K860" i="8"/>
  <c r="J860" i="8"/>
  <c r="F624" i="3"/>
  <c r="K624" i="3"/>
  <c r="I624" i="3"/>
  <c r="J624" i="3"/>
  <c r="H624" i="3"/>
  <c r="K893" i="3"/>
  <c r="I893" i="3"/>
  <c r="J893" i="3"/>
  <c r="F893" i="3"/>
  <c r="H893" i="3"/>
  <c r="F686" i="3"/>
  <c r="H686" i="3"/>
  <c r="J686" i="3"/>
  <c r="K686" i="3"/>
  <c r="I686" i="3"/>
  <c r="F844" i="3"/>
  <c r="H844" i="3"/>
  <c r="J844" i="3"/>
  <c r="I844" i="3"/>
  <c r="K844" i="3"/>
  <c r="F677" i="3"/>
  <c r="J677" i="3"/>
  <c r="I677" i="3"/>
  <c r="H677" i="3"/>
  <c r="K677" i="3"/>
  <c r="F779" i="3"/>
  <c r="J779" i="3"/>
  <c r="I779" i="3"/>
  <c r="H779" i="3"/>
  <c r="K779" i="3"/>
  <c r="H521" i="3"/>
  <c r="J521" i="3"/>
  <c r="I521" i="3"/>
  <c r="F521" i="3"/>
  <c r="K521" i="3"/>
  <c r="J361" i="3"/>
  <c r="F361" i="3"/>
  <c r="I361" i="3"/>
  <c r="H361" i="3"/>
  <c r="K361" i="3"/>
  <c r="F576" i="3"/>
  <c r="J576" i="3"/>
  <c r="I576" i="3"/>
  <c r="K576" i="3"/>
  <c r="H576" i="3"/>
  <c r="K340" i="3"/>
  <c r="H340" i="3"/>
  <c r="J340" i="3"/>
  <c r="I340" i="3"/>
  <c r="F340" i="3"/>
  <c r="J289" i="3"/>
  <c r="F289" i="3"/>
  <c r="K289" i="3"/>
  <c r="I289" i="3"/>
  <c r="H289" i="3"/>
  <c r="F420" i="3"/>
  <c r="H420" i="3"/>
  <c r="J420" i="3"/>
  <c r="I420" i="3"/>
  <c r="K420" i="3"/>
  <c r="K846" i="3"/>
  <c r="F846" i="3"/>
  <c r="I846" i="3"/>
  <c r="H846" i="3"/>
  <c r="J846" i="3"/>
  <c r="K535" i="3"/>
  <c r="F535" i="3"/>
  <c r="H535" i="3"/>
  <c r="J535" i="3"/>
  <c r="I535" i="3"/>
  <c r="K806" i="3"/>
  <c r="I806" i="3"/>
  <c r="J806" i="3"/>
  <c r="H806" i="3"/>
  <c r="F806" i="3"/>
  <c r="K793" i="8"/>
  <c r="J793" i="8"/>
  <c r="F795" i="3"/>
  <c r="H795" i="3"/>
  <c r="J795" i="3"/>
  <c r="I795" i="3"/>
  <c r="K795" i="3"/>
  <c r="K711" i="8"/>
  <c r="J711" i="8"/>
  <c r="J757" i="8"/>
  <c r="K757" i="8"/>
  <c r="K826" i="3"/>
  <c r="F826" i="3"/>
  <c r="I826" i="3"/>
  <c r="J826" i="3"/>
  <c r="H826" i="3"/>
  <c r="K744" i="3"/>
  <c r="F744" i="3"/>
  <c r="I744" i="3"/>
  <c r="H744" i="3"/>
  <c r="J744" i="3"/>
  <c r="I464" i="3"/>
  <c r="J464" i="3"/>
  <c r="K464" i="3"/>
  <c r="H464" i="3"/>
  <c r="F464" i="3"/>
  <c r="J764" i="8"/>
  <c r="K764" i="8"/>
  <c r="J709" i="8"/>
  <c r="K709" i="8"/>
  <c r="F956" i="3"/>
  <c r="I956" i="3"/>
  <c r="H956" i="3"/>
  <c r="J956" i="3"/>
  <c r="K956" i="3"/>
  <c r="I461" i="3"/>
  <c r="K461" i="3"/>
  <c r="F461" i="3"/>
  <c r="J461" i="3"/>
  <c r="H461" i="3"/>
  <c r="H343" i="3"/>
  <c r="F343" i="3"/>
  <c r="J343" i="3"/>
  <c r="I343" i="3"/>
  <c r="K343" i="3"/>
  <c r="K772" i="8"/>
  <c r="J772" i="8"/>
  <c r="J911" i="3"/>
  <c r="K911" i="3"/>
  <c r="I911" i="3"/>
  <c r="F911" i="3"/>
  <c r="H911" i="3"/>
  <c r="H995" i="3"/>
  <c r="I995" i="3"/>
  <c r="K995" i="3"/>
  <c r="F995" i="3"/>
  <c r="J995" i="3"/>
  <c r="J786" i="8"/>
  <c r="K786" i="8"/>
  <c r="F889" i="3"/>
  <c r="I889" i="3"/>
  <c r="H889" i="3"/>
  <c r="J889" i="3"/>
  <c r="K889" i="3"/>
  <c r="F986" i="3"/>
  <c r="K986" i="3"/>
  <c r="H986" i="3"/>
  <c r="I986" i="3"/>
  <c r="J986" i="3"/>
  <c r="I621" i="3"/>
  <c r="F621" i="3"/>
  <c r="K621" i="3"/>
  <c r="H621" i="3"/>
  <c r="J621" i="3"/>
  <c r="I782" i="3"/>
  <c r="H782" i="3"/>
  <c r="K782" i="3"/>
  <c r="F782" i="3"/>
  <c r="J782" i="3"/>
  <c r="H655" i="3"/>
  <c r="I655" i="3"/>
  <c r="J655" i="3"/>
  <c r="F655" i="3"/>
  <c r="K655" i="3"/>
  <c r="I807" i="3"/>
  <c r="H807" i="3"/>
  <c r="F807" i="3"/>
  <c r="K807" i="3"/>
  <c r="J807" i="3"/>
  <c r="F829" i="3"/>
  <c r="I829" i="3"/>
  <c r="H829" i="3"/>
  <c r="J829" i="3"/>
  <c r="K829" i="3"/>
  <c r="I688" i="3"/>
  <c r="H688" i="3"/>
  <c r="F688" i="3"/>
  <c r="J688" i="3"/>
  <c r="K688" i="3"/>
  <c r="K952" i="3"/>
  <c r="H952" i="3"/>
  <c r="J952" i="3"/>
  <c r="F952" i="3"/>
  <c r="I952" i="3"/>
  <c r="K875" i="3"/>
  <c r="H875" i="3"/>
  <c r="J875" i="3"/>
  <c r="I875" i="3"/>
  <c r="F875" i="3"/>
  <c r="J617" i="3"/>
  <c r="H617" i="3"/>
  <c r="I617" i="3"/>
  <c r="K617" i="3"/>
  <c r="F617" i="3"/>
  <c r="I333" i="3"/>
  <c r="J333" i="3"/>
  <c r="F333" i="3"/>
  <c r="K333" i="3"/>
  <c r="H333" i="3"/>
  <c r="I850" i="3"/>
  <c r="J850" i="3"/>
  <c r="H850" i="3"/>
  <c r="K850" i="3"/>
  <c r="F850" i="3"/>
  <c r="J301" i="3"/>
  <c r="H301" i="3"/>
  <c r="F301" i="3"/>
  <c r="I301" i="3"/>
  <c r="K301" i="3"/>
  <c r="F946" i="3"/>
  <c r="I946" i="3"/>
  <c r="H946" i="3"/>
  <c r="J946" i="3"/>
  <c r="K946" i="3"/>
  <c r="H397" i="3"/>
  <c r="I397" i="3"/>
  <c r="K397" i="3"/>
  <c r="F397" i="3"/>
  <c r="J397" i="3"/>
  <c r="K727" i="8"/>
  <c r="J727" i="8"/>
  <c r="H651" i="3"/>
  <c r="I651" i="3"/>
  <c r="K651" i="3"/>
  <c r="F651" i="3"/>
  <c r="J651" i="3"/>
  <c r="H526" i="3"/>
  <c r="J526" i="3"/>
  <c r="K526" i="3"/>
  <c r="I526" i="3"/>
  <c r="F526" i="3"/>
  <c r="J813" i="3"/>
  <c r="H813" i="3"/>
  <c r="I813" i="3"/>
  <c r="F813" i="3"/>
  <c r="K813" i="3"/>
  <c r="F714" i="3"/>
  <c r="H714" i="3"/>
  <c r="K714" i="3"/>
  <c r="J714" i="3"/>
  <c r="I714" i="3"/>
  <c r="K896" i="8"/>
  <c r="J896" i="8"/>
  <c r="J756" i="3"/>
  <c r="F756" i="3"/>
  <c r="H756" i="3"/>
  <c r="I756" i="3"/>
  <c r="K756" i="3"/>
  <c r="J725" i="8"/>
  <c r="K725" i="8"/>
  <c r="K484" i="3"/>
  <c r="H484" i="3"/>
  <c r="I484" i="3"/>
  <c r="F484" i="3"/>
  <c r="J484" i="3"/>
  <c r="H781" i="3"/>
  <c r="J781" i="3"/>
  <c r="K781" i="3"/>
  <c r="F781" i="3"/>
  <c r="I781" i="3"/>
  <c r="K951" i="3"/>
  <c r="F951" i="3"/>
  <c r="H951" i="3"/>
  <c r="J951" i="3"/>
  <c r="I951" i="3"/>
  <c r="K593" i="3"/>
  <c r="J593" i="3"/>
  <c r="I593" i="3"/>
  <c r="F593" i="3"/>
  <c r="H593" i="3"/>
  <c r="J559" i="3"/>
  <c r="F559" i="3"/>
  <c r="I559" i="3"/>
  <c r="H559" i="3"/>
  <c r="K559" i="3"/>
  <c r="I658" i="3"/>
  <c r="H658" i="3"/>
  <c r="J658" i="3"/>
  <c r="K658" i="3"/>
  <c r="F658" i="3"/>
  <c r="J720" i="8"/>
  <c r="K720" i="8"/>
  <c r="K805" i="8"/>
  <c r="J805" i="8"/>
  <c r="J829" i="8"/>
  <c r="K829" i="8"/>
  <c r="F445" i="3"/>
  <c r="K445" i="3"/>
  <c r="H445" i="3"/>
  <c r="J445" i="3"/>
  <c r="I445" i="3"/>
  <c r="J806" i="8"/>
  <c r="K806" i="8"/>
  <c r="J840" i="8"/>
  <c r="K840" i="8"/>
  <c r="I864" i="3"/>
  <c r="H864" i="3"/>
  <c r="F864" i="3"/>
  <c r="J864" i="3"/>
  <c r="K864" i="3"/>
  <c r="J853" i="8"/>
  <c r="K853" i="8"/>
  <c r="I749" i="3"/>
  <c r="J749" i="3"/>
  <c r="H749" i="3"/>
  <c r="K749" i="3"/>
  <c r="F749" i="3"/>
  <c r="H967" i="3"/>
  <c r="I967" i="3"/>
  <c r="J967" i="3"/>
  <c r="F967" i="3"/>
  <c r="K967" i="3"/>
  <c r="K545" i="3"/>
  <c r="J545" i="3"/>
  <c r="H545" i="3"/>
  <c r="I545" i="3"/>
  <c r="F545" i="3"/>
  <c r="H522" i="3"/>
  <c r="F522" i="3"/>
  <c r="I522" i="3"/>
  <c r="K522" i="3"/>
  <c r="J522" i="3"/>
  <c r="F279" i="3"/>
  <c r="H279" i="3"/>
  <c r="K279" i="3"/>
  <c r="I279" i="3"/>
  <c r="J279" i="3"/>
  <c r="H706" i="3"/>
  <c r="J706" i="3"/>
  <c r="K706" i="3"/>
  <c r="I706" i="3"/>
  <c r="F706" i="3"/>
  <c r="H979" i="3"/>
  <c r="K979" i="3"/>
  <c r="I979" i="3"/>
  <c r="J979" i="3"/>
  <c r="F979" i="3"/>
  <c r="H653" i="3"/>
  <c r="K653" i="3"/>
  <c r="I653" i="3"/>
  <c r="F653" i="3"/>
  <c r="J653" i="3"/>
  <c r="K699" i="8"/>
  <c r="J699" i="8"/>
  <c r="I477" i="3"/>
  <c r="F477" i="3"/>
  <c r="J477" i="3"/>
  <c r="H477" i="3"/>
  <c r="K477" i="3"/>
  <c r="J704" i="3"/>
  <c r="K704" i="3"/>
  <c r="F704" i="3"/>
  <c r="I704" i="3"/>
  <c r="H704" i="3"/>
  <c r="J832" i="3"/>
  <c r="K832" i="3"/>
  <c r="H832" i="3"/>
  <c r="I832" i="3"/>
  <c r="F832" i="3"/>
  <c r="F431" i="3"/>
  <c r="I431" i="3"/>
  <c r="J431" i="3"/>
  <c r="H431" i="3"/>
  <c r="K431" i="3"/>
  <c r="H594" i="3"/>
  <c r="K594" i="3"/>
  <c r="J594" i="3"/>
  <c r="F594" i="3"/>
  <c r="I594" i="3"/>
  <c r="F825" i="3"/>
  <c r="H825" i="3"/>
  <c r="K825" i="3"/>
  <c r="J825" i="3"/>
  <c r="I825" i="3"/>
  <c r="K805" i="3"/>
  <c r="J805" i="3"/>
  <c r="F805" i="3"/>
  <c r="I805" i="3"/>
  <c r="H805" i="3"/>
  <c r="F471" i="3"/>
  <c r="J471" i="3"/>
  <c r="H471" i="3"/>
  <c r="I471" i="3"/>
  <c r="K471" i="3"/>
  <c r="H899" i="3"/>
  <c r="I899" i="3"/>
  <c r="K899" i="3"/>
  <c r="J899" i="3"/>
  <c r="F899" i="3"/>
  <c r="J691" i="3"/>
  <c r="F691" i="3"/>
  <c r="H691" i="3"/>
  <c r="K691" i="3"/>
  <c r="I691" i="3"/>
  <c r="H547" i="3"/>
  <c r="K547" i="3"/>
  <c r="I547" i="3"/>
  <c r="F547" i="3"/>
  <c r="J547" i="3"/>
  <c r="F751" i="3"/>
  <c r="K751" i="3"/>
  <c r="H751" i="3"/>
  <c r="I751" i="3"/>
  <c r="J751" i="3"/>
  <c r="F971" i="3"/>
  <c r="K971" i="3"/>
  <c r="J971" i="3"/>
  <c r="H971" i="3"/>
  <c r="I971" i="3"/>
  <c r="K760" i="8"/>
  <c r="J760" i="8"/>
  <c r="H851" i="3"/>
  <c r="I851" i="3"/>
  <c r="F851" i="3"/>
  <c r="J851" i="3"/>
  <c r="K851" i="3"/>
  <c r="H614" i="3"/>
  <c r="K614" i="3"/>
  <c r="J614" i="3"/>
  <c r="I614" i="3"/>
  <c r="F614" i="3"/>
  <c r="I738" i="3"/>
  <c r="K738" i="3"/>
  <c r="H738" i="3"/>
  <c r="F738" i="3"/>
  <c r="J738" i="3"/>
  <c r="K796" i="8"/>
  <c r="J796" i="8"/>
  <c r="J468" i="3"/>
  <c r="I468" i="3"/>
  <c r="H468" i="3"/>
  <c r="F468" i="3"/>
  <c r="K468" i="3"/>
  <c r="J395" i="3"/>
  <c r="H395" i="3"/>
  <c r="F395" i="3"/>
  <c r="K395" i="3"/>
  <c r="I395" i="3"/>
  <c r="H443" i="3"/>
  <c r="F443" i="3"/>
  <c r="I443" i="3"/>
  <c r="K443" i="3"/>
  <c r="J443" i="3"/>
  <c r="K989" i="8"/>
  <c r="J989" i="8"/>
  <c r="K700" i="8"/>
  <c r="J700" i="8"/>
  <c r="I310" i="3"/>
  <c r="F310" i="3"/>
  <c r="H310" i="3"/>
  <c r="J310" i="3"/>
  <c r="K310" i="3"/>
  <c r="F508" i="3"/>
  <c r="H508" i="3"/>
  <c r="K508" i="3"/>
  <c r="J508" i="3"/>
  <c r="I508" i="3"/>
  <c r="F446" i="3"/>
  <c r="I446" i="3"/>
  <c r="K446" i="3"/>
  <c r="H446" i="3"/>
  <c r="J446" i="3"/>
  <c r="K873" i="3"/>
  <c r="F873" i="3"/>
  <c r="J873" i="3"/>
  <c r="H873" i="3"/>
  <c r="I873" i="3"/>
  <c r="K735" i="3"/>
  <c r="J735" i="3"/>
  <c r="I735" i="3"/>
  <c r="H735" i="3"/>
  <c r="F735" i="3"/>
  <c r="F726" i="3"/>
  <c r="J726" i="3"/>
  <c r="K726" i="3"/>
  <c r="H726" i="3"/>
  <c r="I726" i="3"/>
  <c r="F792" i="3"/>
  <c r="K792" i="3"/>
  <c r="I792" i="3"/>
  <c r="H792" i="3"/>
  <c r="J792" i="3"/>
  <c r="J606" i="3"/>
  <c r="F606" i="3"/>
  <c r="H606" i="3"/>
  <c r="I606" i="3"/>
  <c r="K606" i="3"/>
  <c r="J794" i="8"/>
  <c r="K794" i="8"/>
  <c r="H742" i="3"/>
  <c r="K742" i="3"/>
  <c r="I742" i="3"/>
  <c r="J742" i="3"/>
  <c r="F742" i="3"/>
  <c r="J957" i="8"/>
  <c r="K957" i="8"/>
  <c r="J721" i="8"/>
  <c r="K721" i="8"/>
  <c r="I516" i="3"/>
  <c r="J516" i="3"/>
  <c r="F516" i="3"/>
  <c r="H516" i="3"/>
  <c r="K516" i="3"/>
  <c r="I602" i="3"/>
  <c r="K602" i="3"/>
  <c r="F602" i="3"/>
  <c r="J602" i="3"/>
  <c r="H602" i="3"/>
  <c r="K961" i="8"/>
  <c r="J961" i="8"/>
  <c r="I863" i="3"/>
  <c r="J863" i="3"/>
  <c r="F863" i="3"/>
  <c r="K863" i="3"/>
  <c r="H863" i="3"/>
  <c r="I551" i="3"/>
  <c r="K551" i="3"/>
  <c r="H551" i="3"/>
  <c r="J551" i="3"/>
  <c r="F551" i="3"/>
  <c r="K853" i="3"/>
  <c r="H853" i="3"/>
  <c r="J853" i="3"/>
  <c r="F853" i="3"/>
  <c r="I853" i="3"/>
  <c r="K874" i="3"/>
  <c r="I874" i="3"/>
  <c r="F874" i="3"/>
  <c r="H874" i="3"/>
  <c r="J874" i="3"/>
  <c r="K914" i="3"/>
  <c r="H914" i="3"/>
  <c r="F914" i="3"/>
  <c r="J914" i="3"/>
  <c r="I914" i="3"/>
  <c r="H778" i="3"/>
  <c r="I778" i="3"/>
  <c r="J778" i="3"/>
  <c r="F778" i="3"/>
  <c r="K778" i="3"/>
  <c r="K698" i="3"/>
  <c r="I698" i="3"/>
  <c r="H698" i="3"/>
  <c r="F698" i="3"/>
  <c r="J698" i="3"/>
  <c r="K767" i="8"/>
  <c r="J767" i="8"/>
  <c r="K844" i="8"/>
  <c r="J844" i="8"/>
  <c r="K885" i="8"/>
  <c r="J885" i="8"/>
  <c r="H970" i="3"/>
  <c r="F970" i="3"/>
  <c r="J970" i="3"/>
  <c r="I970" i="3"/>
  <c r="K970" i="3"/>
  <c r="F510" i="3"/>
  <c r="K510" i="3"/>
  <c r="H510" i="3"/>
  <c r="I510" i="3"/>
  <c r="J510" i="3"/>
  <c r="I438" i="3"/>
  <c r="F438" i="3"/>
  <c r="H438" i="3"/>
  <c r="K438" i="3"/>
  <c r="J438" i="3"/>
  <c r="J294" i="3"/>
  <c r="F294" i="3"/>
  <c r="K294" i="3"/>
  <c r="I294" i="3"/>
  <c r="H294" i="3"/>
  <c r="K288" i="3"/>
  <c r="I288" i="3"/>
  <c r="F288" i="3"/>
  <c r="H288" i="3"/>
  <c r="J288" i="3"/>
  <c r="K737" i="8"/>
  <c r="J737" i="8"/>
  <c r="F923" i="3"/>
  <c r="H923" i="3"/>
  <c r="I923" i="3"/>
  <c r="K923" i="3"/>
  <c r="J923" i="3"/>
  <c r="F631" i="3"/>
  <c r="I631" i="3"/>
  <c r="H631" i="3"/>
  <c r="J631" i="3"/>
  <c r="K631" i="3"/>
  <c r="J374" i="3"/>
  <c r="I374" i="3"/>
  <c r="K374" i="3"/>
  <c r="F374" i="3"/>
  <c r="H374" i="3"/>
  <c r="F931" i="3"/>
  <c r="I931" i="3"/>
  <c r="K931" i="3"/>
  <c r="J931" i="3"/>
  <c r="H931" i="3"/>
  <c r="I771" i="3"/>
  <c r="K771" i="3"/>
  <c r="F771" i="3"/>
  <c r="H771" i="3"/>
  <c r="J771" i="3"/>
  <c r="I260" i="3"/>
  <c r="K260" i="3"/>
  <c r="H260" i="3"/>
  <c r="F260" i="3"/>
  <c r="J260" i="3"/>
  <c r="J670" i="3"/>
  <c r="K670" i="3"/>
  <c r="F670" i="3"/>
  <c r="H670" i="3"/>
  <c r="I670" i="3"/>
  <c r="F961" i="3"/>
  <c r="I961" i="3"/>
  <c r="H961" i="3"/>
  <c r="K961" i="3"/>
  <c r="J961" i="3"/>
  <c r="K759" i="3"/>
  <c r="I759" i="3"/>
  <c r="J759" i="3"/>
  <c r="F759" i="3"/>
  <c r="H759" i="3"/>
  <c r="K818" i="3"/>
  <c r="H818" i="3"/>
  <c r="J818" i="3"/>
  <c r="F818" i="3"/>
  <c r="I818" i="3"/>
  <c r="H387" i="3"/>
  <c r="K387" i="3"/>
  <c r="F387" i="3"/>
  <c r="J387" i="3"/>
  <c r="I387" i="3"/>
  <c r="H480" i="3"/>
  <c r="F480" i="3"/>
  <c r="I480" i="3"/>
  <c r="J480" i="3"/>
  <c r="K480" i="3"/>
  <c r="J809" i="8"/>
  <c r="K809" i="8"/>
  <c r="J503" i="3"/>
  <c r="H503" i="3"/>
  <c r="F503" i="3"/>
  <c r="K503" i="3"/>
  <c r="I503" i="3"/>
  <c r="F671" i="3"/>
  <c r="I671" i="3"/>
  <c r="K671" i="3"/>
  <c r="J671" i="3"/>
  <c r="H671" i="3"/>
  <c r="K800" i="8"/>
  <c r="J800" i="8"/>
  <c r="J905" i="3"/>
  <c r="F905" i="3"/>
  <c r="K905" i="3"/>
  <c r="I905" i="3"/>
  <c r="H905" i="3"/>
  <c r="I476" i="3"/>
  <c r="J476" i="3"/>
  <c r="F476" i="3"/>
  <c r="H476" i="3"/>
  <c r="K476" i="3"/>
  <c r="J788" i="8"/>
  <c r="K788" i="8"/>
  <c r="K877" i="8"/>
  <c r="J877" i="8"/>
  <c r="H517" i="3"/>
  <c r="I517" i="3"/>
  <c r="J517" i="3"/>
  <c r="K517" i="3"/>
  <c r="F517" i="3"/>
  <c r="J955" i="3"/>
  <c r="F955" i="3"/>
  <c r="I955" i="3"/>
  <c r="H955" i="3"/>
  <c r="K955" i="3"/>
  <c r="I542" i="3"/>
  <c r="K542" i="3"/>
  <c r="H542" i="3"/>
  <c r="F542" i="3"/>
  <c r="J542" i="3"/>
  <c r="K598" i="3"/>
  <c r="J598" i="3"/>
  <c r="I598" i="3"/>
  <c r="H598" i="3"/>
  <c r="F598" i="3"/>
  <c r="J922" i="3"/>
  <c r="K922" i="3"/>
  <c r="I922" i="3"/>
  <c r="H922" i="3"/>
  <c r="F922" i="3"/>
  <c r="F988" i="3"/>
  <c r="K988" i="3"/>
  <c r="J988" i="3"/>
  <c r="H988" i="3"/>
  <c r="I988" i="3"/>
  <c r="F635" i="3"/>
  <c r="I635" i="3"/>
  <c r="K635" i="3"/>
  <c r="J635" i="3"/>
  <c r="H635" i="3"/>
  <c r="K797" i="8"/>
  <c r="J797" i="8"/>
  <c r="I335" i="3"/>
  <c r="H335" i="3"/>
  <c r="J335" i="3"/>
  <c r="K335" i="3"/>
  <c r="F335" i="3"/>
  <c r="J352" i="3"/>
  <c r="F352" i="3"/>
  <c r="K352" i="3"/>
  <c r="H352" i="3"/>
  <c r="I352" i="3"/>
  <c r="J908" i="8"/>
  <c r="K908" i="8"/>
  <c r="H261" i="3"/>
  <c r="K261" i="3"/>
  <c r="J261" i="3"/>
  <c r="F261" i="3"/>
  <c r="I261" i="3"/>
  <c r="J371" i="3"/>
  <c r="K371" i="3"/>
  <c r="H371" i="3"/>
  <c r="F371" i="3"/>
  <c r="I371" i="3"/>
  <c r="K282" i="3"/>
  <c r="H282" i="3"/>
  <c r="F282" i="3"/>
  <c r="I282" i="3"/>
  <c r="J282" i="3"/>
  <c r="F529" i="3"/>
  <c r="K529" i="3"/>
  <c r="H529" i="3"/>
  <c r="I529" i="3"/>
  <c r="J529" i="3"/>
  <c r="F949" i="3"/>
  <c r="K949" i="3"/>
  <c r="J949" i="3"/>
  <c r="H949" i="3"/>
  <c r="I949" i="3"/>
  <c r="I286" i="3"/>
  <c r="K286" i="3"/>
  <c r="H286" i="3"/>
  <c r="F286" i="3"/>
  <c r="J286" i="3"/>
  <c r="K783" i="3"/>
  <c r="H783" i="3"/>
  <c r="F783" i="3"/>
  <c r="I783" i="3"/>
  <c r="J783" i="3"/>
  <c r="J815" i="8"/>
  <c r="K815" i="8"/>
  <c r="I451" i="3"/>
  <c r="J451" i="3"/>
  <c r="K451" i="3"/>
  <c r="F451" i="3"/>
  <c r="H451" i="3"/>
  <c r="K520" i="3"/>
  <c r="J520" i="3"/>
  <c r="F520" i="3"/>
  <c r="I520" i="3"/>
  <c r="H520" i="3"/>
  <c r="J993" i="3"/>
  <c r="K993" i="3"/>
  <c r="F993" i="3"/>
  <c r="H993" i="3"/>
  <c r="I993" i="3"/>
  <c r="H650" i="3"/>
  <c r="J650" i="3"/>
  <c r="F650" i="3"/>
  <c r="I650" i="3"/>
  <c r="K650" i="3"/>
  <c r="K920" i="3"/>
  <c r="F920" i="3"/>
  <c r="I920" i="3"/>
  <c r="H920" i="3"/>
  <c r="J920" i="3"/>
  <c r="K695" i="3"/>
  <c r="I695" i="3"/>
  <c r="J695" i="3"/>
  <c r="F695" i="3"/>
  <c r="H695" i="3"/>
  <c r="H772" i="3"/>
  <c r="K772" i="3"/>
  <c r="F772" i="3"/>
  <c r="J772" i="3"/>
  <c r="I772" i="3"/>
  <c r="J891" i="8"/>
  <c r="K891" i="8"/>
  <c r="J717" i="8"/>
  <c r="K717" i="8"/>
  <c r="I584" i="3"/>
  <c r="F584" i="3"/>
  <c r="J584" i="3"/>
  <c r="K584" i="3"/>
  <c r="H584" i="3"/>
  <c r="K845" i="8"/>
  <c r="J845" i="8"/>
  <c r="K780" i="8"/>
  <c r="J780" i="8"/>
  <c r="J962" i="8"/>
  <c r="K962" i="8"/>
  <c r="F959" i="3"/>
  <c r="K959" i="3"/>
  <c r="H959" i="3"/>
  <c r="I959" i="3"/>
  <c r="J959" i="3"/>
  <c r="I481" i="3"/>
  <c r="H481" i="3"/>
  <c r="K481" i="3"/>
  <c r="J481" i="3"/>
  <c r="F481" i="3"/>
  <c r="K696" i="8"/>
  <c r="J696" i="8"/>
  <c r="K883" i="3"/>
  <c r="H883" i="3"/>
  <c r="J883" i="3"/>
  <c r="F883" i="3"/>
  <c r="I883" i="3"/>
  <c r="H456" i="3"/>
  <c r="J456" i="3"/>
  <c r="I456" i="3"/>
  <c r="F456" i="3"/>
  <c r="K456" i="3"/>
  <c r="K833" i="8"/>
  <c r="J833" i="8"/>
  <c r="K902" i="8"/>
  <c r="J902" i="8"/>
  <c r="I680" i="3"/>
  <c r="H680" i="3"/>
  <c r="F680" i="3"/>
  <c r="J680" i="3"/>
  <c r="K680" i="3"/>
  <c r="I896" i="3"/>
  <c r="F896" i="3"/>
  <c r="J896" i="3"/>
  <c r="H896" i="3"/>
  <c r="K896" i="3"/>
  <c r="J954" i="8"/>
  <c r="K954" i="8"/>
  <c r="K642" i="3"/>
  <c r="J642" i="3"/>
  <c r="I642" i="3"/>
  <c r="F642" i="3"/>
  <c r="H642" i="3"/>
  <c r="I636" i="3"/>
  <c r="K636" i="3"/>
  <c r="H636" i="3"/>
  <c r="F636" i="3"/>
  <c r="J636" i="3"/>
  <c r="K539" i="3"/>
  <c r="J539" i="3"/>
  <c r="I539" i="3"/>
  <c r="H539" i="3"/>
  <c r="F539" i="3"/>
  <c r="H462" i="3"/>
  <c r="J462" i="3"/>
  <c r="I462" i="3"/>
  <c r="F462" i="3"/>
  <c r="K462" i="3"/>
  <c r="F885" i="3"/>
  <c r="I885" i="3"/>
  <c r="J885" i="3"/>
  <c r="H885" i="3"/>
  <c r="K885" i="3"/>
  <c r="I639" i="3"/>
  <c r="J639" i="3"/>
  <c r="K639" i="3"/>
  <c r="H639" i="3"/>
  <c r="F639" i="3"/>
  <c r="K778" i="8"/>
  <c r="J778" i="8"/>
  <c r="I729" i="3"/>
  <c r="F729" i="3"/>
  <c r="J729" i="3"/>
  <c r="H729" i="3"/>
  <c r="K729" i="3"/>
  <c r="F665" i="3"/>
  <c r="H665" i="3"/>
  <c r="K665" i="3"/>
  <c r="I665" i="3"/>
  <c r="J665" i="3"/>
  <c r="K306" i="3"/>
  <c r="I306" i="3"/>
  <c r="J306" i="3"/>
  <c r="F306" i="3"/>
  <c r="H306" i="3"/>
  <c r="K618" i="3"/>
  <c r="J618" i="3"/>
  <c r="I618" i="3"/>
  <c r="H618" i="3"/>
  <c r="F618" i="3"/>
  <c r="I548" i="3"/>
  <c r="H548" i="3"/>
  <c r="J548" i="3"/>
  <c r="F548" i="3"/>
  <c r="K548" i="3"/>
  <c r="J483" i="3"/>
  <c r="I483" i="3"/>
  <c r="F483" i="3"/>
  <c r="H483" i="3"/>
  <c r="K483" i="3"/>
  <c r="I320" i="3"/>
  <c r="H320" i="3"/>
  <c r="F320" i="3"/>
  <c r="K320" i="3"/>
  <c r="J320" i="3"/>
  <c r="K442" i="3"/>
  <c r="H442" i="3"/>
  <c r="J442" i="3"/>
  <c r="F442" i="3"/>
  <c r="I442" i="3"/>
  <c r="H622" i="3"/>
  <c r="F622" i="3"/>
  <c r="K622" i="3"/>
  <c r="J622" i="3"/>
  <c r="I622" i="3"/>
  <c r="J324" i="3"/>
  <c r="F324" i="3"/>
  <c r="H324" i="3"/>
  <c r="I324" i="3"/>
  <c r="K324" i="3"/>
  <c r="K284" i="3"/>
  <c r="I284" i="3"/>
  <c r="H284" i="3"/>
  <c r="J284" i="3"/>
  <c r="F284" i="3"/>
  <c r="I690" i="3"/>
  <c r="F690" i="3"/>
  <c r="H690" i="3"/>
  <c r="K690" i="3"/>
  <c r="J690" i="3"/>
  <c r="I865" i="3"/>
  <c r="J865" i="3"/>
  <c r="K865" i="3"/>
  <c r="H865" i="3"/>
  <c r="F865" i="3"/>
  <c r="K774" i="8"/>
  <c r="J774" i="8"/>
  <c r="F852" i="3"/>
  <c r="H852" i="3"/>
  <c r="K852" i="3"/>
  <c r="J852" i="3"/>
  <c r="I852" i="3"/>
  <c r="K753" i="3"/>
  <c r="I753" i="3"/>
  <c r="F753" i="3"/>
  <c r="J753" i="3"/>
  <c r="H753" i="3"/>
  <c r="K768" i="3"/>
  <c r="J768" i="3"/>
  <c r="I768" i="3"/>
  <c r="F768" i="3"/>
  <c r="H768" i="3"/>
  <c r="J776" i="8"/>
  <c r="K776" i="8"/>
  <c r="K794" i="3"/>
  <c r="F794" i="3"/>
  <c r="J794" i="3"/>
  <c r="I794" i="3"/>
  <c r="H794" i="3"/>
  <c r="H927" i="3"/>
  <c r="I927" i="3"/>
  <c r="F927" i="3"/>
  <c r="K927" i="3"/>
  <c r="J927" i="3"/>
  <c r="H950" i="3"/>
  <c r="F950" i="3"/>
  <c r="K950" i="3"/>
  <c r="I950" i="3"/>
  <c r="J950" i="3"/>
  <c r="K904" i="8"/>
  <c r="J904" i="8"/>
  <c r="F505" i="3"/>
  <c r="I505" i="3"/>
  <c r="H505" i="3"/>
  <c r="K505" i="3"/>
  <c r="J505" i="3"/>
  <c r="F419" i="3"/>
  <c r="I419" i="3"/>
  <c r="J419" i="3"/>
  <c r="K419" i="3"/>
  <c r="H419" i="3"/>
  <c r="K370" i="3"/>
  <c r="I370" i="3"/>
  <c r="H370" i="3"/>
  <c r="J370" i="3"/>
  <c r="F370" i="3"/>
  <c r="K956" i="8"/>
  <c r="J956" i="8"/>
  <c r="J732" i="8"/>
  <c r="K732" i="8"/>
  <c r="F380" i="3"/>
  <c r="J380" i="3"/>
  <c r="I380" i="3"/>
  <c r="H380" i="3"/>
  <c r="K380" i="3"/>
  <c r="K271" i="3"/>
  <c r="J271" i="3"/>
  <c r="F271" i="3"/>
  <c r="I271" i="3"/>
  <c r="H271" i="3"/>
  <c r="H969" i="3"/>
  <c r="I969" i="3"/>
  <c r="F969" i="3"/>
  <c r="K969" i="3"/>
  <c r="J969" i="3"/>
  <c r="H428" i="3"/>
  <c r="J428" i="3"/>
  <c r="K428" i="3"/>
  <c r="F428" i="3"/>
  <c r="I428" i="3"/>
  <c r="F467" i="3"/>
  <c r="J467" i="3"/>
  <c r="I467" i="3"/>
  <c r="H467" i="3"/>
  <c r="K467" i="3"/>
  <c r="K789" i="8"/>
  <c r="J789" i="8"/>
  <c r="K921" i="8"/>
  <c r="J921" i="8"/>
  <c r="J985" i="3"/>
  <c r="F985" i="3"/>
  <c r="K985" i="3"/>
  <c r="I985" i="3"/>
  <c r="H985" i="3"/>
  <c r="K667" i="3"/>
  <c r="H667" i="3"/>
  <c r="I667" i="3"/>
  <c r="J667" i="3"/>
  <c r="F667" i="3"/>
  <c r="H469" i="3"/>
  <c r="K469" i="3"/>
  <c r="I469" i="3"/>
  <c r="F469" i="3"/>
  <c r="J469" i="3"/>
  <c r="F643" i="3"/>
  <c r="K643" i="3"/>
  <c r="I643" i="3"/>
  <c r="H643" i="3"/>
  <c r="J643" i="3"/>
  <c r="F861" i="3"/>
  <c r="K861" i="3"/>
  <c r="H861" i="3"/>
  <c r="I861" i="3"/>
  <c r="J861" i="3"/>
  <c r="J942" i="3"/>
  <c r="F942" i="3"/>
  <c r="K942" i="3"/>
  <c r="H942" i="3"/>
  <c r="I942" i="3"/>
  <c r="F537" i="3"/>
  <c r="J537" i="3"/>
  <c r="I537" i="3"/>
  <c r="K537" i="3"/>
  <c r="H537" i="3"/>
  <c r="J859" i="8"/>
  <c r="K859" i="8"/>
  <c r="J831" i="8"/>
  <c r="K831" i="8"/>
  <c r="J768" i="8"/>
  <c r="K768" i="8"/>
  <c r="K704" i="8"/>
  <c r="J704" i="8"/>
  <c r="K703" i="8"/>
  <c r="J703" i="8"/>
  <c r="K893" i="8"/>
  <c r="J893" i="8"/>
  <c r="K802" i="8"/>
  <c r="J802" i="8"/>
  <c r="J741" i="8"/>
  <c r="K741" i="8"/>
  <c r="J827" i="8"/>
  <c r="K827" i="8"/>
  <c r="J873" i="8"/>
  <c r="K873" i="8"/>
  <c r="K771" i="8"/>
  <c r="J771" i="8"/>
  <c r="J733" i="8"/>
  <c r="K733" i="8"/>
  <c r="K960" i="8"/>
  <c r="J960" i="8"/>
  <c r="K707" i="8"/>
  <c r="J707" i="8"/>
  <c r="K454" i="3"/>
  <c r="F454" i="3"/>
  <c r="J454" i="3"/>
  <c r="I454" i="3"/>
  <c r="H454" i="3"/>
  <c r="K823" i="3"/>
  <c r="I823" i="3"/>
  <c r="J823" i="3"/>
  <c r="H823" i="3"/>
  <c r="F823" i="3"/>
  <c r="J827" i="3"/>
  <c r="H827" i="3"/>
  <c r="K827" i="3"/>
  <c r="F827" i="3"/>
  <c r="I827" i="3"/>
  <c r="J910" i="8"/>
  <c r="K910" i="8"/>
  <c r="K978" i="8"/>
  <c r="J978" i="8"/>
  <c r="J996" i="8"/>
  <c r="K996" i="8"/>
  <c r="K739" i="8"/>
  <c r="J739" i="8"/>
  <c r="K751" i="8"/>
  <c r="J751" i="8"/>
  <c r="J983" i="8"/>
  <c r="K983" i="8"/>
  <c r="J887" i="8"/>
  <c r="K887" i="8"/>
  <c r="K750" i="8"/>
  <c r="J750" i="8"/>
  <c r="I982" i="3"/>
  <c r="H982" i="3"/>
  <c r="K982" i="3"/>
  <c r="F982" i="3"/>
  <c r="J982" i="3"/>
  <c r="F588" i="3"/>
  <c r="J588" i="3"/>
  <c r="I588" i="3"/>
  <c r="K588" i="3"/>
  <c r="H588" i="3"/>
  <c r="J852" i="8"/>
  <c r="K852" i="8"/>
  <c r="J839" i="8"/>
  <c r="K839" i="8"/>
  <c r="J950" i="8"/>
  <c r="K950" i="8"/>
  <c r="K819" i="8"/>
  <c r="J819" i="8"/>
  <c r="J847" i="8"/>
  <c r="K847" i="8"/>
  <c r="J752" i="8"/>
  <c r="K752" i="8"/>
  <c r="K917" i="8"/>
  <c r="J917" i="8"/>
  <c r="J979" i="8"/>
  <c r="K979" i="8"/>
  <c r="K705" i="8"/>
  <c r="J705" i="8"/>
  <c r="K714" i="8"/>
  <c r="J714" i="8"/>
  <c r="J808" i="8"/>
  <c r="K808" i="8"/>
  <c r="J812" i="8"/>
  <c r="K812" i="8"/>
  <c r="J915" i="8"/>
  <c r="K915" i="8"/>
  <c r="J726" i="8"/>
  <c r="K726" i="8"/>
  <c r="J810" i="8"/>
  <c r="K810" i="8"/>
  <c r="J730" i="8"/>
  <c r="K730" i="8"/>
  <c r="J858" i="8"/>
  <c r="K858" i="8"/>
  <c r="K3" i="8"/>
  <c r="J3" i="8"/>
  <c r="K813" i="8"/>
  <c r="J813" i="8"/>
  <c r="K932" i="8"/>
  <c r="J932" i="8"/>
  <c r="J993" i="8"/>
  <c r="K993" i="8"/>
  <c r="J958" i="8"/>
  <c r="K958" i="8"/>
  <c r="J941" i="8"/>
  <c r="K941" i="8"/>
  <c r="K761" i="8"/>
  <c r="J761" i="8"/>
  <c r="K966" i="8"/>
  <c r="J966" i="8"/>
  <c r="J790" i="8"/>
  <c r="K790" i="8"/>
  <c r="K735" i="8"/>
  <c r="J735" i="8"/>
  <c r="K974" i="8"/>
  <c r="J974" i="8"/>
  <c r="J828" i="8"/>
  <c r="K828" i="8"/>
  <c r="J846" i="8"/>
  <c r="K846" i="8"/>
  <c r="J747" i="8"/>
  <c r="K747" i="8"/>
  <c r="K931" i="8"/>
  <c r="J931" i="8"/>
  <c r="J995" i="8"/>
  <c r="K995" i="8"/>
  <c r="K698" i="8"/>
  <c r="J698" i="8"/>
  <c r="K970" i="8"/>
  <c r="J970" i="8"/>
  <c r="K773" i="8"/>
  <c r="J773" i="8"/>
  <c r="J876" i="8"/>
  <c r="K876" i="8"/>
  <c r="J920" i="8"/>
  <c r="K920" i="8"/>
  <c r="J905" i="8"/>
  <c r="K905" i="8"/>
  <c r="K692" i="8"/>
  <c r="J692" i="8"/>
  <c r="J765" i="8"/>
  <c r="K765" i="8"/>
  <c r="J963" i="8"/>
  <c r="K963" i="8"/>
  <c r="K1001" i="8"/>
  <c r="J1001" i="8"/>
  <c r="K701" i="8"/>
  <c r="J701" i="8"/>
  <c r="K994" i="8"/>
  <c r="J994" i="8"/>
  <c r="K866" i="8"/>
  <c r="J866" i="8"/>
  <c r="K755" i="8"/>
  <c r="J755" i="8"/>
  <c r="F717" i="3"/>
  <c r="H717" i="3"/>
  <c r="K717" i="3"/>
  <c r="I717" i="3"/>
  <c r="J717" i="3"/>
  <c r="K791" i="8"/>
  <c r="J791" i="8"/>
  <c r="H713" i="3"/>
  <c r="I713" i="3"/>
  <c r="J713" i="3"/>
  <c r="K713" i="3"/>
  <c r="F713" i="3"/>
  <c r="J928" i="8"/>
  <c r="K928" i="8"/>
  <c r="K748" i="8"/>
  <c r="J748" i="8"/>
  <c r="K926" i="8"/>
  <c r="J926" i="8"/>
  <c r="K913" i="8"/>
  <c r="J913" i="8"/>
  <c r="K777" i="8"/>
  <c r="J777" i="8"/>
  <c r="J783" i="8"/>
  <c r="K783" i="8"/>
  <c r="J1002" i="8"/>
  <c r="K1002" i="8"/>
  <c r="K850" i="8"/>
  <c r="J850" i="8"/>
  <c r="K899" i="8"/>
  <c r="J899" i="8"/>
  <c r="K706" i="8"/>
  <c r="J706" i="8"/>
  <c r="J753" i="8"/>
  <c r="K753" i="8"/>
  <c r="J838" i="8"/>
  <c r="K838" i="8"/>
  <c r="J897" i="8"/>
  <c r="K897" i="8"/>
  <c r="K712" i="8"/>
  <c r="J712" i="8"/>
  <c r="J982" i="8"/>
  <c r="K982" i="8"/>
  <c r="J911" i="8"/>
  <c r="K911" i="8"/>
  <c r="K892" i="8"/>
  <c r="J892" i="8"/>
  <c r="I453" i="3"/>
  <c r="H453" i="3"/>
  <c r="K453" i="3"/>
  <c r="J453" i="3"/>
  <c r="F453" i="3"/>
  <c r="K940" i="8"/>
  <c r="J940" i="8"/>
  <c r="J938" i="8"/>
  <c r="K938" i="8"/>
  <c r="J918" i="8"/>
  <c r="K918" i="8"/>
  <c r="K779" i="8"/>
  <c r="J779" i="8"/>
  <c r="J782" i="8"/>
  <c r="K782" i="8"/>
  <c r="J965" i="8"/>
  <c r="K965" i="8"/>
  <c r="J745" i="8"/>
  <c r="K745" i="8"/>
  <c r="J929" i="3"/>
  <c r="H929" i="3"/>
  <c r="F929" i="3"/>
  <c r="K929" i="3"/>
  <c r="I929" i="3"/>
  <c r="K836" i="8"/>
  <c r="J836" i="8"/>
  <c r="J867" i="8"/>
  <c r="K867" i="8"/>
  <c r="K830" i="8"/>
  <c r="J830" i="8"/>
  <c r="K811" i="8"/>
  <c r="J811" i="8"/>
  <c r="J818" i="8"/>
  <c r="K818" i="8"/>
  <c r="J997" i="8"/>
  <c r="K997" i="8"/>
  <c r="J934" i="8"/>
  <c r="K934" i="8"/>
  <c r="K729" i="8"/>
  <c r="J729" i="8"/>
  <c r="K919" i="8"/>
  <c r="J919" i="8"/>
  <c r="K814" i="8"/>
  <c r="J814" i="8"/>
  <c r="K804" i="8"/>
  <c r="J804" i="8"/>
  <c r="K869" i="8"/>
  <c r="J869" i="8"/>
  <c r="K798" i="8"/>
  <c r="J798" i="8"/>
  <c r="K925" i="8"/>
  <c r="J925" i="8"/>
  <c r="J990" i="8"/>
  <c r="K990" i="8"/>
  <c r="K951" i="8"/>
  <c r="J951" i="8"/>
  <c r="J906" i="8"/>
  <c r="K906" i="8"/>
  <c r="K697" i="8"/>
  <c r="J697" i="8"/>
  <c r="J992" i="8"/>
  <c r="K992" i="8"/>
  <c r="J909" i="8"/>
  <c r="K909" i="8"/>
  <c r="K652" i="3"/>
  <c r="H652" i="3"/>
  <c r="F652" i="3"/>
  <c r="I652" i="3"/>
  <c r="J652" i="3"/>
  <c r="F457" i="3"/>
  <c r="K457" i="3"/>
  <c r="J457" i="3"/>
  <c r="I457" i="3"/>
  <c r="H457" i="3"/>
  <c r="J949" i="8"/>
  <c r="K949" i="8"/>
  <c r="J715" i="8"/>
  <c r="K715" i="8"/>
  <c r="K946" i="8"/>
  <c r="J946" i="8"/>
  <c r="J666" i="3"/>
  <c r="K666" i="3"/>
  <c r="H666" i="3"/>
  <c r="I666" i="3"/>
  <c r="F666" i="3"/>
  <c r="K817" i="8"/>
  <c r="J817" i="8"/>
  <c r="J738" i="8"/>
  <c r="K738" i="8"/>
  <c r="J822" i="8"/>
  <c r="K822" i="8"/>
  <c r="K980" i="8"/>
  <c r="J980" i="8"/>
  <c r="J781" i="8"/>
  <c r="K781" i="8"/>
  <c r="F803" i="3"/>
  <c r="H803" i="3"/>
  <c r="K803" i="3"/>
  <c r="I803" i="3"/>
  <c r="J803" i="3"/>
  <c r="J763" i="8"/>
  <c r="K763" i="8"/>
  <c r="K952" i="8"/>
  <c r="J952" i="8"/>
  <c r="I682" i="3"/>
  <c r="J682" i="3"/>
  <c r="H682" i="3"/>
  <c r="F682" i="3"/>
  <c r="K682" i="3"/>
  <c r="J968" i="3"/>
  <c r="K968" i="3"/>
  <c r="F968" i="3"/>
  <c r="I968" i="3"/>
  <c r="H968" i="3"/>
  <c r="H965" i="3"/>
  <c r="I965" i="3"/>
  <c r="K965" i="3"/>
  <c r="F965" i="3"/>
  <c r="J965" i="3"/>
  <c r="I609" i="3"/>
  <c r="H609" i="3"/>
  <c r="J609" i="3"/>
  <c r="F609" i="3"/>
  <c r="K609" i="3"/>
  <c r="J821" i="8"/>
  <c r="K821" i="8"/>
  <c r="J879" i="8"/>
  <c r="K879" i="8"/>
  <c r="K832" i="8"/>
  <c r="J832" i="8"/>
  <c r="K856" i="8"/>
  <c r="J856" i="8"/>
  <c r="J843" i="8"/>
  <c r="K843" i="8"/>
  <c r="K881" i="8"/>
  <c r="J881" i="8"/>
  <c r="K740" i="8"/>
  <c r="J740" i="8"/>
  <c r="K724" i="8"/>
  <c r="J724" i="8"/>
  <c r="J975" i="8"/>
  <c r="K975" i="8"/>
  <c r="K723" i="8"/>
  <c r="J723" i="8"/>
  <c r="J986" i="8"/>
  <c r="K986" i="8"/>
  <c r="K544" i="3"/>
  <c r="F544" i="3"/>
  <c r="I544" i="3"/>
  <c r="J544" i="3"/>
  <c r="H544" i="3"/>
  <c r="J599" i="3"/>
  <c r="K599" i="3"/>
  <c r="I599" i="3"/>
  <c r="F599" i="3"/>
  <c r="H599" i="3"/>
  <c r="J807" i="8"/>
  <c r="K807" i="8"/>
  <c r="K702" i="8"/>
  <c r="J702" i="8"/>
  <c r="K863" i="8"/>
  <c r="J863" i="8"/>
  <c r="K943" i="8"/>
  <c r="J943" i="8"/>
  <c r="K914" i="8"/>
  <c r="J914" i="8"/>
  <c r="J884" i="8"/>
  <c r="K884" i="8"/>
  <c r="K694" i="8"/>
  <c r="J694" i="8"/>
  <c r="J895" i="8"/>
  <c r="K895" i="8"/>
  <c r="F479" i="3"/>
  <c r="K479" i="3"/>
  <c r="H479" i="3"/>
  <c r="I479" i="3"/>
  <c r="J479" i="3"/>
  <c r="J585" i="3"/>
  <c r="H585" i="3"/>
  <c r="F585" i="3"/>
  <c r="K585" i="3"/>
  <c r="I585" i="3"/>
  <c r="J936" i="3"/>
  <c r="H936" i="3"/>
  <c r="K936" i="3"/>
  <c r="I936" i="3"/>
  <c r="F936" i="3"/>
  <c r="K945" i="8"/>
  <c r="J945" i="8"/>
  <c r="J1000" i="8"/>
  <c r="K1000" i="8"/>
  <c r="J533" i="3"/>
  <c r="I533" i="3"/>
  <c r="F533" i="3"/>
  <c r="K533" i="3"/>
  <c r="H533" i="3"/>
  <c r="K801" i="3"/>
  <c r="J801" i="3"/>
  <c r="F801" i="3"/>
  <c r="I801" i="3"/>
  <c r="H801" i="3"/>
  <c r="J981" i="8"/>
  <c r="K981" i="8"/>
  <c r="J855" i="8"/>
  <c r="K855" i="8"/>
  <c r="K998" i="8"/>
  <c r="J998" i="8"/>
  <c r="J769" i="8"/>
  <c r="K769" i="8"/>
  <c r="J695" i="8"/>
  <c r="K695" i="8"/>
  <c r="J785" i="8"/>
  <c r="K785" i="8"/>
  <c r="K824" i="8"/>
  <c r="J824" i="8"/>
  <c r="J693" i="8"/>
  <c r="K693" i="8"/>
  <c r="J903" i="8"/>
  <c r="K903" i="8"/>
  <c r="J713" i="8"/>
  <c r="K713" i="8"/>
  <c r="J862" i="8"/>
  <c r="K862" i="8"/>
  <c r="J888" i="8"/>
  <c r="K888" i="8"/>
  <c r="J912" i="8"/>
  <c r="K912" i="8"/>
  <c r="K942" i="8"/>
  <c r="J942" i="8"/>
  <c r="J968" i="8"/>
  <c r="K968" i="8"/>
  <c r="K999" i="8"/>
  <c r="J999" i="8"/>
  <c r="K937" i="8"/>
  <c r="J937" i="8"/>
  <c r="J749" i="8"/>
  <c r="K749" i="8"/>
  <c r="J877" i="3"/>
  <c r="I877" i="3"/>
  <c r="K877" i="3"/>
  <c r="F877" i="3"/>
  <c r="H877" i="3"/>
  <c r="J878" i="8"/>
  <c r="K878" i="8"/>
  <c r="J955" i="8"/>
  <c r="K955" i="8"/>
  <c r="K864" i="8"/>
  <c r="J864" i="8"/>
  <c r="J708" i="8"/>
  <c r="K708" i="8"/>
  <c r="K923" i="8"/>
  <c r="J923" i="8"/>
  <c r="J967" i="8"/>
  <c r="K967" i="8"/>
  <c r="K868" i="8"/>
  <c r="J868" i="8"/>
  <c r="K759" i="8"/>
  <c r="J759" i="8"/>
  <c r="J947" i="8"/>
  <c r="K947" i="8"/>
  <c r="J769" i="3"/>
  <c r="K769" i="3"/>
  <c r="H769" i="3"/>
  <c r="I769" i="3"/>
  <c r="F769" i="3"/>
  <c r="J719" i="8"/>
  <c r="K719" i="8"/>
  <c r="I518" i="3"/>
  <c r="H518" i="3"/>
  <c r="J518" i="3"/>
  <c r="F518" i="3"/>
  <c r="K518" i="3"/>
  <c r="K612" i="3"/>
  <c r="F612" i="3"/>
  <c r="H612" i="3"/>
  <c r="I612" i="3"/>
  <c r="J612" i="3"/>
  <c r="J971" i="8"/>
  <c r="K971" i="8"/>
  <c r="J969" i="8"/>
  <c r="K969" i="8"/>
  <c r="J948" i="8"/>
  <c r="K948" i="8"/>
  <c r="J953" i="8"/>
  <c r="K953" i="8"/>
  <c r="J842" i="8"/>
  <c r="K842" i="8"/>
  <c r="J882" i="8"/>
  <c r="K882" i="8"/>
  <c r="J933" i="8"/>
  <c r="K933" i="8"/>
  <c r="J766" i="8"/>
  <c r="K766" i="8"/>
  <c r="K816" i="8"/>
  <c r="J816" i="8"/>
</calcChain>
</file>

<file path=xl/sharedStrings.xml><?xml version="1.0" encoding="utf-8"?>
<sst xmlns="http://schemas.openxmlformats.org/spreadsheetml/2006/main" count="606" uniqueCount="312">
  <si>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</si>
  <si>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</si>
  <si>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</si>
  <si>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</si>
  <si>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</si>
  <si>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</si>
  <si>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</si>
  <si>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</si>
  <si>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</si>
  <si>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</si>
  <si>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</si>
  <si>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</si>
  <si>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</si>
  <si>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</si>
  <si>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</si>
  <si>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</si>
  <si>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</si>
  <si>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</si>
  <si>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</si>
  <si>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</si>
  <si>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</si>
  <si>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</si>
  <si>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</si>
  <si>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</si>
  <si>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</si>
  <si>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</si>
  <si>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</si>
  <si>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</si>
  <si>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</si>
  <si>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</si>
  <si>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</si>
  <si>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</si>
  <si>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</si>
  <si>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</si>
  <si>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</si>
  <si>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</si>
  <si>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</si>
  <si>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</si>
  <si>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</si>
  <si>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</si>
  <si>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</si>
  <si>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</si>
  <si>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</si>
  <si>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</si>
  <si>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</si>
  <si>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</si>
  <si>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</si>
  <si>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</si>
  <si>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</si>
  <si>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</si>
  <si>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</si>
  <si>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</si>
  <si>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</si>
  <si>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</si>
  <si>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</si>
  <si>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</si>
  <si>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</si>
  <si>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</si>
  <si>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</si>
  <si>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</si>
  <si>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</si>
  <si>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</si>
  <si>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</si>
  <si>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</si>
  <si>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</si>
  <si>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</si>
  <si>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</si>
  <si>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</si>
  <si>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Liga Profesional</t>
  </si>
  <si>
    <t>Liga MX</t>
  </si>
  <si>
    <t>Sarmiento Junin</t>
  </si>
  <si>
    <t>Defensa y Justicia</t>
  </si>
  <si>
    <t>Aldosivi</t>
  </si>
  <si>
    <t>Atl. Tucuman</t>
  </si>
  <si>
    <t>Arsenal Sarandi</t>
  </si>
  <si>
    <t>Platense</t>
  </si>
  <si>
    <t>Barracas Central</t>
  </si>
  <si>
    <t>Argentinos Jrs</t>
  </si>
  <si>
    <t>Gimnasia L.P.</t>
  </si>
  <si>
    <t>Independiente</t>
  </si>
  <si>
    <t>Rosario Central</t>
  </si>
  <si>
    <t>Newells Old Boys</t>
  </si>
  <si>
    <t>Racing Club</t>
  </si>
  <si>
    <t>Athletico-PR</t>
  </si>
  <si>
    <t>Internacional</t>
  </si>
  <si>
    <t>Avai</t>
  </si>
  <si>
    <t>Santos</t>
  </si>
  <si>
    <t>Flamengo RJ</t>
  </si>
  <si>
    <t>Coritiba</t>
  </si>
  <si>
    <t>Boca Juniors</t>
  </si>
  <si>
    <t>Talleres Cordoba</t>
  </si>
  <si>
    <t>Godoy Cruz</t>
  </si>
  <si>
    <t>Lanus</t>
  </si>
  <si>
    <t>Union de Santa Fe</t>
  </si>
  <si>
    <t>Huracan</t>
  </si>
  <si>
    <t>Banfield</t>
  </si>
  <si>
    <t>San Lorenzo</t>
  </si>
  <si>
    <t>Tigre</t>
  </si>
  <si>
    <t>Estudiantes L.P.</t>
  </si>
  <si>
    <t>Ceara</t>
  </si>
  <si>
    <t>Corinthians</t>
  </si>
  <si>
    <t>Juventude</t>
  </si>
  <si>
    <t>Goias</t>
  </si>
  <si>
    <t>Sao Paulo</t>
  </si>
  <si>
    <t>Fluminense</t>
  </si>
  <si>
    <t>Atletico GO</t>
  </si>
  <si>
    <t>Fortaleza</t>
  </si>
  <si>
    <t>Botafogo RJ</t>
  </si>
  <si>
    <t>Atletico-MG</t>
  </si>
  <si>
    <t>America MG</t>
  </si>
  <si>
    <t>Bragantino</t>
  </si>
  <si>
    <t>Velez Sarsfield</t>
  </si>
  <si>
    <t>River Plate</t>
  </si>
  <si>
    <t>Palmeiras</t>
  </si>
  <si>
    <t>Cuiaba</t>
  </si>
  <si>
    <t>Serie A</t>
  </si>
  <si>
    <t>Central Cordoba</t>
  </si>
  <si>
    <t>Patronato</t>
  </si>
  <si>
    <t>22/07/2022</t>
  </si>
  <si>
    <t>home</t>
  </si>
  <si>
    <t>away</t>
  </si>
  <si>
    <t>0-0</t>
  </si>
  <si>
    <t>Salzburg</t>
  </si>
  <si>
    <t>Austria Vienna</t>
  </si>
  <si>
    <t>Midtjylland</t>
  </si>
  <si>
    <t>Silkeborg</t>
  </si>
  <si>
    <t>Dundalk</t>
  </si>
  <si>
    <t>Finn Harps</t>
  </si>
  <si>
    <t>UC Dublin</t>
  </si>
  <si>
    <t>Shelbourne</t>
  </si>
  <si>
    <t>Warta Poznan</t>
  </si>
  <si>
    <t>Wisla Plock</t>
  </si>
  <si>
    <t>Jagiellonia</t>
  </si>
  <si>
    <t>Widzew Lodz</t>
  </si>
  <si>
    <t>Mioveni</t>
  </si>
  <si>
    <t>Farul Constanta</t>
  </si>
  <si>
    <t>Zenit</t>
  </si>
  <si>
    <t>samara</t>
  </si>
  <si>
    <t>Colon Santa FE</t>
  </si>
  <si>
    <t>LASK</t>
  </si>
  <si>
    <t>A. Klagenfurt</t>
  </si>
  <si>
    <t>Wolfsberger AC</t>
  </si>
  <si>
    <t>Sturm Graz</t>
  </si>
  <si>
    <t>Ilves</t>
  </si>
  <si>
    <t>HJK</t>
  </si>
  <si>
    <t>AC Oulu</t>
  </si>
  <si>
    <t>Mariehamn</t>
  </si>
  <si>
    <t>VPS</t>
  </si>
  <si>
    <t>Haka</t>
  </si>
  <si>
    <t>Shamrock Rovers</t>
  </si>
  <si>
    <t>Drogheda</t>
  </si>
  <si>
    <t>Mazatlan FC</t>
  </si>
  <si>
    <t>Atl. San Luis</t>
  </si>
  <si>
    <t>Necaxa</t>
  </si>
  <si>
    <t>Juarez</t>
  </si>
  <si>
    <t>Toluca</t>
  </si>
  <si>
    <t>Santos Laguna</t>
  </si>
  <si>
    <t>Bodo/Glimt</t>
  </si>
  <si>
    <t>Jerv</t>
  </si>
  <si>
    <t>Rosenborg</t>
  </si>
  <si>
    <t>Tromso</t>
  </si>
  <si>
    <t>Cracovia</t>
  </si>
  <si>
    <t>Korona Kielce</t>
  </si>
  <si>
    <t>Legia</t>
  </si>
  <si>
    <t>Zaglebie</t>
  </si>
  <si>
    <t>FC Voluntari</t>
  </si>
  <si>
    <t>FC Botosani</t>
  </si>
  <si>
    <t>CSKA Moscow</t>
  </si>
  <si>
    <t>Sochi</t>
  </si>
  <si>
    <t>Orenburg</t>
  </si>
  <si>
    <t>Ural</t>
  </si>
  <si>
    <t>Krasnodar</t>
  </si>
  <si>
    <t>Spartak Moscow</t>
  </si>
  <si>
    <t>Malmo FF</t>
  </si>
  <si>
    <t>Sirius</t>
  </si>
  <si>
    <t>Mjallby</t>
  </si>
  <si>
    <t>Degerfors</t>
  </si>
  <si>
    <t>Zurich</t>
  </si>
  <si>
    <t>Luzern</t>
  </si>
  <si>
    <t>St. Gallen</t>
  </si>
  <si>
    <t>Winterthur</t>
  </si>
  <si>
    <t>A. Lustenau</t>
  </si>
  <si>
    <t>Tirol</t>
  </si>
  <si>
    <t>Hartberg</t>
  </si>
  <si>
    <t>Altach</t>
  </si>
  <si>
    <t>Rapid Vienna</t>
  </si>
  <si>
    <t>Ried</t>
  </si>
  <si>
    <t>Aarhus</t>
  </si>
  <si>
    <t>Viborg</t>
  </si>
  <si>
    <t>Randers FC</t>
  </si>
  <si>
    <t>Odense</t>
  </si>
  <si>
    <t>Brondby</t>
  </si>
  <si>
    <t>Nordsjaelland</t>
  </si>
  <si>
    <t>Aalborg</t>
  </si>
  <si>
    <t>FC Copenhagen</t>
  </si>
  <si>
    <t>KuPS</t>
  </si>
  <si>
    <t>HIFK</t>
  </si>
  <si>
    <t>Lahti</t>
  </si>
  <si>
    <t>SJK</t>
  </si>
  <si>
    <t>Cruz Azul</t>
  </si>
  <si>
    <t>Puebla</t>
  </si>
  <si>
    <t>Club Tijuana</t>
  </si>
  <si>
    <t>Club America</t>
  </si>
  <si>
    <t>U.A.N.L.- Tigres</t>
  </si>
  <si>
    <t>Atlas</t>
  </si>
  <si>
    <t>Haugesund</t>
  </si>
  <si>
    <t>Sarpsborg 08</t>
  </si>
  <si>
    <t>Kristiansund</t>
  </si>
  <si>
    <t>Odd</t>
  </si>
  <si>
    <t>Sandefjord</t>
  </si>
  <si>
    <t>Molde</t>
  </si>
  <si>
    <t>Valerenga</t>
  </si>
  <si>
    <t>Viking</t>
  </si>
  <si>
    <t>Stromsgodset</t>
  </si>
  <si>
    <t>Ham-Kam</t>
  </si>
  <si>
    <t>Slask Wroclaw</t>
  </si>
  <si>
    <t>Pogon Szczecin</t>
  </si>
  <si>
    <t>Sepsi Sf. Gheorghe</t>
  </si>
  <si>
    <t>FC Arges</t>
  </si>
  <si>
    <t>U Craiova 1948</t>
  </si>
  <si>
    <t>CFR Cluj</t>
  </si>
  <si>
    <t>U. Cluj</t>
  </si>
  <si>
    <t>Univ. Craiova</t>
  </si>
  <si>
    <t>FC Rapid Bucuresti</t>
  </si>
  <si>
    <t>FCSB</t>
  </si>
  <si>
    <t>Khimki</t>
  </si>
  <si>
    <t>Nizhny Novgorod</t>
  </si>
  <si>
    <t>Dynamo Moscow</t>
  </si>
  <si>
    <t>Torpedo Moscow</t>
  </si>
  <si>
    <t>Akhmat Grozny</t>
  </si>
  <si>
    <t>Fakel Voronezh</t>
  </si>
  <si>
    <t>Lokomotiv Moscow</t>
  </si>
  <si>
    <t>FK Rostov</t>
  </si>
  <si>
    <t>Helsingborg</t>
  </si>
  <si>
    <t>Sundsvall</t>
  </si>
  <si>
    <t>Varnamo</t>
  </si>
  <si>
    <t>AIK</t>
  </si>
  <si>
    <t>Hacken</t>
  </si>
  <si>
    <t>Djurgarden</t>
  </si>
  <si>
    <t>Kalmar</t>
  </si>
  <si>
    <t>Elfsborg</t>
  </si>
  <si>
    <t>Basel</t>
  </si>
  <si>
    <t>Servette</t>
  </si>
  <si>
    <t>Grasshoppers</t>
  </si>
  <si>
    <t>Lugano</t>
  </si>
  <si>
    <t>Sion</t>
  </si>
  <si>
    <t>Young Boys</t>
  </si>
  <si>
    <t>New York City</t>
  </si>
  <si>
    <t>Inter Miami</t>
  </si>
  <si>
    <t>Columbus Crew</t>
  </si>
  <si>
    <t>New England Revolution</t>
  </si>
  <si>
    <t>FC Cincinnati</t>
  </si>
  <si>
    <t>Nashville SC</t>
  </si>
  <si>
    <t>Orlando City</t>
  </si>
  <si>
    <t>Philadelphia Union</t>
  </si>
  <si>
    <t>Toronto FC</t>
  </si>
  <si>
    <t>Charlotte</t>
  </si>
  <si>
    <t>DC United</t>
  </si>
  <si>
    <t>CF Montreal</t>
  </si>
  <si>
    <t>Houston Dynamo</t>
  </si>
  <si>
    <t>Minnesota United</t>
  </si>
  <si>
    <t>Sporting Kansas City</t>
  </si>
  <si>
    <t>Los Angeles FC</t>
  </si>
  <si>
    <t>Real Salt Lake</t>
  </si>
  <si>
    <t>FC Dallas</t>
  </si>
  <si>
    <t>Seattle Sounders</t>
  </si>
  <si>
    <t>Colorado Rapids</t>
  </si>
  <si>
    <t>Vancouver Whitecaps</t>
  </si>
  <si>
    <t>Chicago Fire</t>
  </si>
  <si>
    <t>Portland Timbers</t>
  </si>
  <si>
    <t>San Jose Earthquakes</t>
  </si>
  <si>
    <t>Horsens</t>
  </si>
  <si>
    <t>Lyngby</t>
  </si>
  <si>
    <t>Inter Turku</t>
  </si>
  <si>
    <t>Honka</t>
  </si>
  <si>
    <t>Pachuca</t>
  </si>
  <si>
    <t>U.N.A.M.- Pumas</t>
  </si>
  <si>
    <t>Stal Mielec</t>
  </si>
  <si>
    <t>Radomiak Radom</t>
  </si>
  <si>
    <t>Chindia Targoviste</t>
  </si>
  <si>
    <t>FC Hermannstadt</t>
  </si>
  <si>
    <t>UTA Arad</t>
  </si>
  <si>
    <t>Petrolul</t>
  </si>
  <si>
    <t>Norrkoping</t>
  </si>
  <si>
    <t>Goteborg</t>
  </si>
  <si>
    <t>Varberg</t>
  </si>
  <si>
    <t>Hammarby</t>
  </si>
  <si>
    <t>Austin FC</t>
  </si>
  <si>
    <t>New York Red Bulls</t>
  </si>
  <si>
    <t>Los Angeles Galaxy</t>
  </si>
  <si>
    <t>Atlanta Utd</t>
  </si>
  <si>
    <t>23/07/2022</t>
  </si>
  <si>
    <t>24/07/2022</t>
  </si>
  <si>
    <t>25/07/2022</t>
  </si>
  <si>
    <t>26/07/2022</t>
  </si>
  <si>
    <t>27/07/2022</t>
  </si>
  <si>
    <t>Admiral Bundesliga</t>
  </si>
  <si>
    <t>Superliga</t>
  </si>
  <si>
    <t>Premier Division</t>
  </si>
  <si>
    <t>Ekstraklasa</t>
  </si>
  <si>
    <t>Liga 1</t>
  </si>
  <si>
    <t>Premier League</t>
  </si>
  <si>
    <t>Veikkausliiga</t>
  </si>
  <si>
    <t>Eliteserien</t>
  </si>
  <si>
    <t>Allsvenskan</t>
  </si>
  <si>
    <t>Swiss</t>
  </si>
  <si>
    <t>MLS</t>
  </si>
  <si>
    <t>Monterrey</t>
  </si>
  <si>
    <t>Club Leon</t>
  </si>
  <si>
    <t>Queretaro</t>
  </si>
  <si>
    <t>Guadalajara Chivas</t>
  </si>
  <si>
    <t>28/07/2022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</si>
</sst>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6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1.0597646035311086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1.0474803859197706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54.491866917761669</v>
      </c>
      <c r="I2" s="6">
        <f>IF('Log_working_3-way'!$D2="","",'True_Odds_Calculator_3-way'!O3/'True_Odds_Calculator_3-way'!B3-1)</f>
        <v>2.0075377047895242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3.4243503317391566E-2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1.0283590858853422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26.80126246777699</v>
      </c>
      <c r="I3" s="6">
        <f>IF('Log_working_3-way'!$D3="","",'True_Odds_Calculator_3-way'!O4/'True_Odds_Calculator_3-way'!B4-1)</f>
        <v>4.8401957614600963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2.8613616409928877E-2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1.0410036330697665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49.149429529076052</v>
      </c>
      <c r="I4" s="6">
        <f>IF('Log_working_3-way'!$D4="","",'True_Odds_Calculator_3-way'!O5/'True_Odds_Calculator_3-way'!B5-1)</f>
        <v>2.891298139088911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3.2058707601640091E-2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1.0305721953987128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3.1075875440445877</v>
      </c>
      <c r="I5" s="6">
        <f>IF('Log_working_3-way'!$D5="","",'True_Odds_Calculator_3-way'!O6/'True_Odds_Calculator_3-way'!B6-1)</f>
        <v>7.4923124851471901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3.0719834138637658E-2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1.025501796491584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17.243056930044034</v>
      </c>
      <c r="I6" s="6">
        <f>IF('Log_working_3-way'!$D6="","",'True_Odds_Calculator_3-way'!O7/'True_Odds_Calculator_3-way'!B7-1)</f>
        <v>7.5715975384486924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2.7255385563990986E-2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1.0277278235224703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24.053453181693218</v>
      </c>
      <c r="I7" s="6">
        <f>IF('Log_working_3-way'!$D7="","",'True_Odds_Calculator_3-way'!O8/'True_Odds_Calculator_3-way'!B8-1)</f>
        <v>6.5863695306664276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2.8489715856323761E-2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1.0413040094715551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5.8512098687439851</v>
      </c>
      <c r="I8" s="6">
        <f>IF('Log_working_3-way'!$D8="","",'True_Odds_Calculator_3-way'!O9/'True_Odds_Calculator_3-way'!B9-1)</f>
        <v>9.036759476759082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4.3492962396446178E-2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1.0482993094189785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52.755224088708601</v>
      </c>
      <c r="I9" s="6">
        <f>IF('Log_working_3-way'!$D9="","",'True_Odds_Calculator_3-way'!O10/'True_Odds_Calculator_3-way'!B10-1)</f>
        <v>1.9092785606458937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3.6023786410571912E-2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1.0303405413462179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12.086757446788818</v>
      </c>
      <c r="I10" s="6">
        <f>IF('Log_working_3-way'!$D10="","",'True_Odds_Calculator_3-way'!O11/'True_Odds_Calculator_3-way'!B11-1)</f>
        <v>9.010345870526816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3.283307886750686E-2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1.0308958961201737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16.088846241510833</v>
      </c>
      <c r="I11" s="6">
        <f>IF('Log_working_3-way'!$D11="","",'True_Odds_Calculator_3-way'!O12/'True_Odds_Calculator_3-way'!B12-1)</f>
        <v>8.9439164869343717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3.3078548558424625E-2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1.0416623222120189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46.297908903748322</v>
      </c>
      <c r="I12" s="6">
        <f>IF('Log_working_3-way'!$D12="","",'True_Odds_Calculator_3-way'!O13/'True_Odds_Calculator_3-way'!B13-1)</f>
        <v>3.2687439939479441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3.3917734159474744E-2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1.0255853069879439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13.966294412712307</v>
      </c>
      <c r="I13" s="6">
        <f>IF('Log_working_3-way'!$D13="","",'True_Odds_Calculator_3-way'!O14/'True_Odds_Calculator_3-way'!B14-1)</f>
        <v>6.8098957072652668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2.7555657781606069E-2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1.0428913863866236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40.737064534007445</v>
      </c>
      <c r="I14" s="6">
        <f>IF('Log_working_3-way'!$D14="","",'True_Odds_Calculator_3-way'!O15/'True_Odds_Calculator_3-way'!B15-1)</f>
        <v>4.9670128152379167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3.7029052227369297E-2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1.0283861132137091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3.9539367547099893</v>
      </c>
      <c r="I15" s="6">
        <f>IF('Log_working_3-way'!$D15="","",'True_Odds_Calculator_3-way'!O16/'True_Odds_Calculator_3-way'!B16-1)</f>
        <v>5.9877964635344227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2.8589507345590626E-2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1.0267684203411545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15.876890000703256</v>
      </c>
      <c r="I16" s="6">
        <f>IF('Log_working_3-way'!$D16="","",'True_Odds_Calculator_3-way'!O17/'True_Odds_Calculator_3-way'!B17-1)</f>
        <v>6.6703451587592095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2.8691370885730816E-2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1.0264905796456869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13.494648744569117</v>
      </c>
      <c r="I17" s="6">
        <f>IF('Log_working_3-way'!$D17="","",'True_Odds_Calculator_3-way'!O18/'True_Odds_Calculator_3-way'!B18-1)</f>
        <v>6.3384519716402066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2.8472719649190292E-2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1.0618080562002528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64.911597406457076</v>
      </c>
      <c r="I18" s="6">
        <f>IF('Log_working_3-way'!$D18="","",'True_Odds_Calculator_3-way'!O19/'True_Odds_Calculator_3-way'!B19-1)</f>
        <v>0.91432592268981949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3.6256868655650143E-2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1.0244723448441238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15.100239927200629</v>
      </c>
      <c r="I19" s="6">
        <f>IF('Log_working_3-way'!$D19="","",'True_Odds_Calculator_3-way'!O20/'True_Odds_Calculator_3-way'!B20-1)</f>
        <v>7.4283920366303917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2.635461112227544E-2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1.0290008791960934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26.199880105003913</v>
      </c>
      <c r="I20" s="6">
        <f>IF('Log_working_3-way'!$D20="","",'True_Odds_Calculator_3-way'!O21/'True_Odds_Calculator_3-way'!B21-1)</f>
        <v>7.0229135060018226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2.9222808386418109E-2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1.0253943023759164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16.478980361675795</v>
      </c>
      <c r="I21" s="6">
        <f>IF('Log_working_3-way'!$D21="","",'True_Odds_Calculator_3-way'!O22/'True_Odds_Calculator_3-way'!B22-1)</f>
        <v>7.1318227323323118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2.7211563404816008E-2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1.06756395144662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69.523168159710892</v>
      </c>
      <c r="I22" s="6">
        <f>IF('Log_working_3-way'!$D22="","",'True_Odds_Calculator_3-way'!O23/'True_Odds_Calculator_3-way'!B23-1)</f>
        <v>0.20250673745700376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3.584902676522983E-2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1.0284750544242367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25.640076732711556</v>
      </c>
      <c r="I23" s="6">
        <f>IF('Log_working_3-way'!$D23="","",'True_Odds_Calculator_3-way'!O24/'True_Odds_Calculator_3-way'!B24-1)</f>
        <v>5.7658721345998023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2.8958345887953874E-2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1.0350846789365011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35.451417967928009</v>
      </c>
      <c r="I24" s="6">
        <f>IF('Log_working_3-way'!$D24="","",'True_Odds_Calculator_3-way'!O25/'True_Odds_Calculator_3-way'!B25-1)</f>
        <v>4.9337180422867801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3.2548271611511304E-2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1.0315182564887497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27.950282605954438</v>
      </c>
      <c r="I25" s="6">
        <f>IF('Log_working_3-way'!$D25="","",'True_Odds_Calculator_3-way'!O26/'True_Odds_Calculator_3-way'!B26-1)</f>
        <v>5.6439791548395633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3.1442477858021345E-2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1.0400448442755117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14.464496198121275</v>
      </c>
      <c r="I26" s="6">
        <f>IF('Log_working_3-way'!$D26="","",'True_Odds_Calculator_3-way'!O27/'True_Odds_Calculator_3-way'!B27-1)</f>
        <v>9.3070597020125501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4.2954901986279159E-2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1.0309169526384916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17.955697543919982</v>
      </c>
      <c r="I27" s="6">
        <f>IF('Log_working_3-way'!$D27="","",'True_Odds_Calculator_3-way'!O28/'True_Odds_Calculator_3-way'!B28-1)</f>
        <v>6.99462617050846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3.2864500975578137E-2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1.0308629018938524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16.234009906179125</v>
      </c>
      <c r="I28" s="6">
        <f>IF('Log_working_3-way'!$D28="","",'True_Odds_Calculator_3-way'!O29/'True_Odds_Calculator_3-way'!B29-1)</f>
        <v>8.512653201326394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3.3039599713541312E-2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1.0323348474020027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8.9962300752014883</v>
      </c>
      <c r="I29" s="6">
        <f>IF('Log_working_3-way'!$D29="","",'True_Odds_Calculator_3-way'!O30/'True_Odds_Calculator_3-way'!B30-1)</f>
        <v>6.0624205193832212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3.4291554736593621E-2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1.0467612929807486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52.814050655130579</v>
      </c>
      <c r="I30" s="6">
        <f>IF('Log_working_3-way'!$D30="","",'True_Odds_Calculator_3-way'!O31/'True_Odds_Calculator_3-way'!B31-1)</f>
        <v>1.8429431183813678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3.4891262072707097E-2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1.0293636500537224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29.674703854863587</v>
      </c>
      <c r="I31" s="6">
        <f>IF('Log_working_3-way'!$D31="","",'True_Odds_Calculator_3-way'!O32/'True_Odds_Calculator_3-way'!B32-1)</f>
        <v>5.1976923077842683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2.8915280012352884E-2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1.0435773845758904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19.691631221954925</v>
      </c>
      <c r="I32" s="6">
        <f>IF('Log_working_3-way'!$D32="","",'True_Odds_Calculator_3-way'!O33/'True_Odds_Calculator_3-way'!B33-1)</f>
        <v>5.0993180111395908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4.551038405403629E-2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1.0359147027849875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28.147681586705978</v>
      </c>
      <c r="I33" s="6">
        <f>IF('Log_working_3-way'!$D33="","",'True_Odds_Calculator_3-way'!O34/'True_Odds_Calculator_3-way'!B34-1)</f>
        <v>4.1023268853378214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3.5745863332070194E-2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1.0315898201710887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5.5650173598792847</v>
      </c>
      <c r="I34" s="6">
        <f>IF('Log_working_3-way'!$D34="","",'True_Odds_Calculator_3-way'!O35/'True_Odds_Calculator_3-way'!B35-1)</f>
        <v>7.3741453271484421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3.3003213247021268E-2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1.0470705060298022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24.099112974530108</v>
      </c>
      <c r="I35" s="6">
        <f>IF('Log_working_3-way'!$D35="","",'True_Odds_Calculator_3-way'!O36/'True_Odds_Calculator_3-way'!B36-1)</f>
        <v>8.0356806708308373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4.7785547785547777E-2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1.0584911671974622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0.83448048556265686</v>
      </c>
      <c r="I36" s="6">
        <f>IF('Log_working_3-way'!$D36="","",'True_Odds_Calculator_3-way'!O37/'True_Odds_Calculator_3-way'!B37-1)</f>
        <v>3.6267061756262358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4.8615744795519333E-2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1.0459199663033498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23.363178425478555</v>
      </c>
      <c r="I37" s="6">
        <f>IF('Log_working_3-way'!$D37="","",'True_Odds_Calculator_3-way'!O38/'True_Odds_Calculator_3-way'!B38-1)</f>
        <v>7.717828853264038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4.6973462153101053E-2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1.0270064375863641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2.8868652837856779E-2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1.0264882961494726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2.7952748458366372E-2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1.0332981726260073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33.030368762819492</v>
      </c>
      <c r="I42" s="6">
        <f>IF('Log_working_3-way'!$D42="","",'True_Odds_Calculator_3-way'!O41/'True_Odds_Calculator_3-way'!B41-1)</f>
        <v>4.1839913927477737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3.1867879468953086E-2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1.0300545706056401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14.564917768832663</v>
      </c>
      <c r="I43" s="6">
        <f>IF('Log_working_3-way'!$D43="","",'True_Odds_Calculator_3-way'!O42/'True_Odds_Calculator_3-way'!B42-1)</f>
        <v>8.2100105141021675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3.2367632367632293E-2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1.0364476953552035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3.2593090023117721</v>
      </c>
      <c r="I44" s="6">
        <f>IF('Log_working_3-way'!$D44="","",'True_Odds_Calculator_3-way'!O43/'True_Odds_Calculator_3-way'!B43-1)</f>
        <v>5.6066052532023178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3.5711963026575644E-2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1.035789975554372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25.004649361127594</v>
      </c>
      <c r="I45" s="6">
        <f>IF('Log_working_3-way'!$D45="","",'True_Odds_Calculator_3-way'!O44/'True_Odds_Calculator_3-way'!B44-1)</f>
        <v>6.9073239514501372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3.64071402750763E-2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1.029106754949052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10.019898267991389</v>
      </c>
      <c r="I46" s="6">
        <f>IF('Log_working_3-way'!$D46="","",'True_Odds_Calculator_3-way'!O45/'True_Odds_Calculator_3-way'!B45-1)</f>
        <v>9.1779326894115094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3.1516852550062868E-2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1.0454813752852956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40.762109497785325</v>
      </c>
      <c r="I47" s="6">
        <f>IF('Log_working_3-way'!$D47="","",'True_Odds_Calculator_3-way'!O46/'True_Odds_Calculator_3-way'!B46-1)</f>
        <v>4.2183438498476606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3.9706607720272569E-2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1.0341781865091364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25.02609761064938</v>
      </c>
      <c r="I48" s="6">
        <f>IF('Log_working_3-way'!$D48="","",'True_Odds_Calculator_3-way'!O47/'True_Odds_Calculator_3-way'!B47-1)</f>
        <v>6.8241712123828018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3.4783763651699662E-2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1.0410342919637203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35.648750028161601</v>
      </c>
      <c r="I49" s="6">
        <f>IF('Log_working_3-way'!$D49="","",'True_Odds_Calculator_3-way'!O48/'True_Odds_Calculator_3-way'!B48-1)</f>
        <v>5.7671607887135847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3.7574699697126901E-2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1.0338705821826673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21.772774908242205</v>
      </c>
      <c r="I50" s="6">
        <f>IF('Log_working_3-way'!$D50="","",'True_Odds_Calculator_3-way'!O49/'True_Odds_Calculator_3-way'!B49-1)</f>
        <v>8.0376368993085698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3.5149729781790651E-2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1.0362683212633905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11.205848828839377</v>
      </c>
      <c r="I51" s="6">
        <f>IF('Log_working_3-way'!$D51="","",'True_Odds_Calculator_3-way'!O50/'True_Odds_Calculator_3-way'!B50-1)</f>
        <v>7.5879797671996982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3.8994733422948125E-2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1.0385731519690553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21.115881521565385</v>
      </c>
      <c r="I52" s="6">
        <f>IF('Log_working_3-way'!$D52="","",'True_Odds_Calculator_3-way'!O51/'True_Odds_Calculator_3-way'!B51-1)</f>
        <v>6.6224894327065513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4.0266652330519959E-2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1.0377531036480589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24.838781880109199</v>
      </c>
      <c r="I53" s="6">
        <f>IF('Log_working_3-way'!$D53="","",'True_Odds_Calculator_3-way'!O52/'True_Odds_Calculator_3-way'!B52-1)</f>
        <v>5.7717973548831516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3.8488745232153843E-2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1.0380964642127095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5.6923231505216672</v>
      </c>
      <c r="I54" s="6">
        <f>IF('Log_working_3-way'!$D54="","",'True_Odds_Calculator_3-way'!O53/'True_Odds_Calculator_3-way'!B53-1)</f>
        <v>6.0218552933826341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3.9173018064838638E-2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1.0676263259538483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64.76994295806098</v>
      </c>
      <c r="I55" s="6">
        <f>IF('Log_working_3-way'!$D55="","",'True_Odds_Calculator_3-way'!O54/'True_Odds_Calculator_3-way'!B54-1)</f>
        <v>1.2444793073806202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3.9214190563080287E-2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1.0263875027894522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10.601847768281432</v>
      </c>
      <c r="I56" s="6">
        <f>IF('Log_working_3-way'!$D56="","",'True_Odds_Calculator_3-way'!O55/'True_Odds_Calculator_3-way'!B55-1)</f>
        <v>6.3433630024444829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2.8323615740015962E-2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1.0278077903019094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21.029384306742571</v>
      </c>
      <c r="I57" s="6">
        <f>IF('Log_working_3-way'!$D57="","",'True_Odds_Calculator_3-way'!O56/'True_Odds_Calculator_3-way'!B56-1)</f>
        <v>7.1791220996593434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2.908144653885758E-2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1.0276849601771536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6.0272323052936407</v>
      </c>
      <c r="I58" s="6">
        <f>IF('Log_working_3-way'!$D58="","",'True_Odds_Calculator_3-way'!O57/'True_Odds_Calculator_3-way'!B57-1)</f>
        <v>6.7163778245249377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2.8976244667676898E-2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1.0321459062479621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27.392706617204276</v>
      </c>
      <c r="I59" s="6">
        <f>IF('Log_working_3-way'!$D59="","",'True_Odds_Calculator_3-way'!O58/'True_Odds_Calculator_3-way'!B58-1)</f>
        <v>6.4565141763324148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3.2141125467959553E-2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1.02626578121023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13.829097504994442</v>
      </c>
      <c r="I60" s="6">
        <f>IF('Log_working_3-way'!$D60="","",'True_Odds_Calculator_3-way'!O59/'True_Odds_Calculator_3-way'!B59-1)</f>
        <v>5.3568378940961656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2.8058865016301837E-2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1.0256865776034356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15.54360625964306</v>
      </c>
      <c r="I61" s="6">
        <f>IF('Log_working_3-way'!$D61="","",'True_Odds_Calculator_3-way'!O60/'True_Odds_Calculator_3-way'!B60-1)</f>
        <v>5.3373457590527007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2.7400555267292903E-2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1.0304838019055078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4.3099994927051277</v>
      </c>
      <c r="I62" s="6">
        <f>IF('Log_working_3-way'!$D62="","",'True_Odds_Calculator_3-way'!O61/'True_Odds_Calculator_3-way'!B61-1)</f>
        <v>3.9120411416320966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2.9792532365251034E-2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1.0267949912469123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18.749415870057113</v>
      </c>
      <c r="I63" s="6">
        <f>IF('Log_working_3-way'!$D63="","",'True_Odds_Calculator_3-way'!O62/'True_Odds_Calculator_3-way'!B62-1)</f>
        <v>5.9585219175547977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2.8389135806015542E-2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1.0302794501566435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26.18483200217721</v>
      </c>
      <c r="I64" s="6">
        <f>IF('Log_working_3-way'!$D64="","",'True_Odds_Calculator_3-way'!O63/'True_Odds_Calculator_3-way'!B63-1)</f>
        <v>4.8050190036511742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3.0668715347001552E-2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1.0388722109393804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6.4203668906079772</v>
      </c>
      <c r="I65" s="6">
        <f>IF('Log_working_3-way'!$D65="","",'True_Odds_Calculator_3-way'!O64/'True_Odds_Calculator_3-way'!B64-1)</f>
        <v>7.0757630975494514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4.0618008153473939E-2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1.0524952647738683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35.970121438234834</v>
      </c>
      <c r="I66" s="6">
        <f>IF('Log_working_3-way'!$D66="","",'True_Odds_Calculator_3-way'!O65/'True_Odds_Calculator_3-way'!B65-1)</f>
        <v>5.7904304682472159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4.8223566249079308E-2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1.0494915829567253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3.2952295750520912</v>
      </c>
      <c r="I67" s="6">
        <f>IF('Log_working_3-way'!$D67="","",'True_Odds_Calculator_3-way'!O66/'True_Odds_Calculator_3-way'!B66-1)</f>
        <v>6.7999968961033534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4.8802963231846741E-2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1.0566442290022222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4.7309385861583939</v>
      </c>
      <c r="I68" s="6">
        <f>IF('Log_working_3-way'!$D68="","",'True_Odds_Calculator_3-way'!O67/'True_Odds_Calculator_3-way'!B67-1)</f>
        <v>6.7877139657654775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5.7128114403656172E-2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1.0505144521754053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9.5238125320860139</v>
      </c>
      <c r="I69" s="6">
        <f>IF('Log_working_3-way'!$D69="","",'True_Odds_Calculator_3-way'!O68/'True_Odds_Calculator_3-way'!B68-1)</f>
        <v>7.3458907182830178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5.3615816680560036E-2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1.0406101672411581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17.357801201952608</v>
      </c>
      <c r="I70" s="6">
        <f>IF('Log_working_3-way'!$D70="","",'True_Odds_Calculator_3-way'!O69/'True_Odds_Calculator_3-way'!B69-1)</f>
        <v>7.8466097890695323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4.3074936959260679E-2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1.0554580896752699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38.000351546252148</v>
      </c>
      <c r="I71" s="6">
        <f>IF('Log_working_3-way'!$D71="","",'True_Odds_Calculator_3-way'!O70/'True_Odds_Calculator_3-way'!B70-1)</f>
        <v>4.3804566622992747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4.9769343284701506E-2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1.0515068324543142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31.786289468901174</v>
      </c>
      <c r="I72" s="6">
        <f>IF('Log_working_3-way'!$D72="","",'True_Odds_Calculator_3-way'!O71/'True_Odds_Calculator_3-way'!B71-1)</f>
        <v>4.9324267367152981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4.9534261925188838E-2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1.0408360183819185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15.000238692380542</v>
      </c>
      <c r="I73" s="6">
        <f>IF('Log_working_3-way'!$D73="","",'True_Odds_Calculator_3-way'!O72/'True_Odds_Calculator_3-way'!B72-1)</f>
        <v>6.6881312208610524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4.3577324315029475E-2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1.0307122000378455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29.759413029567988</v>
      </c>
      <c r="I74" s="6">
        <f>IF('Log_working_3-way'!$D74="","",'True_Odds_Calculator_3-way'!O73/'True_Odds_Calculator_3-way'!B73-1)</f>
        <v>4.5860301579061726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3.009278856736497E-2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1.0274886373156138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5.7420608167671325</v>
      </c>
      <c r="I75" s="6">
        <f>IF('Log_working_3-way'!$D75="","",'True_Odds_Calculator_3-way'!O74/'True_Odds_Calculator_3-way'!B74-1)</f>
        <v>6.9125574863447588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2.8798787419477057E-2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1.0253178649042272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12.823942074220813</v>
      </c>
      <c r="I76" s="6">
        <f>IF('Log_working_3-way'!$D76="","",'True_Odds_Calculator_3-way'!O75/'True_Odds_Calculator_3-way'!B75-1)</f>
        <v>5.9033694731531137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2.7166919684811663E-2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1.0249887801817827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13.268835843315639</v>
      </c>
      <c r="I77" s="6">
        <f>IF('Log_working_3-way'!$D77="","",'True_Odds_Calculator_3-way'!O76/'True_Odds_Calculator_3-way'!B76-1)</f>
        <v>6.8448425109964539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2.6944901758843676E-2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1.0482229449449922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26.545031740160191</v>
      </c>
      <c r="I78" s="6">
        <f>IF('Log_working_3-way'!$D78="","",'True_Odds_Calculator_3-way'!O77/'True_Odds_Calculator_3-way'!B77-1)</f>
        <v>5.0846975114013855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4.8581560283687875E-2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1.0442593082560911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20.87197224931829</v>
      </c>
      <c r="I79" s="6">
        <f>IF('Log_working_3-way'!$D79="","",'True_Odds_Calculator_3-way'!O78/'True_Odds_Calculator_3-way'!B78-1)</f>
        <v>6.814540494762813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4.6237109309732016E-2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1.0515341348214771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3.8814994542725954</v>
      </c>
      <c r="I80" s="6">
        <f>IF('Log_working_3-way'!$D80="","",'True_Odds_Calculator_3-way'!O79/'True_Odds_Calculator_3-way'!B79-1)</f>
        <v>4.5911054141403858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4.9770443333938985E-2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1.0413388834601993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49.189365707219359</v>
      </c>
      <c r="I81" s="6">
        <f>IF('Log_working_3-way'!$D81="","",'True_Odds_Calculator_3-way'!O80/'True_Odds_Calculator_3-way'!B80-1)</f>
        <v>2.3145250721411985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3.2216643752756235E-2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1.0278359708221054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20.195025199693251</v>
      </c>
      <c r="I82" s="6">
        <f>IF('Log_working_3-way'!$D82="","",'True_Odds_Calculator_3-way'!O81/'True_Odds_Calculator_3-way'!B81-1)</f>
        <v>5.9960503563796808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2.9233774524045852E-2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1.0278359708221054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20.555466224089926</v>
      </c>
      <c r="I83" s="6">
        <f>IF('Log_working_3-way'!$D83="","",'True_Odds_Calculator_3-way'!O82/'True_Odds_Calculator_3-way'!B82-1)</f>
        <v>6.115024669145332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2.9233774524045852E-2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1.024667079510641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14.545545041406132</v>
      </c>
      <c r="I84" s="6">
        <f>IF('Log_working_3-way'!$D84="","",'True_Odds_Calculator_3-way'!O83/'True_Odds_Calculator_3-way'!B83-1)</f>
        <v>6.8415270296994715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2.6556662515566654E-2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1.0262092178601867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13.262805377018593</v>
      </c>
      <c r="I85" s="6">
        <f>IF('Log_working_3-way'!$D85="","",'True_Odds_Calculator_3-way'!O84/'True_Odds_Calculator_3-way'!B84-1)</f>
        <v>6.62341458220844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2.8217310919669503E-2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1.0258052603326988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19.126660104824055</v>
      </c>
      <c r="I86" s="6">
        <f>IF('Log_working_3-way'!$D86="","",'True_Odds_Calculator_3-way'!O85/'True_Odds_Calculator_3-way'!B85-1)</f>
        <v>6.0393278780313047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2.7314026627684784E-2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1.0256813854413966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14.074664504722538</v>
      </c>
      <c r="I87" s="6">
        <f>IF('Log_working_3-way'!$D87="","",'True_Odds_Calculator_3-way'!O86/'True_Odds_Calculator_3-way'!B86-1)</f>
        <v>6.3807728311414627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2.7605820133586922E-2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1.0264358723146909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17.242015581210403</v>
      </c>
      <c r="I88" s="6">
        <f>IF('Log_working_3-way'!$D88="","",'True_Odds_Calculator_3-way'!O87/'True_Odds_Calculator_3-way'!B87-1)</f>
        <v>6.0721092801488519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2.8175110898975397E-2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1.0269760840968769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7.3688288581820309</v>
      </c>
      <c r="I89" s="6">
        <f>IF('Log_working_3-way'!$D89="","",'True_Odds_Calculator_3-way'!O88/'True_Odds_Calculator_3-way'!B88-1)</f>
        <v>5.6340065612163484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2.8285386998034179E-2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1.0277989779769434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21.698242022951632</v>
      </c>
      <c r="I90" s="6">
        <f>IF('Log_working_3-way'!$D90="","",'True_Odds_Calculator_3-way'!O89/'True_Odds_Calculator_3-way'!B89-1)</f>
        <v>6.5464728892657131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2.9022998617424633E-2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1.0285231561133716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25.107886614894667</v>
      </c>
      <c r="I91" s="6">
        <f>IF('Log_working_3-way'!$D91="","",'True_Odds_Calculator_3-way'!O90/'True_Odds_Calculator_3-way'!B90-1)</f>
        <v>5.5609220341926884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2.9131256173201781E-2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1.0264347165736303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16.301279678742663</v>
      </c>
      <c r="I92" s="6">
        <f>IF('Log_working_3-way'!$D92="","",'True_Odds_Calculator_3-way'!O91/'True_Odds_Calculator_3-way'!B91-1)</f>
        <v>6.7111333328728175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2.8306393790437312E-2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1.0318648263049353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30.369232697569981</v>
      </c>
      <c r="I93" s="6">
        <f>IF('Log_working_3-way'!$D93="","",'True_Odds_Calculator_3-way'!O92/'True_Odds_Calculator_3-way'!B92-1)</f>
        <v>4.0650182024974866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3.1234104502481985E-2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1.0508169490487183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29.350887984719812</v>
      </c>
      <c r="I94" s="6">
        <f>IF('Log_working_3-way'!$D94="","",'True_Odds_Calculator_3-way'!O93/'True_Odds_Calculator_3-way'!B93-1)</f>
        <v>7.5628367064815887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4.9569880203158556E-2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1.0411177020979894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14.270091910081378</v>
      </c>
      <c r="I95" s="6">
        <f>IF('Log_working_3-way'!$D95="","",'True_Odds_Calculator_3-way'!O94/'True_Odds_Calculator_3-way'!B94-1)</f>
        <v>8.9617019709258692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4.4135602959132214E-2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1.0408137428169852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11.783899469924854</v>
      </c>
      <c r="I96" s="6">
        <f>IF('Log_working_3-way'!$D96="","",'True_Odds_Calculator_3-way'!O95/'True_Odds_Calculator_3-way'!B95-1)</f>
        <v>9.1752663889319219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4.3974944903737434E-2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1.0400842454906281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14.081412329907604</v>
      </c>
      <c r="I97" s="6">
        <f>IF('Log_working_3-way'!$D97="","",'True_Odds_Calculator_3-way'!O96/'True_Odds_Calculator_3-way'!B96-1)</f>
        <v>8.9019862139396047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4.3044129860850155E-2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1.0368936801977806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18.612157702719994</v>
      </c>
      <c r="I98" s="6">
        <f>IF('Log_working_3-way'!$D98="","",'True_Odds_Calculator_3-way'!O97/'True_Odds_Calculator_3-way'!B97-1)</f>
        <v>7.2376088471766415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3.8998951712424068E-2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1.0306909179356936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9.1063860516707482</v>
      </c>
      <c r="I99" s="6">
        <f>IF('Log_working_3-way'!$D99="","",'True_Odds_Calculator_3-way'!O98/'True_Odds_Calculator_3-way'!B98-1)</f>
        <v>7.1490892944750382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3.2887180846364439E-2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1.0320110358408252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30.427424609690625</v>
      </c>
      <c r="I100" s="6">
        <f>IF('Log_working_3-way'!$D100="","",'True_Odds_Calculator_3-way'!O99/'True_Odds_Calculator_3-way'!B99-1)</f>
        <v>5.6303268692815243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3.113442180674153E-2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1.0513781814429055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13.658207522893127</v>
      </c>
      <c r="I101" s="6">
        <f>IF('Log_working_3-way'!$D101="","",'True_Odds_Calculator_3-way'!O100/'True_Odds_Calculator_3-way'!B100-1)</f>
        <v>7.8367206275916441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5.4856225627500033E-2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1.030448966069577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15.025607466874398</v>
      </c>
      <c r="I102" s="6">
        <f>IF('Log_working_3-way'!$D102="","",'True_Odds_Calculator_3-way'!O101/'True_Odds_Calculator_3-way'!B101-1)</f>
        <v>8.1253496694020413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3.2741349189692848E-2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1.0087400155698631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20.092837544870381</v>
      </c>
      <c r="I103" s="6">
        <f>IF('Log_working_3-way'!$D103="","",'True_Odds_Calculator_3-way'!O102/'True_Odds_Calculator_3-way'!B102-1)</f>
        <v>7.4979426531666125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9.1945489075757614E-3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1.0369206637456752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28.556382921951748</v>
      </c>
      <c r="I104" s="6">
        <f>IF('Log_working_3-way'!$D104="","",'True_Odds_Calculator_3-way'!O103/'True_Odds_Calculator_3-way'!B103-1)</f>
        <v>5.7410882749776251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3.6602747769983957E-2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1.0422122926312942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0.81933376774408773</v>
      </c>
      <c r="I105" s="6">
        <f>IF('Log_working_3-way'!$D105="","",'True_Odds_Calculator_3-way'!O104/'True_Odds_Calculator_3-way'!B104-1)</f>
        <v>3.7863263885965992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3.5553683637307376E-2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1.0256631132023262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17.395715299373641</v>
      </c>
      <c r="I106" s="6">
        <f>IF('Log_working_3-way'!$D106="","",'True_Odds_Calculator_3-way'!O105/'True_Odds_Calculator_3-way'!B105-1)</f>
        <v>5.8235747652674652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2.7313994191259017E-2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1.0278060373047613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27.835348372179602</v>
      </c>
      <c r="I107" s="6">
        <f>IF('Log_working_3-way'!$D107="","",'True_Odds_Calculator_3-way'!O106/'True_Odds_Calculator_3-way'!B106-1)</f>
        <v>4.5800837973599462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2.7796558237995983E-2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1.0405675203547589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12.552743152198396</v>
      </c>
      <c r="I108" s="6">
        <f>IF('Log_working_3-way'!$D108="","",'True_Odds_Calculator_3-way'!O107/'True_Odds_Calculator_3-way'!B107-1)</f>
        <v>9.3280907400980162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4.3694813587906722E-2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1.0434664624682513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19.662048339936206</v>
      </c>
      <c r="I109" s="6">
        <f>IF('Log_working_3-way'!$D109="","",'True_Odds_Calculator_3-way'!O108/'True_Odds_Calculator_3-way'!B108-1)</f>
        <v>9.1900398433118227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4.5550694300938499E-2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1.0389369187595567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22.481386432231083</v>
      </c>
      <c r="I110" s="6">
        <f>IF('Log_working_3-way'!$D110="","",'True_Odds_Calculator_3-way'!O109/'True_Odds_Calculator_3-way'!B109-1)</f>
        <v>7.692612243982774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4.0156763251993688E-2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1.0419171485072376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16.172396175437129</v>
      </c>
      <c r="I111" s="6">
        <f>IF('Log_working_3-way'!$D111="","",'True_Odds_Calculator_3-way'!O110/'True_Odds_Calculator_3-way'!B110-1)</f>
        <v>8.8885844582577338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4.4673419524241087E-2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1.0414289925113989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11.2626727926454</v>
      </c>
      <c r="I112" s="6">
        <f>IF('Log_working_3-way'!$D112="","",'True_Odds_Calculator_3-way'!O111/'True_Odds_Calculator_3-way'!B111-1)</f>
        <v>7.7221798060621971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4.4448062520351606E-2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1.0317497531242359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29.211998234334885</v>
      </c>
      <c r="I113" s="6">
        <f>IF('Log_working_3-way'!$D113="","",'True_Odds_Calculator_3-way'!O112/'True_Odds_Calculator_3-way'!B112-1)</f>
        <v>6.2645079803039163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3.1078296085303769E-2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1.0275449513837731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6.0317013815707599</v>
      </c>
      <c r="I114" s="6">
        <f>IF('Log_working_3-way'!$D114="","",'True_Odds_Calculator_3-way'!O113/'True_Odds_Calculator_3-way'!B113-1)</f>
        <v>7.0908894319231361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2.8990104071873191E-2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1.0335468636684881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32.167759374573066</v>
      </c>
      <c r="I115" s="6">
        <f>IF('Log_working_3-way'!$D115="","",'True_Odds_Calculator_3-way'!O114/'True_Odds_Calculator_3-way'!B114-1)</f>
        <v>5.3115528157010825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3.2205054761445639E-2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1.0252801072338542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13.266182886891343</v>
      </c>
      <c r="I116" s="6">
        <f>IF('Log_working_3-way'!$D116="","",'True_Odds_Calculator_3-way'!O115/'True_Odds_Calculator_3-way'!B115-1)</f>
        <v>8.2576078764472367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2.7354207559406873E-2</v>
      </c>
    </row>
    <row r="117" spans="4:11" x14ac:dyDescent="0.25">
      <c r="D117">
        <f>solve_for_c('True_Odds_Calculator_3-way'!A116,'True_Odds_Calculator_3-way'!B116,'True_Odds_Calculator_3-way'!C116,'Log_working_3-way'!B$1,'Log_working_3-way'!B$2)</f>
        <v>1.0283187717738094</v>
      </c>
      <c r="F117" s="6" t="e">
        <f>IF('Log_working_3-way'!D117="","",1/'True_Odds_Calculator_3-way'!N116+1/'True_Odds_Calculator_3-way'!O116+1/'True_Odds_Calculator_3-way'!#REF!-1)</f>
        <v>#REF!</v>
      </c>
      <c r="H117" s="6">
        <f>IF('Log_working_3-way'!$D117="","",'True_Odds_Calculator_3-way'!N116/'True_Odds_Calculator_3-way'!A116-1)</f>
        <v>24.218652409600836</v>
      </c>
      <c r="I117" s="6">
        <f>IF('Log_working_3-way'!$D117="","",'True_Odds_Calculator_3-way'!O116/'True_Odds_Calculator_3-way'!B116-1)</f>
        <v>5.6739671879308196</v>
      </c>
      <c r="J117" s="6" t="e">
        <f>IF('Log_working_3-way'!$D117="","",'True_Odds_Calculator_3-way'!#REF!/'True_Odds_Calculator_3-way'!C116-1)</f>
        <v>#REF!</v>
      </c>
      <c r="K117" s="6">
        <f>IF('Log_working_3-way'!$D117="","",1/'True_Odds_Calculator_3-way'!A116+1/'True_Odds_Calculator_3-way'!B116+1/'True_Odds_Calculator_3-way'!C116-1)</f>
        <v>2.908152964395927E-2</v>
      </c>
    </row>
    <row r="118" spans="4:11" x14ac:dyDescent="0.25">
      <c r="D118">
        <f>solve_for_c('True_Odds_Calculator_3-way'!A117,'True_Odds_Calculator_3-way'!B117,'True_Odds_Calculator_3-way'!C117,'Log_working_3-way'!B$1,'Log_working_3-way'!B$2)</f>
        <v>1.0263488287621292</v>
      </c>
      <c r="F118" s="6" t="e">
        <f>IF('Log_working_3-way'!D118="","",1/'True_Odds_Calculator_3-way'!N117+1/'True_Odds_Calculator_3-way'!O117+1/'True_Odds_Calculator_3-way'!#REF!-1)</f>
        <v>#REF!</v>
      </c>
      <c r="H118" s="6">
        <f>IF('Log_working_3-way'!$D118="","",'True_Odds_Calculator_3-way'!N117/'True_Odds_Calculator_3-way'!A117-1)</f>
        <v>20.057309296433317</v>
      </c>
      <c r="I118" s="6">
        <f>IF('Log_working_3-way'!$D118="","",'True_Odds_Calculator_3-way'!O117/'True_Odds_Calculator_3-way'!B117-1)</f>
        <v>5.4657118332688794</v>
      </c>
      <c r="J118" s="6" t="e">
        <f>IF('Log_working_3-way'!$D118="","",'True_Odds_Calculator_3-way'!#REF!/'True_Odds_Calculator_3-way'!C117-1)</f>
        <v>#REF!</v>
      </c>
      <c r="K118" s="6">
        <f>IF('Log_working_3-way'!$D118="","",1/'True_Odds_Calculator_3-way'!A117+1/'True_Odds_Calculator_3-way'!B117+1/'True_Odds_Calculator_3-way'!C117-1)</f>
        <v>2.7726286613141804E-2</v>
      </c>
    </row>
    <row r="119" spans="4:11" x14ac:dyDescent="0.25">
      <c r="D119">
        <f>solve_for_c('True_Odds_Calculator_3-way'!A118,'True_Odds_Calculator_3-way'!B118,'True_Odds_Calculator_3-way'!C118,'Log_working_3-way'!B$1,'Log_working_3-way'!B$2)</f>
        <v>1.0251701281728938</v>
      </c>
      <c r="F119" s="6" t="e">
        <f>IF('Log_working_3-way'!D119="","",1/'True_Odds_Calculator_3-way'!N118+1/'True_Odds_Calculator_3-way'!O118+1/'True_Odds_Calculator_3-way'!#REF!-1)</f>
        <v>#REF!</v>
      </c>
      <c r="H119" s="6">
        <f>IF('Log_working_3-way'!$D119="","",'True_Odds_Calculator_3-way'!N118/'True_Odds_Calculator_3-way'!A118-1)</f>
        <v>8.9825392987692041</v>
      </c>
      <c r="I119" s="6">
        <f>IF('Log_working_3-way'!$D119="","",'True_Odds_Calculator_3-way'!O118/'True_Odds_Calculator_3-way'!B118-1)</f>
        <v>7.5563869145575762</v>
      </c>
      <c r="J119" s="6" t="e">
        <f>IF('Log_working_3-way'!$D119="","",'True_Odds_Calculator_3-way'!#REF!/'True_Odds_Calculator_3-way'!C118-1)</f>
        <v>#REF!</v>
      </c>
      <c r="K119" s="6">
        <f>IF('Log_working_3-way'!$D119="","",1/'True_Odds_Calculator_3-way'!A118+1/'True_Odds_Calculator_3-way'!B118+1/'True_Odds_Calculator_3-way'!C118-1)</f>
        <v>2.7084791131101404E-2</v>
      </c>
    </row>
    <row r="120" spans="4:11" x14ac:dyDescent="0.25">
      <c r="D120">
        <f>solve_for_c('True_Odds_Calculator_3-way'!A119,'True_Odds_Calculator_3-way'!B119,'True_Odds_Calculator_3-way'!C119,'Log_working_3-way'!B$1,'Log_working_3-way'!B$2)</f>
        <v>1.0257377884191583</v>
      </c>
      <c r="F120" s="6" t="e">
        <f>IF('Log_working_3-way'!D120="","",1/'True_Odds_Calculator_3-way'!N119+1/'True_Odds_Calculator_3-way'!O119+1/'True_Odds_Calculator_3-way'!#REF!-1)</f>
        <v>#REF!</v>
      </c>
      <c r="H120" s="6">
        <f>IF('Log_working_3-way'!$D120="","",'True_Odds_Calculator_3-way'!N119/'True_Odds_Calculator_3-way'!A119-1)</f>
        <v>10.180944796160929</v>
      </c>
      <c r="I120" s="6">
        <f>IF('Log_working_3-way'!$D120="","",'True_Odds_Calculator_3-way'!O119/'True_Odds_Calculator_3-way'!B119-1)</f>
        <v>8.2689921590259186</v>
      </c>
      <c r="J120" s="6" t="e">
        <f>IF('Log_working_3-way'!$D120="","",'True_Odds_Calculator_3-way'!#REF!/'True_Odds_Calculator_3-way'!C119-1)</f>
        <v>#REF!</v>
      </c>
      <c r="K120" s="6">
        <f>IF('Log_working_3-way'!$D120="","",1/'True_Odds_Calculator_3-way'!A119+1/'True_Odds_Calculator_3-way'!B119+1/'True_Odds_Calculator_3-way'!C119-1)</f>
        <v>2.7853163038229045E-2</v>
      </c>
    </row>
    <row r="121" spans="4:11" x14ac:dyDescent="0.25">
      <c r="D121">
        <f>solve_for_c('True_Odds_Calculator_3-way'!A120,'True_Odds_Calculator_3-way'!B120,'True_Odds_Calculator_3-way'!C120,'Log_working_3-way'!B$1,'Log_working_3-way'!B$2)</f>
        <v>1.0304288918011038</v>
      </c>
      <c r="F121" s="6" t="e">
        <f>IF('Log_working_3-way'!D121="","",1/'True_Odds_Calculator_3-way'!N120+1/'True_Odds_Calculator_3-way'!O120+1/'True_Odds_Calculator_3-way'!#REF!-1)</f>
        <v>#REF!</v>
      </c>
      <c r="H121" s="6">
        <f>IF('Log_working_3-way'!$D121="","",'True_Odds_Calculator_3-way'!N120/'True_Odds_Calculator_3-way'!A120-1)</f>
        <v>31.15845718441571</v>
      </c>
      <c r="I121" s="6">
        <f>IF('Log_working_3-way'!$D121="","",'True_Odds_Calculator_3-way'!O120/'True_Odds_Calculator_3-way'!B120-1)</f>
        <v>5.4012455602588432</v>
      </c>
      <c r="J121" s="6" t="e">
        <f>IF('Log_working_3-way'!$D121="","",'True_Odds_Calculator_3-way'!#REF!/'True_Odds_Calculator_3-way'!C120-1)</f>
        <v>#REF!</v>
      </c>
      <c r="K121" s="6">
        <f>IF('Log_working_3-way'!$D121="","",1/'True_Odds_Calculator_3-way'!A120+1/'True_Odds_Calculator_3-way'!B120+1/'True_Odds_Calculator_3-way'!C120-1)</f>
        <v>2.9535598501115645E-2</v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1.32</v>
      </c>
      <c r="B2" s="4">
        <f>IF('True_Odds_Calculator_3-way'!B3="","",'True_Odds_Calculator_3-way'!B3)</f>
        <v>5.67</v>
      </c>
      <c r="C2" s="4">
        <f>IF('True_Odds_Calculator_3-way'!C3="","",'True_Odds_Calculator_3-way'!C3)</f>
        <v>9.9700000000000006</v>
      </c>
      <c r="D2" s="9">
        <f>(K2/(AR2+K2-(AR2*K2)))</f>
        <v>0.74214925853545477</v>
      </c>
      <c r="E2" s="9">
        <f>(L2/(AR2+L2-(AR2*L2)))</f>
        <v>0.16473321765940718</v>
      </c>
      <c r="F2" s="9">
        <f>(M2/(AR2+M2-(AR2*M2)))</f>
        <v>9.3117523805138006E-2</v>
      </c>
      <c r="G2" s="9">
        <f>AR2</f>
        <v>1.0857432757755814</v>
      </c>
      <c r="H2" s="9">
        <f>IF(A2="","",1/D2)</f>
        <v>1.3474378482481861</v>
      </c>
      <c r="I2" s="9">
        <f>IF(B2="","",1/E2)</f>
        <v>6.0704210978719653</v>
      </c>
      <c r="J2" s="9">
        <f>IF(C2="","",1/F2)</f>
        <v>10.739117183706966</v>
      </c>
      <c r="K2" s="11">
        <f>1/A2</f>
        <v>0.75757575757575757</v>
      </c>
      <c r="L2" s="11">
        <f>1/B2</f>
        <v>0.17636684303350969</v>
      </c>
      <c r="M2" s="11">
        <f>1/C2</f>
        <v>0.10030090270812436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-0.17964169886603865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0.18708254526821338</v>
      </c>
      <c r="Q2" s="11">
        <f>2*'OddsRatio_working_3-way'!K2*'OddsRatio_working_3-way'!L2*'OddsRatio_working_3-way'!M2</f>
        <v>2.6802656915216813E-2</v>
      </c>
      <c r="R2" s="11">
        <f>O2/N2</f>
        <v>0</v>
      </c>
      <c r="S2" s="11">
        <f>P2/N2</f>
        <v>-1.0414204856063152</v>
      </c>
      <c r="T2" s="11">
        <f>Q2/N2</f>
        <v>-0.14920064263700786</v>
      </c>
      <c r="U2" s="11">
        <f>'OddsRatio_working_3-way'!S2-'OddsRatio_working_3-way'!R2^2/3</f>
        <v>-1.0414204856063152</v>
      </c>
      <c r="V2" s="11">
        <f>'OddsRatio_working_3-way'!S2*'OddsRatio_working_3-way'!R2/3-2*'OddsRatio_working_3-way'!R2^3/27-'OddsRatio_working_3-way'!T2</f>
        <v>0.14920064263700786</v>
      </c>
      <c r="W2" s="11">
        <f>'OddsRatio_working_3-way'!V2^2+4*'OddsRatio_working_3-way'!U2^3/27</f>
        <v>-0.14506946305643634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0.20453012908843801</v>
      </c>
      <c r="Y2" s="11">
        <f>IF('OddsRatio_working_3-way'!W2&gt;=0,IF('OddsRatio_working_3-way'!V2+SQRT('OddsRatio_working_3-way'!W2)&gt;0,0,PI()),ACOS('OddsRatio_working_3-way'!V2/(2*'OddsRatio_working_3-way'!X2)))</f>
        <v>1.1974427650994874</v>
      </c>
      <c r="Z2" s="11">
        <f>'OddsRatio_working_3-way'!X2^(1/3)*COS('OddsRatio_working_3-way'!Y2/3)</f>
        <v>0.54287163788779069</v>
      </c>
      <c r="AA2" s="11">
        <f>'OddsRatio_working_3-way'!X2^(1/3)*COS(('OddsRatio_working_3-way'!Y2+2*PI())/3)</f>
        <v>-0.46973586933307054</v>
      </c>
      <c r="AB2" s="11">
        <f>'OddsRatio_working_3-way'!X2^(1/3)*COS(('OddsRatio_working_3-way'!Y2+4*PI())/3)</f>
        <v>-7.3135768554720232E-2</v>
      </c>
      <c r="AC2" s="11">
        <f>'OddsRatio_working_3-way'!X2^(1/3)*SIN('OddsRatio_working_3-way'!Y2/3)</f>
        <v>0.22897717494501332</v>
      </c>
      <c r="AD2" s="11">
        <f>'OddsRatio_working_3-way'!X2^(1/3)*SIN(('OddsRatio_working_3-way'!Y2+2*PI())/3)</f>
        <v>0.35565204193238675</v>
      </c>
      <c r="AE2" s="11">
        <f>'OddsRatio_working_3-way'!X2^(1/3)*SIN(('OddsRatio_working_3-way'!Y2+4*PI())/3)</f>
        <v>-0.5846292168774001</v>
      </c>
      <c r="AF2" s="11">
        <f>-'OddsRatio_working_3-way'!U2/(3*'OddsRatio_working_3-way'!X2^(1/3))*COS(('OddsRatio_working_3-way'!Y2)/3)</f>
        <v>0.54287163788779069</v>
      </c>
      <c r="AG2" s="11">
        <f>-'OddsRatio_working_3-way'!U2/(3*'OddsRatio_working_3-way'!X2^(1/3))*COS(('OddsRatio_working_3-way'!Y2+2*PI())/3)</f>
        <v>-0.46973586933307054</v>
      </c>
      <c r="AH2" s="11">
        <f>-'OddsRatio_working_3-way'!U2/(3*'OddsRatio_working_3-way'!X2^(1/3))*COS(('OddsRatio_working_3-way'!Y2+4*PI())/3)</f>
        <v>-7.3135768554720232E-2</v>
      </c>
      <c r="AI2" s="11">
        <f>'OddsRatio_working_3-way'!U2/(3*'OddsRatio_working_3-way'!X2^(1/3))*SIN(('OddsRatio_working_3-way'!Y2)/3)</f>
        <v>-0.22897717494501332</v>
      </c>
      <c r="AJ2" s="11">
        <f>'OddsRatio_working_3-way'!U2/(3*'OddsRatio_working_3-way'!X2^(1/3))*SIN(('OddsRatio_working_3-way'!Y2+2*PI())/3)</f>
        <v>-0.35565204193238675</v>
      </c>
      <c r="AK2" s="11">
        <f>'OddsRatio_working_3-way'!U2/(3*'OddsRatio_working_3-way'!X2^(1/3))*SIN(('OddsRatio_working_3-way'!Y2+4*PI())/3)</f>
        <v>0.5846292168774001</v>
      </c>
      <c r="AL2" s="11">
        <f>'OddsRatio_working_3-way'!Z2+'OddsRatio_working_3-way'!AF2</f>
        <v>1.0857432757755814</v>
      </c>
      <c r="AM2" s="11">
        <f>'OddsRatio_working_3-way'!AA2+'OddsRatio_working_3-way'!AG2</f>
        <v>-0.93947173866614109</v>
      </c>
      <c r="AN2" s="11">
        <f>'OddsRatio_working_3-way'!AB2+'OddsRatio_working_3-way'!AH2</f>
        <v>-0.14627153710944046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1.0857432757755814</v>
      </c>
      <c r="AS2" s="11">
        <f>IF(('OddsRatio_working_3-way'!X2=0),IF(Q2&gt;0,-Q2^(1/3),(-Q2)^(1/3)),'OddsRatio_working_3-way'!AM2-'OddsRatio_working_3-way'!R2/3)</f>
        <v>-0.93947173866614109</v>
      </c>
      <c r="AT2" s="11">
        <f>IF(('OddsRatio_working_3-way'!X2=0),IF(Q2&gt;0,-Q2^(1/3),(-Q2)^(1/3)),'OddsRatio_working_3-way'!AN2-'OddsRatio_working_3-way'!R2/3)</f>
        <v>-0.14627153710944046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1.87</v>
      </c>
      <c r="B3" s="4">
        <f>IF('True_Odds_Calculator_3-way'!B4="","",'True_Odds_Calculator_3-way'!B4)</f>
        <v>4.08</v>
      </c>
      <c r="C3" s="4">
        <f>IF('True_Odds_Calculator_3-way'!C4="","",'True_Odds_Calculator_3-way'!C4)</f>
        <v>4.0199999999999996</v>
      </c>
      <c r="D3" s="9">
        <f t="shared" ref="D3" si="0">(K3/(AR3+K3-(AR3*K3)))</f>
        <v>0.52319877824061956</v>
      </c>
      <c r="E3" s="9">
        <f t="shared" ref="E3" si="1">(L3/(AR3+L3-(AR3*L3)))</f>
        <v>0.23661468678982064</v>
      </c>
      <c r="F3" s="9">
        <f t="shared" ref="F3" si="2">(M3/(AR3+M3-(AR3*M3)))</f>
        <v>0.24018653496955975</v>
      </c>
      <c r="G3" s="9">
        <f t="shared" ref="G3" si="3">AR3</f>
        <v>1.0474936183443715</v>
      </c>
      <c r="H3" s="9">
        <f t="shared" ref="H3" si="4">IF(A3="","",1/D3)</f>
        <v>1.9113194479596036</v>
      </c>
      <c r="I3" s="9">
        <f t="shared" ref="I3" si="5">IF(B3="","",1/E3)</f>
        <v>4.2262803445006645</v>
      </c>
      <c r="J3" s="9">
        <f t="shared" ref="J3" si="6">IF(C3="","",1/F3)</f>
        <v>4.1634307274000015</v>
      </c>
      <c r="K3" s="11">
        <f t="shared" ref="K3" si="7">1/A3</f>
        <v>0.53475935828876997</v>
      </c>
      <c r="L3" s="11">
        <f t="shared" ref="L3" si="8">1/B3</f>
        <v>0.24509803921568626</v>
      </c>
      <c r="M3" s="11">
        <f t="shared" ref="M3" si="9">1/C3</f>
        <v>0.24875621890547267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-0.26384513419063849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0.22725055648672854</v>
      </c>
      <c r="Q3" s="11">
        <f>2*'OddsRatio_working_3-way'!K3*'OddsRatio_working_3-way'!L3*'OddsRatio_working_3-way'!M3</f>
        <v>6.5208194113838908E-2</v>
      </c>
      <c r="R3" s="11">
        <f t="shared" ref="R3" si="10">O3/N3</f>
        <v>0</v>
      </c>
      <c r="S3" s="11">
        <f t="shared" ref="S3" si="11">P3/N3</f>
        <v>-0.86130281380338469</v>
      </c>
      <c r="T3" s="11">
        <f t="shared" ref="T3" si="12">Q3/N3</f>
        <v>-0.24714571414731273</v>
      </c>
      <c r="U3" s="11">
        <f>'OddsRatio_working_3-way'!S3-'OddsRatio_working_3-way'!R3^2/3</f>
        <v>-0.86130281380338469</v>
      </c>
      <c r="V3" s="11">
        <f>'OddsRatio_working_3-way'!S3*'OddsRatio_working_3-way'!R3/3-2*'OddsRatio_working_3-way'!R3^3/27-'OddsRatio_working_3-way'!T3</f>
        <v>0.24714571414731273</v>
      </c>
      <c r="W3" s="11">
        <f>'OddsRatio_working_3-way'!V3^2+4*'OddsRatio_working_3-way'!U3^3/27</f>
        <v>-3.35784129524914E-2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0.15383385272256933</v>
      </c>
      <c r="Y3" s="11">
        <f>IF('OddsRatio_working_3-way'!W3&gt;=0,IF('OddsRatio_working_3-way'!V3+SQRT('OddsRatio_working_3-way'!W3)&gt;0,0,PI()),ACOS('OddsRatio_working_3-way'!V3/(2*'OddsRatio_working_3-way'!X3)))</f>
        <v>0.63800124930585522</v>
      </c>
      <c r="Z3" s="11">
        <f>'OddsRatio_working_3-way'!X3^(1/3)*COS('OddsRatio_working_3-way'!Y3/3)</f>
        <v>0.52374680917218575</v>
      </c>
      <c r="AA3" s="11">
        <f>'OddsRatio_working_3-way'!X3^(1/3)*COS(('OddsRatio_working_3-way'!Y3+2*PI())/3)</f>
        <v>-0.35981554751911055</v>
      </c>
      <c r="AB3" s="11">
        <f>'OddsRatio_working_3-way'!X3^(1/3)*COS(('OddsRatio_working_3-way'!Y3+4*PI())/3)</f>
        <v>-0.16393126165307534</v>
      </c>
      <c r="AC3" s="11">
        <f>'OddsRatio_working_3-way'!X3^(1/3)*SIN('OddsRatio_working_3-way'!Y3/3)</f>
        <v>0.11309384517477326</v>
      </c>
      <c r="AD3" s="11">
        <f>'OddsRatio_working_3-way'!X3^(1/3)*SIN(('OddsRatio_working_3-way'!Y3+2*PI())/3)</f>
        <v>0.39703111930676699</v>
      </c>
      <c r="AE3" s="11">
        <f>'OddsRatio_working_3-way'!X3^(1/3)*SIN(('OddsRatio_working_3-way'!Y3+4*PI())/3)</f>
        <v>-0.5101249644815401</v>
      </c>
      <c r="AF3" s="11">
        <f>-'OddsRatio_working_3-way'!U3/(3*'OddsRatio_working_3-way'!X3^(1/3))*COS(('OddsRatio_working_3-way'!Y3)/3)</f>
        <v>0.52374680917218575</v>
      </c>
      <c r="AG3" s="11">
        <f>-'OddsRatio_working_3-way'!U3/(3*'OddsRatio_working_3-way'!X3^(1/3))*COS(('OddsRatio_working_3-way'!Y3+2*PI())/3)</f>
        <v>-0.35981554751911055</v>
      </c>
      <c r="AH3" s="11">
        <f>-'OddsRatio_working_3-way'!U3/(3*'OddsRatio_working_3-way'!X3^(1/3))*COS(('OddsRatio_working_3-way'!Y3+4*PI())/3)</f>
        <v>-0.16393126165307534</v>
      </c>
      <c r="AI3" s="11">
        <f>'OddsRatio_working_3-way'!U3/(3*'OddsRatio_working_3-way'!X3^(1/3))*SIN(('OddsRatio_working_3-way'!Y3)/3)</f>
        <v>-0.11309384517477326</v>
      </c>
      <c r="AJ3" s="11">
        <f>'OddsRatio_working_3-way'!U3/(3*'OddsRatio_working_3-way'!X3^(1/3))*SIN(('OddsRatio_working_3-way'!Y3+2*PI())/3)</f>
        <v>-0.39703111930676699</v>
      </c>
      <c r="AK3" s="11">
        <f>'OddsRatio_working_3-way'!U3/(3*'OddsRatio_working_3-way'!X3^(1/3))*SIN(('OddsRatio_working_3-way'!Y3+4*PI())/3)</f>
        <v>0.5101249644815401</v>
      </c>
      <c r="AL3" s="11">
        <f>'OddsRatio_working_3-way'!Z3+'OddsRatio_working_3-way'!AF3</f>
        <v>1.0474936183443715</v>
      </c>
      <c r="AM3" s="11">
        <f>'OddsRatio_working_3-way'!AA3+'OddsRatio_working_3-way'!AG3</f>
        <v>-0.71963109503822109</v>
      </c>
      <c r="AN3" s="11">
        <f>'OddsRatio_working_3-way'!AB3+'OddsRatio_working_3-way'!AH3</f>
        <v>-0.32786252330615068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1.0474936183443715</v>
      </c>
      <c r="AS3" s="11">
        <f>IF(('OddsRatio_working_3-way'!X3=0),IF(Q3&gt;0,-Q3^(1/3),(-Q3)^(1/3)),'OddsRatio_working_3-way'!AM3-'OddsRatio_working_3-way'!R3/3)</f>
        <v>-0.71963109503822109</v>
      </c>
      <c r="AT3" s="11">
        <f>IF(('OddsRatio_working_3-way'!X3=0),IF(Q3&gt;0,-Q3^(1/3),(-Q3)^(1/3)),'OddsRatio_working_3-way'!AN3-'OddsRatio_working_3-way'!R3/3)</f>
        <v>-0.32786252330615068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1.39</v>
      </c>
      <c r="B4" s="4">
        <f>IF('True_Odds_Calculator_3-way'!B5="","",'True_Odds_Calculator_3-way'!B5)</f>
        <v>4.99</v>
      </c>
      <c r="C4" s="4">
        <f>IF('True_Odds_Calculator_3-way'!C5="","",'True_Odds_Calculator_3-way'!C5)</f>
        <v>8.91</v>
      </c>
      <c r="D4" s="9">
        <f t="shared" ref="D4:D67" si="13">(K4/(AR4+K4-(AR4*K4)))</f>
        <v>0.70510541424647966</v>
      </c>
      <c r="E4" s="9">
        <f t="shared" ref="E4:E67" si="14">(L4/(AR4+L4-(AR4*L4)))</f>
        <v>0.18943732876851851</v>
      </c>
      <c r="F4" s="9">
        <f t="shared" ref="F4:F67" si="15">(M4/(AR4+M4-(AR4*M4)))</f>
        <v>0.10545725698500194</v>
      </c>
      <c r="G4" s="9">
        <f t="shared" ref="G4:G67" si="16">AR4</f>
        <v>1.0723786092021785</v>
      </c>
      <c r="H4" s="9">
        <f t="shared" ref="H4:H67" si="17">IF(A4="","",1/D4)</f>
        <v>1.4182276575888493</v>
      </c>
      <c r="I4" s="9">
        <f t="shared" ref="I4:I67" si="18">IF(B4="","",1/E4)</f>
        <v>5.2787906507166928</v>
      </c>
      <c r="J4" s="9">
        <f t="shared" ref="J4:J67" si="19">IF(C4="","",1/F4)</f>
        <v>9.4825147987892322</v>
      </c>
      <c r="K4" s="11">
        <f t="shared" ref="K4:K67" si="20">1/A4</f>
        <v>0.71942446043165476</v>
      </c>
      <c r="L4" s="11">
        <f t="shared" ref="L4:L67" si="21">1/B4</f>
        <v>0.20040080160320639</v>
      </c>
      <c r="M4" s="11">
        <f t="shared" ref="M4:M67" si="22">1/C4</f>
        <v>0.1122334455667789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-0.19916863011685748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0.19886521907350135</v>
      </c>
      <c r="Q4" s="11">
        <f>2*'OddsRatio_working_3-way'!K4*'OddsRatio_working_3-way'!L4*'OddsRatio_working_3-way'!M4</f>
        <v>3.2362118644996149E-2</v>
      </c>
      <c r="R4" s="11">
        <f t="shared" ref="R4:R67" si="23">O4/N4</f>
        <v>0</v>
      </c>
      <c r="S4" s="11">
        <f t="shared" ref="S4:S67" si="24">P4/N4</f>
        <v>-0.99847661228990681</v>
      </c>
      <c r="T4" s="11">
        <f t="shared" ref="T4:T67" si="25">Q4/N4</f>
        <v>-0.1624860231553957</v>
      </c>
      <c r="U4" s="11">
        <f>'OddsRatio_working_3-way'!S4-'OddsRatio_working_3-way'!R4^2/3</f>
        <v>-0.99847661228990681</v>
      </c>
      <c r="V4" s="11">
        <f>'OddsRatio_working_3-way'!S4*'OddsRatio_working_3-way'!R4/3-2*'OddsRatio_working_3-way'!R4^3/27-'OddsRatio_working_3-way'!T4</f>
        <v>0.1624860231553957</v>
      </c>
      <c r="W4" s="11">
        <f>'OddsRatio_working_3-way'!V4^2+4*'OddsRatio_working_3-way'!U4^3/27</f>
        <v>-0.12107041012577013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0.19201049310299809</v>
      </c>
      <c r="Y4" s="11">
        <f>IF('OddsRatio_working_3-way'!W4&gt;=0,IF('OddsRatio_working_3-way'!V4+SQRT('OddsRatio_working_3-way'!W4)&gt;0,0,PI()),ACOS('OddsRatio_working_3-way'!V4/(2*'OddsRatio_working_3-way'!X4)))</f>
        <v>1.1339130269236715</v>
      </c>
      <c r="Z4" s="11">
        <f>'OddsRatio_working_3-way'!X4^(1/3)*COS('OddsRatio_working_3-way'!Y4/3)</f>
        <v>0.53618930460108916</v>
      </c>
      <c r="AA4" s="11">
        <f>'OddsRatio_working_3-way'!X4^(1/3)*COS(('OddsRatio_working_3-way'!Y4+2*PI())/3)</f>
        <v>-0.45247178020969442</v>
      </c>
      <c r="AB4" s="11">
        <f>'OddsRatio_working_3-way'!X4^(1/3)*COS(('OddsRatio_working_3-way'!Y4+4*PI())/3)</f>
        <v>-8.3717524391394876E-2</v>
      </c>
      <c r="AC4" s="11">
        <f>'OddsRatio_working_3-way'!X4^(1/3)*SIN('OddsRatio_working_3-way'!Y4/3)</f>
        <v>0.21290036886151534</v>
      </c>
      <c r="AD4" s="11">
        <f>'OddsRatio_working_3-way'!X4^(1/3)*SIN(('OddsRatio_working_3-way'!Y4+2*PI())/3)</f>
        <v>0.3579033745912979</v>
      </c>
      <c r="AE4" s="11">
        <f>'OddsRatio_working_3-way'!X4^(1/3)*SIN(('OddsRatio_working_3-way'!Y4+4*PI())/3)</f>
        <v>-0.57080374345281326</v>
      </c>
      <c r="AF4" s="11">
        <f>-'OddsRatio_working_3-way'!U4/(3*'OddsRatio_working_3-way'!X4^(1/3))*COS(('OddsRatio_working_3-way'!Y4)/3)</f>
        <v>0.53618930460108927</v>
      </c>
      <c r="AG4" s="11">
        <f>-'OddsRatio_working_3-way'!U4/(3*'OddsRatio_working_3-way'!X4^(1/3))*COS(('OddsRatio_working_3-way'!Y4+2*PI())/3)</f>
        <v>-0.45247178020969453</v>
      </c>
      <c r="AH4" s="11">
        <f>-'OddsRatio_working_3-way'!U4/(3*'OddsRatio_working_3-way'!X4^(1/3))*COS(('OddsRatio_working_3-way'!Y4+4*PI())/3)</f>
        <v>-8.371752439139489E-2</v>
      </c>
      <c r="AI4" s="11">
        <f>'OddsRatio_working_3-way'!U4/(3*'OddsRatio_working_3-way'!X4^(1/3))*SIN(('OddsRatio_working_3-way'!Y4)/3)</f>
        <v>-0.21290036886151537</v>
      </c>
      <c r="AJ4" s="11">
        <f>'OddsRatio_working_3-way'!U4/(3*'OddsRatio_working_3-way'!X4^(1/3))*SIN(('OddsRatio_working_3-way'!Y4+2*PI())/3)</f>
        <v>-0.35790337459129795</v>
      </c>
      <c r="AK4" s="11">
        <f>'OddsRatio_working_3-way'!U4/(3*'OddsRatio_working_3-way'!X4^(1/3))*SIN(('OddsRatio_working_3-way'!Y4+4*PI())/3)</f>
        <v>0.57080374345281337</v>
      </c>
      <c r="AL4" s="11">
        <f>'OddsRatio_working_3-way'!Z4+'OddsRatio_working_3-way'!AF4</f>
        <v>1.0723786092021785</v>
      </c>
      <c r="AM4" s="11">
        <f>'OddsRatio_working_3-way'!AA4+'OddsRatio_working_3-way'!AG4</f>
        <v>-0.90494356041938895</v>
      </c>
      <c r="AN4" s="11">
        <f>'OddsRatio_working_3-way'!AB4+'OddsRatio_working_3-way'!AH4</f>
        <v>-0.16743504878278975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1.0723786092021785</v>
      </c>
      <c r="AS4" s="11">
        <f>IF(('OddsRatio_working_3-way'!X4=0),IF(Q4&gt;0,-Q4^(1/3),(-Q4)^(1/3)),'OddsRatio_working_3-way'!AM4-'OddsRatio_working_3-way'!R4/3)</f>
        <v>-0.90494356041938895</v>
      </c>
      <c r="AT4" s="11">
        <f>IF(('OddsRatio_working_3-way'!X4=0),IF(Q4&gt;0,-Q4^(1/3),(-Q4)^(1/3)),'OddsRatio_working_3-way'!AN4-'OddsRatio_working_3-way'!R4/3)</f>
        <v>-0.16743504878278975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4.8600000000000003</v>
      </c>
      <c r="B5" s="4">
        <f>IF('True_Odds_Calculator_3-way'!B6="","",'True_Odds_Calculator_3-way'!B6)</f>
        <v>3.38</v>
      </c>
      <c r="C5" s="4">
        <f>IF('True_Odds_Calculator_3-way'!C6="","",'True_Odds_Calculator_3-way'!C6)</f>
        <v>1.89</v>
      </c>
      <c r="D5" s="9">
        <f t="shared" si="13"/>
        <v>0.19773962589353394</v>
      </c>
      <c r="E5" s="9">
        <f t="shared" si="14"/>
        <v>0.28558682544312514</v>
      </c>
      <c r="F5" s="9">
        <f t="shared" si="15"/>
        <v>0.51667354866334092</v>
      </c>
      <c r="G5" s="9">
        <f t="shared" si="16"/>
        <v>1.0510765063802614</v>
      </c>
      <c r="H5" s="9">
        <f t="shared" si="17"/>
        <v>5.0571553146278099</v>
      </c>
      <c r="I5" s="9">
        <f t="shared" si="18"/>
        <v>3.5015620851850215</v>
      </c>
      <c r="J5" s="9">
        <f t="shared" si="19"/>
        <v>1.9354580906784324</v>
      </c>
      <c r="K5" s="11">
        <f t="shared" si="20"/>
        <v>0.20576131687242796</v>
      </c>
      <c r="L5" s="11">
        <f t="shared" si="21"/>
        <v>0.29585798816568049</v>
      </c>
      <c r="M5" s="11">
        <f t="shared" si="22"/>
        <v>0.52910052910052918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-0.26335374261933298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0.22965439236411067</v>
      </c>
      <c r="Q5" s="11">
        <f>2*'OddsRatio_working_3-way'!K5*'OddsRatio_working_3-way'!L5*'OddsRatio_working_3-way'!M5</f>
        <v>6.4419184393859935E-2</v>
      </c>
      <c r="R5" s="11">
        <f t="shared" si="23"/>
        <v>0</v>
      </c>
      <c r="S5" s="11">
        <f t="shared" si="24"/>
        <v>-0.87203770138200265</v>
      </c>
      <c r="T5" s="11">
        <f t="shared" si="25"/>
        <v>-0.24461085592763046</v>
      </c>
      <c r="U5" s="11">
        <f>'OddsRatio_working_3-way'!S5-'OddsRatio_working_3-way'!R5^2/3</f>
        <v>-0.87203770138200265</v>
      </c>
      <c r="V5" s="11">
        <f>'OddsRatio_working_3-way'!S5*'OddsRatio_working_3-way'!R5/3-2*'OddsRatio_working_3-way'!R5^3/27-'OddsRatio_working_3-way'!T5</f>
        <v>0.24461085592763046</v>
      </c>
      <c r="W5" s="11">
        <f>'OddsRatio_working_3-way'!V5^2+4*'OddsRatio_working_3-way'!U5^3/27</f>
        <v>-3.8408618688482228E-2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0.15671876844058133</v>
      </c>
      <c r="Y5" s="11">
        <f>IF('OddsRatio_working_3-way'!W5&gt;=0,IF('OddsRatio_working_3-way'!V5+SQRT('OddsRatio_working_3-way'!W5)&gt;0,0,PI()),ACOS('OddsRatio_working_3-way'!V5/(2*'OddsRatio_working_3-way'!X5)))</f>
        <v>0.67546961061410105</v>
      </c>
      <c r="Z5" s="11">
        <f>'OddsRatio_working_3-way'!X5^(1/3)*COS('OddsRatio_working_3-way'!Y5/3)</f>
        <v>0.5255382531901307</v>
      </c>
      <c r="AA5" s="11">
        <f>'OddsRatio_working_3-way'!X5^(1/3)*COS(('OddsRatio_working_3-way'!Y5+2*PI())/3)</f>
        <v>-0.36701203364825624</v>
      </c>
      <c r="AB5" s="11">
        <f>'OddsRatio_working_3-way'!X5^(1/3)*COS(('OddsRatio_working_3-way'!Y5+4*PI())/3)</f>
        <v>-0.15852621954187454</v>
      </c>
      <c r="AC5" s="11">
        <f>'OddsRatio_working_3-way'!X5^(1/3)*SIN('OddsRatio_working_3-way'!Y5/3)</f>
        <v>0.12036934089653792</v>
      </c>
      <c r="AD5" s="11">
        <f>'OddsRatio_working_3-way'!X5^(1/3)*SIN(('OddsRatio_working_3-way'!Y5+2*PI())/3)</f>
        <v>0.39494480747488259</v>
      </c>
      <c r="AE5" s="11">
        <f>'OddsRatio_working_3-way'!X5^(1/3)*SIN(('OddsRatio_working_3-way'!Y5+4*PI())/3)</f>
        <v>-0.51531414837142031</v>
      </c>
      <c r="AF5" s="11">
        <f>-'OddsRatio_working_3-way'!U5/(3*'OddsRatio_working_3-way'!X5^(1/3))*COS(('OddsRatio_working_3-way'!Y5)/3)</f>
        <v>0.52553825319013081</v>
      </c>
      <c r="AG5" s="11">
        <f>-'OddsRatio_working_3-way'!U5/(3*'OddsRatio_working_3-way'!X5^(1/3))*COS(('OddsRatio_working_3-way'!Y5+2*PI())/3)</f>
        <v>-0.36701203364825635</v>
      </c>
      <c r="AH5" s="11">
        <f>-'OddsRatio_working_3-way'!U5/(3*'OddsRatio_working_3-way'!X5^(1/3))*COS(('OddsRatio_working_3-way'!Y5+4*PI())/3)</f>
        <v>-0.1585262195418746</v>
      </c>
      <c r="AI5" s="11">
        <f>'OddsRatio_working_3-way'!U5/(3*'OddsRatio_working_3-way'!X5^(1/3))*SIN(('OddsRatio_working_3-way'!Y5)/3)</f>
        <v>-0.12036934089653793</v>
      </c>
      <c r="AJ5" s="11">
        <f>'OddsRatio_working_3-way'!U5/(3*'OddsRatio_working_3-way'!X5^(1/3))*SIN(('OddsRatio_working_3-way'!Y5+2*PI())/3)</f>
        <v>-0.39494480747488264</v>
      </c>
      <c r="AK5" s="11">
        <f>'OddsRatio_working_3-way'!U5/(3*'OddsRatio_working_3-way'!X5^(1/3))*SIN(('OddsRatio_working_3-way'!Y5+4*PI())/3)</f>
        <v>0.51531414837142042</v>
      </c>
      <c r="AL5" s="11">
        <f>'OddsRatio_working_3-way'!Z5+'OddsRatio_working_3-way'!AF5</f>
        <v>1.0510765063802614</v>
      </c>
      <c r="AM5" s="11">
        <f>'OddsRatio_working_3-way'!AA5+'OddsRatio_working_3-way'!AG5</f>
        <v>-0.73402406729651259</v>
      </c>
      <c r="AN5" s="11">
        <f>'OddsRatio_working_3-way'!AB5+'OddsRatio_working_3-way'!AH5</f>
        <v>-0.31705243908374914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1.0510765063802614</v>
      </c>
      <c r="AS5" s="11">
        <f>IF(('OddsRatio_working_3-way'!X5=0),IF(Q5&gt;0,-Q5^(1/3),(-Q5)^(1/3)),'OddsRatio_working_3-way'!AM5-'OddsRatio_working_3-way'!R5/3)</f>
        <v>-0.73402406729651259</v>
      </c>
      <c r="AT5" s="11">
        <f>IF(('OddsRatio_working_3-way'!X5=0),IF(Q5&gt;0,-Q5^(1/3),(-Q5)^(1/3)),'OddsRatio_working_3-way'!AN5-'OddsRatio_working_3-way'!R5/3)</f>
        <v>-0.31705243908374914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2.31</v>
      </c>
      <c r="B6" s="4">
        <f>IF('True_Odds_Calculator_3-way'!B7="","",'True_Odds_Calculator_3-way'!B7)</f>
        <v>3.37</v>
      </c>
      <c r="C6" s="4">
        <f>IF('True_Odds_Calculator_3-way'!C7="","",'True_Odds_Calculator_3-way'!C7)</f>
        <v>3.36</v>
      </c>
      <c r="D6" s="9">
        <f t="shared" si="13"/>
        <v>0.42277613124816948</v>
      </c>
      <c r="E6" s="9">
        <f t="shared" si="14"/>
        <v>0.28817786402891987</v>
      </c>
      <c r="F6" s="9">
        <f t="shared" si="15"/>
        <v>0.28904600472291053</v>
      </c>
      <c r="G6" s="9">
        <f t="shared" si="16"/>
        <v>1.0422274931729683</v>
      </c>
      <c r="H6" s="9">
        <f t="shared" si="17"/>
        <v>2.3653180160565883</v>
      </c>
      <c r="I6" s="9">
        <f t="shared" si="18"/>
        <v>3.4700791588199356</v>
      </c>
      <c r="J6" s="9">
        <f t="shared" si="19"/>
        <v>3.4596568838882047</v>
      </c>
      <c r="K6" s="11">
        <f t="shared" si="20"/>
        <v>0.4329004329004329</v>
      </c>
      <c r="L6" s="11">
        <f t="shared" si="21"/>
        <v>0.29673590504451036</v>
      </c>
      <c r="M6" s="11">
        <f t="shared" si="22"/>
        <v>0.29761904761904762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-0.28012410791130571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0.23091693290930254</v>
      </c>
      <c r="Q6" s="11">
        <f>2*'OddsRatio_working_3-way'!K6*'OddsRatio_working_3-way'!L6*'OddsRatio_working_3-way'!M6</f>
        <v>7.6462560565994209E-2</v>
      </c>
      <c r="R6" s="11">
        <f t="shared" si="23"/>
        <v>0</v>
      </c>
      <c r="S6" s="11">
        <f t="shared" si="24"/>
        <v>-0.82433795017177391</v>
      </c>
      <c r="T6" s="11">
        <f t="shared" si="25"/>
        <v>-0.27295958614959398</v>
      </c>
      <c r="U6" s="11">
        <f>'OddsRatio_working_3-way'!S6-'OddsRatio_working_3-way'!R6^2/3</f>
        <v>-0.82433795017177391</v>
      </c>
      <c r="V6" s="11">
        <f>'OddsRatio_working_3-way'!S6*'OddsRatio_working_3-way'!R6/3-2*'OddsRatio_working_3-way'!R6^3/27-'OddsRatio_working_3-way'!T6</f>
        <v>0.27295958614959398</v>
      </c>
      <c r="W6" s="11">
        <f>'OddsRatio_working_3-way'!V6^2+4*'OddsRatio_working_3-way'!U6^3/27</f>
        <v>-8.4804549266714324E-3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0.14403766052462552</v>
      </c>
      <c r="Y6" s="11">
        <f>IF('OddsRatio_working_3-way'!W6&gt;=0,IF('OddsRatio_working_3-way'!V6+SQRT('OddsRatio_working_3-way'!W6)&gt;0,0,PI()),ACOS('OddsRatio_working_3-way'!V6/(2*'OddsRatio_working_3-way'!X6)))</f>
        <v>0.32538246612111421</v>
      </c>
      <c r="Z6" s="11">
        <f>'OddsRatio_working_3-way'!X6^(1/3)*COS('OddsRatio_working_3-way'!Y6/3)</f>
        <v>0.52111374658648424</v>
      </c>
      <c r="AA6" s="11">
        <f>'OddsRatio_working_3-way'!X6^(1/3)*COS(('OddsRatio_working_3-way'!Y6+2*PI())/3)</f>
        <v>-0.3096978427778958</v>
      </c>
      <c r="AB6" s="11">
        <f>'OddsRatio_working_3-way'!X6^(1/3)*COS(('OddsRatio_working_3-way'!Y6+4*PI())/3)</f>
        <v>-0.21141590380858852</v>
      </c>
      <c r="AC6" s="11">
        <f>'OddsRatio_working_3-way'!X6^(1/3)*SIN('OddsRatio_working_3-way'!Y6/3)</f>
        <v>5.6743103920407885E-2</v>
      </c>
      <c r="AD6" s="11">
        <f>'OddsRatio_working_3-way'!X6^(1/3)*SIN(('OddsRatio_working_3-way'!Y6+2*PI())/3)</f>
        <v>0.42292619084497762</v>
      </c>
      <c r="AE6" s="11">
        <f>'OddsRatio_working_3-way'!X6^(1/3)*SIN(('OddsRatio_working_3-way'!Y6+4*PI())/3)</f>
        <v>-0.4796692947653855</v>
      </c>
      <c r="AF6" s="11">
        <f>-'OddsRatio_working_3-way'!U6/(3*'OddsRatio_working_3-way'!X6^(1/3))*COS(('OddsRatio_working_3-way'!Y6)/3)</f>
        <v>0.52111374658648413</v>
      </c>
      <c r="AG6" s="11">
        <f>-'OddsRatio_working_3-way'!U6/(3*'OddsRatio_working_3-way'!X6^(1/3))*COS(('OddsRatio_working_3-way'!Y6+2*PI())/3)</f>
        <v>-0.30969784277789575</v>
      </c>
      <c r="AH6" s="11">
        <f>-'OddsRatio_working_3-way'!U6/(3*'OddsRatio_working_3-way'!X6^(1/3))*COS(('OddsRatio_working_3-way'!Y6+4*PI())/3)</f>
        <v>-0.21141590380858849</v>
      </c>
      <c r="AI6" s="11">
        <f>'OddsRatio_working_3-way'!U6/(3*'OddsRatio_working_3-way'!X6^(1/3))*SIN(('OddsRatio_working_3-way'!Y6)/3)</f>
        <v>-5.6743103920407871E-2</v>
      </c>
      <c r="AJ6" s="11">
        <f>'OddsRatio_working_3-way'!U6/(3*'OddsRatio_working_3-way'!X6^(1/3))*SIN(('OddsRatio_working_3-way'!Y6+2*PI())/3)</f>
        <v>-0.42292619084497757</v>
      </c>
      <c r="AK6" s="11">
        <f>'OddsRatio_working_3-way'!U6/(3*'OddsRatio_working_3-way'!X6^(1/3))*SIN(('OddsRatio_working_3-way'!Y6+4*PI())/3)</f>
        <v>0.47966929476538545</v>
      </c>
      <c r="AL6" s="11">
        <f>'OddsRatio_working_3-way'!Z6+'OddsRatio_working_3-way'!AF6</f>
        <v>1.0422274931729683</v>
      </c>
      <c r="AM6" s="11">
        <f>'OddsRatio_working_3-way'!AA6+'OddsRatio_working_3-way'!AG6</f>
        <v>-0.61939568555579161</v>
      </c>
      <c r="AN6" s="11">
        <f>'OddsRatio_working_3-way'!AB6+'OddsRatio_working_3-way'!AH6</f>
        <v>-0.42283180761717698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1.0422274931729683</v>
      </c>
      <c r="AS6" s="11">
        <f>IF(('OddsRatio_working_3-way'!X6=0),IF(Q6&gt;0,-Q6^(1/3),(-Q6)^(1/3)),'OddsRatio_working_3-way'!AM6-'OddsRatio_working_3-way'!R6/3)</f>
        <v>-0.61939568555579161</v>
      </c>
      <c r="AT6" s="11">
        <f>IF(('OddsRatio_working_3-way'!X6=0),IF(Q6&gt;0,-Q6^(1/3),(-Q6)^(1/3)),'OddsRatio_working_3-way'!AN6-'OddsRatio_working_3-way'!R6/3)</f>
        <v>-0.42283180761717698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1.97</v>
      </c>
      <c r="B7" s="4">
        <f>IF('True_Odds_Calculator_3-way'!B8="","",'True_Odds_Calculator_3-way'!B8)</f>
        <v>3.58</v>
      </c>
      <c r="C7" s="4">
        <f>IF('True_Odds_Calculator_3-way'!C8="","",'True_Odds_Calculator_3-way'!C8)</f>
        <v>4.1399999999999997</v>
      </c>
      <c r="D7" s="9">
        <f t="shared" si="13"/>
        <v>0.49631523912047409</v>
      </c>
      <c r="E7" s="9">
        <f t="shared" si="14"/>
        <v>0.27032231227393838</v>
      </c>
      <c r="F7" s="9">
        <f t="shared" si="15"/>
        <v>0.2333624486055875</v>
      </c>
      <c r="G7" s="9">
        <f t="shared" si="16"/>
        <v>1.0462355357094748</v>
      </c>
      <c r="H7" s="9">
        <f t="shared" si="17"/>
        <v>2.0148484696381908</v>
      </c>
      <c r="I7" s="9">
        <f t="shared" si="18"/>
        <v>3.6992876821304455</v>
      </c>
      <c r="J7" s="9">
        <f t="shared" si="19"/>
        <v>4.2851795821277499</v>
      </c>
      <c r="K7" s="11">
        <f t="shared" si="20"/>
        <v>0.50761421319796951</v>
      </c>
      <c r="L7" s="11">
        <f t="shared" si="21"/>
        <v>0.27932960893854747</v>
      </c>
      <c r="M7" s="11">
        <f t="shared" si="22"/>
        <v>0.24154589371980678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-0.2691358146466285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0.22912713452989072</v>
      </c>
      <c r="Q7" s="11">
        <f>2*'OddsRatio_working_3-way'!K7*'OddsRatio_working_3-way'!L7*'OddsRatio_working_3-way'!M7</f>
        <v>6.8498395973061496E-2</v>
      </c>
      <c r="R7" s="11">
        <f t="shared" si="23"/>
        <v>0</v>
      </c>
      <c r="S7" s="11">
        <f t="shared" si="24"/>
        <v>-0.85134390170528362</v>
      </c>
      <c r="T7" s="11">
        <f t="shared" si="25"/>
        <v>-0.25451237719141512</v>
      </c>
      <c r="U7" s="11">
        <f>'OddsRatio_working_3-way'!S7-'OddsRatio_working_3-way'!R7^2/3</f>
        <v>-0.85134390170528362</v>
      </c>
      <c r="V7" s="11">
        <f>'OddsRatio_working_3-way'!S7*'OddsRatio_working_3-way'!R7/3-2*'OddsRatio_working_3-way'!R7^3/27-'OddsRatio_working_3-way'!T7</f>
        <v>0.25451237719141512</v>
      </c>
      <c r="W7" s="11">
        <f>'OddsRatio_working_3-way'!V7^2+4*'OddsRatio_working_3-way'!U7^3/27</f>
        <v>-2.6637155761035369E-2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0.15117349792925058</v>
      </c>
      <c r="Y7" s="11">
        <f>IF('OddsRatio_working_3-way'!W7&gt;=0,IF('OddsRatio_working_3-way'!V7+SQRT('OddsRatio_working_3-way'!W7)&gt;0,0,PI()),ACOS('OddsRatio_working_3-way'!V7/(2*'OddsRatio_working_3-way'!X7)))</f>
        <v>0.57020745761783931</v>
      </c>
      <c r="Z7" s="11">
        <f>'OddsRatio_working_3-way'!X7^(1/3)*COS('OddsRatio_working_3-way'!Y7/3)</f>
        <v>0.5231177678547374</v>
      </c>
      <c r="AA7" s="11">
        <f>'OddsRatio_working_3-way'!X7^(1/3)*COS(('OddsRatio_working_3-way'!Y7+2*PI())/3)</f>
        <v>-0.34871865757512849</v>
      </c>
      <c r="AB7" s="11">
        <f>'OddsRatio_working_3-way'!X7^(1/3)*COS(('OddsRatio_working_3-way'!Y7+4*PI())/3)</f>
        <v>-0.174399110279609</v>
      </c>
      <c r="AC7" s="11">
        <f>'OddsRatio_working_3-way'!X7^(1/3)*SIN('OddsRatio_working_3-way'!Y7/3)</f>
        <v>0.10064343755608188</v>
      </c>
      <c r="AD7" s="11">
        <f>'OddsRatio_working_3-way'!X7^(1/3)*SIN(('OddsRatio_working_3-way'!Y7+2*PI())/3)</f>
        <v>0.40271155735517211</v>
      </c>
      <c r="AE7" s="11">
        <f>'OddsRatio_working_3-way'!X7^(1/3)*SIN(('OddsRatio_working_3-way'!Y7+4*PI())/3)</f>
        <v>-0.50335499491125413</v>
      </c>
      <c r="AF7" s="11">
        <f>-'OddsRatio_working_3-way'!U7/(3*'OddsRatio_working_3-way'!X7^(1/3))*COS(('OddsRatio_working_3-way'!Y7)/3)</f>
        <v>0.5231177678547374</v>
      </c>
      <c r="AG7" s="11">
        <f>-'OddsRatio_working_3-way'!U7/(3*'OddsRatio_working_3-way'!X7^(1/3))*COS(('OddsRatio_working_3-way'!Y7+2*PI())/3)</f>
        <v>-0.34871865757512849</v>
      </c>
      <c r="AH7" s="11">
        <f>-'OddsRatio_working_3-way'!U7/(3*'OddsRatio_working_3-way'!X7^(1/3))*COS(('OddsRatio_working_3-way'!Y7+4*PI())/3)</f>
        <v>-0.174399110279609</v>
      </c>
      <c r="AI7" s="11">
        <f>'OddsRatio_working_3-way'!U7/(3*'OddsRatio_working_3-way'!X7^(1/3))*SIN(('OddsRatio_working_3-way'!Y7)/3)</f>
        <v>-0.10064343755608188</v>
      </c>
      <c r="AJ7" s="11">
        <f>'OddsRatio_working_3-way'!U7/(3*'OddsRatio_working_3-way'!X7^(1/3))*SIN(('OddsRatio_working_3-way'!Y7+2*PI())/3)</f>
        <v>-0.40271155735517211</v>
      </c>
      <c r="AK7" s="11">
        <f>'OddsRatio_working_3-way'!U7/(3*'OddsRatio_working_3-way'!X7^(1/3))*SIN(('OddsRatio_working_3-way'!Y7+4*PI())/3)</f>
        <v>0.50335499491125413</v>
      </c>
      <c r="AL7" s="11">
        <f>'OddsRatio_working_3-way'!Z7+'OddsRatio_working_3-way'!AF7</f>
        <v>1.0462355357094748</v>
      </c>
      <c r="AM7" s="11">
        <f>'OddsRatio_working_3-way'!AA7+'OddsRatio_working_3-way'!AG7</f>
        <v>-0.69743731515025698</v>
      </c>
      <c r="AN7" s="11">
        <f>'OddsRatio_working_3-way'!AB7+'OddsRatio_working_3-way'!AH7</f>
        <v>-0.348798220559218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1.0462355357094748</v>
      </c>
      <c r="AS7" s="11">
        <f>IF(('OddsRatio_working_3-way'!X7=0),IF(Q7&gt;0,-Q7^(1/3),(-Q7)^(1/3)),'OddsRatio_working_3-way'!AM7-'OddsRatio_working_3-way'!R7/3)</f>
        <v>-0.69743731515025698</v>
      </c>
      <c r="AT7" s="11">
        <f>IF(('OddsRatio_working_3-way'!X7=0),IF(Q7&gt;0,-Q7^(1/3),(-Q7)^(1/3)),'OddsRatio_working_3-way'!AN7-'OddsRatio_working_3-way'!R7/3)</f>
        <v>-0.348798220559218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3.74</v>
      </c>
      <c r="B8" s="4">
        <f>IF('True_Odds_Calculator_3-way'!B9="","",'True_Odds_Calculator_3-way'!B9)</f>
        <v>3.09</v>
      </c>
      <c r="C8" s="4">
        <f>IF('True_Odds_Calculator_3-way'!C9="","",'True_Odds_Calculator_3-way'!C9)</f>
        <v>2.21</v>
      </c>
      <c r="D8" s="9">
        <f t="shared" si="13"/>
        <v>0.25459415962848037</v>
      </c>
      <c r="E8" s="9">
        <f t="shared" si="14"/>
        <v>0.30928497643638214</v>
      </c>
      <c r="F8" s="9">
        <f t="shared" si="15"/>
        <v>0.43612086393513744</v>
      </c>
      <c r="G8" s="9">
        <f t="shared" si="16"/>
        <v>1.0685473992800016</v>
      </c>
      <c r="H8" s="9">
        <f t="shared" si="17"/>
        <v>3.9278198740272057</v>
      </c>
      <c r="I8" s="9">
        <f t="shared" si="18"/>
        <v>3.2332640644952031</v>
      </c>
      <c r="J8" s="9">
        <f t="shared" si="19"/>
        <v>2.2929423531288018</v>
      </c>
      <c r="K8" s="11">
        <f t="shared" si="20"/>
        <v>0.26737967914438499</v>
      </c>
      <c r="L8" s="11">
        <f t="shared" si="21"/>
        <v>0.3236245954692557</v>
      </c>
      <c r="M8" s="11">
        <f t="shared" si="22"/>
        <v>0.45248868778280543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-0.27130629082454927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0.23649098127547416</v>
      </c>
      <c r="Q8" s="11">
        <f>2*'OddsRatio_working_3-way'!K8*'OddsRatio_working_3-way'!L8*'OddsRatio_working_3-way'!M8</f>
        <v>7.8308271945521243E-2</v>
      </c>
      <c r="R8" s="11">
        <f t="shared" si="23"/>
        <v>0</v>
      </c>
      <c r="S8" s="11">
        <f t="shared" si="24"/>
        <v>-0.87167525882549557</v>
      </c>
      <c r="T8" s="11">
        <f t="shared" si="25"/>
        <v>-0.28863419166407139</v>
      </c>
      <c r="U8" s="11">
        <f>'OddsRatio_working_3-way'!S8-'OddsRatio_working_3-way'!R8^2/3</f>
        <v>-0.87167525882549557</v>
      </c>
      <c r="V8" s="11">
        <f>'OddsRatio_working_3-way'!S8*'OddsRatio_working_3-way'!R8/3-2*'OddsRatio_working_3-way'!R8^3/27-'OddsRatio_working_3-way'!T8</f>
        <v>0.28863419166407139</v>
      </c>
      <c r="W8" s="11">
        <f>'OddsRatio_working_3-way'!V8^2+4*'OddsRatio_working_3-way'!U8^3/27</f>
        <v>-1.4810946344816112E-2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0.15662107372763412</v>
      </c>
      <c r="Y8" s="11">
        <f>IF('OddsRatio_working_3-way'!W8&gt;=0,IF('OddsRatio_working_3-way'!V8+SQRT('OddsRatio_working_3-way'!W8)&gt;0,0,PI()),ACOS('OddsRatio_working_3-way'!V8/(2*'OddsRatio_working_3-way'!X8)))</f>
        <v>0.3990227614141213</v>
      </c>
      <c r="Z8" s="11">
        <f>'OddsRatio_working_3-way'!X8^(1/3)*COS('OddsRatio_working_3-way'!Y8/3)</f>
        <v>0.53427369964000082</v>
      </c>
      <c r="AA8" s="11">
        <f>'OddsRatio_working_3-way'!X8^(1/3)*COS(('OddsRatio_working_3-way'!Y8+2*PI())/3)</f>
        <v>-0.32904424122937548</v>
      </c>
      <c r="AB8" s="11">
        <f>'OddsRatio_working_3-way'!X8^(1/3)*COS(('OddsRatio_working_3-way'!Y8+4*PI())/3)</f>
        <v>-0.20522945841062548</v>
      </c>
      <c r="AC8" s="11">
        <f>'OddsRatio_working_3-way'!X8^(1/3)*SIN('OddsRatio_working_3-way'!Y8/3)</f>
        <v>7.1484498190060489E-2</v>
      </c>
      <c r="AD8" s="11">
        <f>'OddsRatio_working_3-way'!X8^(1/3)*SIN(('OddsRatio_working_3-way'!Y8+2*PI())/3)</f>
        <v>0.42695234736710741</v>
      </c>
      <c r="AE8" s="11">
        <f>'OddsRatio_working_3-way'!X8^(1/3)*SIN(('OddsRatio_working_3-way'!Y8+4*PI())/3)</f>
        <v>-0.49843684555716777</v>
      </c>
      <c r="AF8" s="11">
        <f>-'OddsRatio_working_3-way'!U8/(3*'OddsRatio_working_3-way'!X8^(1/3))*COS(('OddsRatio_working_3-way'!Y8)/3)</f>
        <v>0.53427369964000071</v>
      </c>
      <c r="AG8" s="11">
        <f>-'OddsRatio_working_3-way'!U8/(3*'OddsRatio_working_3-way'!X8^(1/3))*COS(('OddsRatio_working_3-way'!Y8+2*PI())/3)</f>
        <v>-0.32904424122937542</v>
      </c>
      <c r="AH8" s="11">
        <f>-'OddsRatio_working_3-way'!U8/(3*'OddsRatio_working_3-way'!X8^(1/3))*COS(('OddsRatio_working_3-way'!Y8+4*PI())/3)</f>
        <v>-0.20522945841062543</v>
      </c>
      <c r="AI8" s="11">
        <f>'OddsRatio_working_3-way'!U8/(3*'OddsRatio_working_3-way'!X8^(1/3))*SIN(('OddsRatio_working_3-way'!Y8)/3)</f>
        <v>-7.1484498190060475E-2</v>
      </c>
      <c r="AJ8" s="11">
        <f>'OddsRatio_working_3-way'!U8/(3*'OddsRatio_working_3-way'!X8^(1/3))*SIN(('OddsRatio_working_3-way'!Y8+2*PI())/3)</f>
        <v>-0.4269523473671073</v>
      </c>
      <c r="AK8" s="11">
        <f>'OddsRatio_working_3-way'!U8/(3*'OddsRatio_working_3-way'!X8^(1/3))*SIN(('OddsRatio_working_3-way'!Y8+4*PI())/3)</f>
        <v>0.49843684555716766</v>
      </c>
      <c r="AL8" s="11">
        <f>'OddsRatio_working_3-way'!Z8+'OddsRatio_working_3-way'!AF8</f>
        <v>1.0685473992800016</v>
      </c>
      <c r="AM8" s="11">
        <f>'OddsRatio_working_3-way'!AA8+'OddsRatio_working_3-way'!AG8</f>
        <v>-0.65808848245875096</v>
      </c>
      <c r="AN8" s="11">
        <f>'OddsRatio_working_3-way'!AB8+'OddsRatio_working_3-way'!AH8</f>
        <v>-0.41045891682125091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1.0685473992800016</v>
      </c>
      <c r="AS8" s="11">
        <f>IF(('OddsRatio_working_3-way'!X8=0),IF(Q8&gt;0,-Q8^(1/3),(-Q8)^(1/3)),'OddsRatio_working_3-way'!AM8-'OddsRatio_working_3-way'!R8/3)</f>
        <v>-0.65808848245875096</v>
      </c>
      <c r="AT8" s="11">
        <f>IF(('OddsRatio_working_3-way'!X8=0),IF(Q8&gt;0,-Q8^(1/3),(-Q8)^(1/3)),'OddsRatio_working_3-way'!AN8-'OddsRatio_working_3-way'!R8/3)</f>
        <v>-0.41045891682125091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1.34</v>
      </c>
      <c r="B9" s="4">
        <f>IF('True_Odds_Calculator_3-way'!B10="","",'True_Odds_Calculator_3-way'!B10)</f>
        <v>5.76</v>
      </c>
      <c r="C9" s="4">
        <f>IF('True_Odds_Calculator_3-way'!C10="","",'True_Odds_Calculator_3-way'!C10)</f>
        <v>8.61</v>
      </c>
      <c r="D9" s="9">
        <f t="shared" si="13"/>
        <v>0.73016553124590233</v>
      </c>
      <c r="E9" s="9">
        <f t="shared" si="14"/>
        <v>0.16197651652229075</v>
      </c>
      <c r="F9" s="9">
        <f t="shared" si="15"/>
        <v>0.10785795223180696</v>
      </c>
      <c r="G9" s="9">
        <f t="shared" si="16"/>
        <v>1.0869190019132149</v>
      </c>
      <c r="H9" s="9">
        <f t="shared" si="17"/>
        <v>1.369552460650493</v>
      </c>
      <c r="I9" s="9">
        <f t="shared" si="18"/>
        <v>6.1737344491069042</v>
      </c>
      <c r="J9" s="9">
        <f t="shared" si="19"/>
        <v>9.2714536045595644</v>
      </c>
      <c r="K9" s="11">
        <f t="shared" si="20"/>
        <v>0.74626865671641784</v>
      </c>
      <c r="L9" s="11">
        <f t="shared" si="21"/>
        <v>0.1736111111111111</v>
      </c>
      <c r="M9" s="11">
        <f t="shared" si="22"/>
        <v>0.11614401858304298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-0.18532759643516838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0.19125602147990206</v>
      </c>
      <c r="Q9" s="11">
        <f>2*'OddsRatio_working_3-way'!K9*'OddsRatio_working_3-way'!L9*'OddsRatio_working_3-way'!M9</f>
        <v>3.0095361365838246E-2</v>
      </c>
      <c r="R9" s="11">
        <f t="shared" si="23"/>
        <v>0</v>
      </c>
      <c r="S9" s="11">
        <f t="shared" si="24"/>
        <v>-1.0319888951174498</v>
      </c>
      <c r="T9" s="11">
        <f t="shared" si="25"/>
        <v>-0.16239007004208494</v>
      </c>
      <c r="U9" s="11">
        <f>'OddsRatio_working_3-way'!S9-'OddsRatio_working_3-way'!R9^2/3</f>
        <v>-1.0319888951174498</v>
      </c>
      <c r="V9" s="11">
        <f>'OddsRatio_working_3-way'!S9*'OddsRatio_working_3-way'!R9/3-2*'OddsRatio_working_3-way'!R9^3/27-'OddsRatio_working_3-way'!T9</f>
        <v>0.16239007004208494</v>
      </c>
      <c r="W9" s="11">
        <f>'OddsRatio_working_3-way'!V9^2+4*'OddsRatio_working_3-way'!U9^3/27</f>
        <v>-0.13645454477876279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0.2017579488068785</v>
      </c>
      <c r="Y9" s="11">
        <f>IF('OddsRatio_working_3-way'!W9&gt;=0,IF('OddsRatio_working_3-way'!V9+SQRT('OddsRatio_working_3-way'!W9)&gt;0,0,PI()),ACOS('OddsRatio_working_3-way'!V9/(2*'OddsRatio_working_3-way'!X9)))</f>
        <v>1.156618020082933</v>
      </c>
      <c r="Z9" s="11">
        <f>'OddsRatio_working_3-way'!X9^(1/3)*COS('OddsRatio_working_3-way'!Y9/3)</f>
        <v>0.54345950095660744</v>
      </c>
      <c r="AA9" s="11">
        <f>'OddsRatio_working_3-way'!X9^(1/3)*COS(('OddsRatio_working_3-way'!Y9+2*PI())/3)</f>
        <v>-0.46274297487483307</v>
      </c>
      <c r="AB9" s="11">
        <f>'OddsRatio_working_3-way'!X9^(1/3)*COS(('OddsRatio_working_3-way'!Y9+4*PI())/3)</f>
        <v>-8.0716526081774334E-2</v>
      </c>
      <c r="AC9" s="11">
        <f>'OddsRatio_working_3-way'!X9^(1/3)*SIN('OddsRatio_working_3-way'!Y9/3)</f>
        <v>0.22056307304822925</v>
      </c>
      <c r="AD9" s="11">
        <f>'OddsRatio_working_3-way'!X9^(1/3)*SIN(('OddsRatio_working_3-way'!Y9+2*PI())/3)</f>
        <v>0.360368197232321</v>
      </c>
      <c r="AE9" s="11">
        <f>'OddsRatio_working_3-way'!X9^(1/3)*SIN(('OddsRatio_working_3-way'!Y9+4*PI())/3)</f>
        <v>-0.58093127028055014</v>
      </c>
      <c r="AF9" s="11">
        <f>-'OddsRatio_working_3-way'!U9/(3*'OddsRatio_working_3-way'!X9^(1/3))*COS(('OddsRatio_working_3-way'!Y9)/3)</f>
        <v>0.54345950095660733</v>
      </c>
      <c r="AG9" s="11">
        <f>-'OddsRatio_working_3-way'!U9/(3*'OddsRatio_working_3-way'!X9^(1/3))*COS(('OddsRatio_working_3-way'!Y9+2*PI())/3)</f>
        <v>-0.46274297487483296</v>
      </c>
      <c r="AH9" s="11">
        <f>-'OddsRatio_working_3-way'!U9/(3*'OddsRatio_working_3-way'!X9^(1/3))*COS(('OddsRatio_working_3-way'!Y9+4*PI())/3)</f>
        <v>-8.071652608177432E-2</v>
      </c>
      <c r="AI9" s="11">
        <f>'OddsRatio_working_3-way'!U9/(3*'OddsRatio_working_3-way'!X9^(1/3))*SIN(('OddsRatio_working_3-way'!Y9)/3)</f>
        <v>-0.2205630730482292</v>
      </c>
      <c r="AJ9" s="11">
        <f>'OddsRatio_working_3-way'!U9/(3*'OddsRatio_working_3-way'!X9^(1/3))*SIN(('OddsRatio_working_3-way'!Y9+2*PI())/3)</f>
        <v>-0.36036819723232094</v>
      </c>
      <c r="AK9" s="11">
        <f>'OddsRatio_working_3-way'!U9/(3*'OddsRatio_working_3-way'!X9^(1/3))*SIN(('OddsRatio_working_3-way'!Y9+4*PI())/3)</f>
        <v>0.58093127028055003</v>
      </c>
      <c r="AL9" s="11">
        <f>'OddsRatio_working_3-way'!Z9+'OddsRatio_working_3-way'!AF9</f>
        <v>1.0869190019132149</v>
      </c>
      <c r="AM9" s="11">
        <f>'OddsRatio_working_3-way'!AA9+'OddsRatio_working_3-way'!AG9</f>
        <v>-0.92548594974966603</v>
      </c>
      <c r="AN9" s="11">
        <f>'OddsRatio_working_3-way'!AB9+'OddsRatio_working_3-way'!AH9</f>
        <v>-0.16143305216354864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1.0869190019132149</v>
      </c>
      <c r="AS9" s="11">
        <f>IF(('OddsRatio_working_3-way'!X9=0),IF(Q9&gt;0,-Q9^(1/3),(-Q9)^(1/3)),'OddsRatio_working_3-way'!AM9-'OddsRatio_working_3-way'!R9/3)</f>
        <v>-0.92548594974966603</v>
      </c>
      <c r="AT9" s="11">
        <f>IF(('OddsRatio_working_3-way'!X9=0),IF(Q9&gt;0,-Q9^(1/3),(-Q9)^(1/3)),'OddsRatio_working_3-way'!AN9-'OddsRatio_working_3-way'!R9/3)</f>
        <v>-0.16143305216354864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2.72</v>
      </c>
      <c r="B10" s="4">
        <f>IF('True_Odds_Calculator_3-way'!B11="","",'True_Odds_Calculator_3-way'!B11)</f>
        <v>3.11</v>
      </c>
      <c r="C10" s="4">
        <f>IF('True_Odds_Calculator_3-way'!C11="","",'True_Odds_Calculator_3-way'!C11)</f>
        <v>2.91</v>
      </c>
      <c r="D10" s="9">
        <f t="shared" si="13"/>
        <v>0.35634605549052367</v>
      </c>
      <c r="E10" s="9">
        <f t="shared" si="14"/>
        <v>0.31096267348997514</v>
      </c>
      <c r="F10" s="9">
        <f t="shared" si="15"/>
        <v>0.33269127101950113</v>
      </c>
      <c r="G10" s="9">
        <f t="shared" si="16"/>
        <v>1.0501516821433827</v>
      </c>
      <c r="H10" s="9">
        <f t="shared" si="17"/>
        <v>2.8062608932866189</v>
      </c>
      <c r="I10" s="9">
        <f t="shared" si="18"/>
        <v>3.2158200493225375</v>
      </c>
      <c r="J10" s="9">
        <f t="shared" si="19"/>
        <v>3.0057897128938609</v>
      </c>
      <c r="K10" s="11">
        <f t="shared" si="20"/>
        <v>0.36764705882352938</v>
      </c>
      <c r="L10" s="11">
        <f t="shared" si="21"/>
        <v>0.32154340836012862</v>
      </c>
      <c r="M10" s="11">
        <f t="shared" si="22"/>
        <v>0.3436426116838488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-0.28159308606924716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0.23317909389366509</v>
      </c>
      <c r="Q10" s="11">
        <f>2*'OddsRatio_working_3-way'!K10*'OddsRatio_working_3-way'!L10*'OddsRatio_working_3-way'!M10</f>
        <v>8.1247071043088898E-2</v>
      </c>
      <c r="R10" s="11">
        <f t="shared" si="23"/>
        <v>0</v>
      </c>
      <c r="S10" s="11">
        <f t="shared" si="24"/>
        <v>-0.82807109062444639</v>
      </c>
      <c r="T10" s="11">
        <f t="shared" si="25"/>
        <v>-0.28852651241269917</v>
      </c>
      <c r="U10" s="11">
        <f>'OddsRatio_working_3-way'!S10-'OddsRatio_working_3-way'!R10^2/3</f>
        <v>-0.82807109062444639</v>
      </c>
      <c r="V10" s="11">
        <f>'OddsRatio_working_3-way'!S10*'OddsRatio_working_3-way'!R10/3-2*'OddsRatio_working_3-way'!R10^3/27-'OddsRatio_working_3-way'!T10</f>
        <v>0.28852651241269917</v>
      </c>
      <c r="W10" s="11">
        <f>'OddsRatio_working_3-way'!V10^2+4*'OddsRatio_working_3-way'!U10^3/27</f>
        <v>-8.7241909247579019E-4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0.14501721230384279</v>
      </c>
      <c r="Y10" s="11">
        <f>IF('OddsRatio_working_3-way'!W10&gt;=0,IF('OddsRatio_working_3-way'!V10+SQRT('OddsRatio_working_3-way'!W10)&gt;0,0,PI()),ACOS('OddsRatio_working_3-way'!V10/(2*'OddsRatio_working_3-way'!X10)))</f>
        <v>0.10201560070012206</v>
      </c>
      <c r="Z10" s="11">
        <f>'OddsRatio_working_3-way'!X10^(1/3)*COS('OddsRatio_working_3-way'!Y10/3)</f>
        <v>0.52507584107169147</v>
      </c>
      <c r="AA10" s="11">
        <f>'OddsRatio_working_3-way'!X10^(1/3)*COS(('OddsRatio_working_3-way'!Y10+2*PI())/3)</f>
        <v>-0.27800703486904277</v>
      </c>
      <c r="AB10" s="11">
        <f>'OddsRatio_working_3-way'!X10^(1/3)*COS(('OddsRatio_working_3-way'!Y10+4*PI())/3)</f>
        <v>-0.24706880620264873</v>
      </c>
      <c r="AC10" s="11">
        <f>'OddsRatio_working_3-way'!X10^(1/3)*SIN('OddsRatio_working_3-way'!Y10/3)</f>
        <v>1.7862194648792788E-2</v>
      </c>
      <c r="AD10" s="11">
        <f>'OddsRatio_working_3-way'!X10^(1/3)*SIN(('OddsRatio_working_3-way'!Y10+2*PI())/3)</f>
        <v>0.44579791995716883</v>
      </c>
      <c r="AE10" s="11">
        <f>'OddsRatio_working_3-way'!X10^(1/3)*SIN(('OddsRatio_working_3-way'!Y10+4*PI())/3)</f>
        <v>-0.46366011460596168</v>
      </c>
      <c r="AF10" s="11">
        <f>-'OddsRatio_working_3-way'!U10/(3*'OddsRatio_working_3-way'!X10^(1/3))*COS(('OddsRatio_working_3-way'!Y10)/3)</f>
        <v>0.52507584107169136</v>
      </c>
      <c r="AG10" s="11">
        <f>-'OddsRatio_working_3-way'!U10/(3*'OddsRatio_working_3-way'!X10^(1/3))*COS(('OddsRatio_working_3-way'!Y10+2*PI())/3)</f>
        <v>-0.27800703486904271</v>
      </c>
      <c r="AH10" s="11">
        <f>-'OddsRatio_working_3-way'!U10/(3*'OddsRatio_working_3-way'!X10^(1/3))*COS(('OddsRatio_working_3-way'!Y10+4*PI())/3)</f>
        <v>-0.24706880620264868</v>
      </c>
      <c r="AI10" s="11">
        <f>'OddsRatio_working_3-way'!U10/(3*'OddsRatio_working_3-way'!X10^(1/3))*SIN(('OddsRatio_working_3-way'!Y10)/3)</f>
        <v>-1.7862194648792785E-2</v>
      </c>
      <c r="AJ10" s="11">
        <f>'OddsRatio_working_3-way'!U10/(3*'OddsRatio_working_3-way'!X10^(1/3))*SIN(('OddsRatio_working_3-way'!Y10+2*PI())/3)</f>
        <v>-0.44579791995716872</v>
      </c>
      <c r="AK10" s="11">
        <f>'OddsRatio_working_3-way'!U10/(3*'OddsRatio_working_3-way'!X10^(1/3))*SIN(('OddsRatio_working_3-way'!Y10+4*PI())/3)</f>
        <v>0.46366011460596157</v>
      </c>
      <c r="AL10" s="11">
        <f>'OddsRatio_working_3-way'!Z10+'OddsRatio_working_3-way'!AF10</f>
        <v>1.0501516821433827</v>
      </c>
      <c r="AM10" s="11">
        <f>'OddsRatio_working_3-way'!AA10+'OddsRatio_working_3-way'!AG10</f>
        <v>-0.55601406973808554</v>
      </c>
      <c r="AN10" s="11">
        <f>'OddsRatio_working_3-way'!AB10+'OddsRatio_working_3-way'!AH10</f>
        <v>-0.49413761240529741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1.0501516821433827</v>
      </c>
      <c r="AS10" s="11">
        <f>IF(('OddsRatio_working_3-way'!X10=0),IF(Q10&gt;0,-Q10^(1/3),(-Q10)^(1/3)),'OddsRatio_working_3-way'!AM10-'OddsRatio_working_3-way'!R10/3)</f>
        <v>-0.55601406973808554</v>
      </c>
      <c r="AT10" s="11">
        <f>IF(('OddsRatio_working_3-way'!X10=0),IF(Q10&gt;0,-Q10^(1/3),(-Q10)^(1/3)),'OddsRatio_working_3-way'!AN10-'OddsRatio_working_3-way'!R10/3)</f>
        <v>-0.49413761240529741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2.38</v>
      </c>
      <c r="B11" s="4">
        <f>IF('True_Odds_Calculator_3-way'!B12="","",'True_Odds_Calculator_3-way'!B12)</f>
        <v>3.12</v>
      </c>
      <c r="C11" s="4">
        <f>IF('True_Odds_Calculator_3-way'!C12="","",'True_Odds_Calculator_3-way'!C12)</f>
        <v>3.42</v>
      </c>
      <c r="D11" s="9">
        <f t="shared" si="13"/>
        <v>0.40806654926935837</v>
      </c>
      <c r="E11" s="9">
        <f t="shared" si="14"/>
        <v>0.3097482464996793</v>
      </c>
      <c r="F11" s="9">
        <f t="shared" si="15"/>
        <v>0.28218520423096216</v>
      </c>
      <c r="G11" s="9">
        <f t="shared" si="16"/>
        <v>1.05114541710453</v>
      </c>
      <c r="H11" s="9">
        <f t="shared" si="17"/>
        <v>2.4505806756042521</v>
      </c>
      <c r="I11" s="9">
        <f t="shared" si="18"/>
        <v>3.2284282842616037</v>
      </c>
      <c r="J11" s="9">
        <f t="shared" si="19"/>
        <v>3.5437719093929632</v>
      </c>
      <c r="K11" s="11">
        <f t="shared" si="20"/>
        <v>0.42016806722689076</v>
      </c>
      <c r="L11" s="11">
        <f t="shared" si="21"/>
        <v>0.32051282051282048</v>
      </c>
      <c r="M11" s="11">
        <f t="shared" si="22"/>
        <v>0.29239766081871343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-0.27878708838461175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0.23311168822004735</v>
      </c>
      <c r="Q11" s="11">
        <f>2*'OddsRatio_working_3-way'!K11*'OddsRatio_working_3-way'!L11*'OddsRatio_working_3-way'!M11</f>
        <v>7.8753948722988965E-2</v>
      </c>
      <c r="R11" s="11">
        <f t="shared" si="23"/>
        <v>0</v>
      </c>
      <c r="S11" s="11">
        <f t="shared" si="24"/>
        <v>-0.83616386099792728</v>
      </c>
      <c r="T11" s="11">
        <f t="shared" si="25"/>
        <v>-0.28248779087767811</v>
      </c>
      <c r="U11" s="11">
        <f>'OddsRatio_working_3-way'!S11-'OddsRatio_working_3-way'!R11^2/3</f>
        <v>-0.83616386099792728</v>
      </c>
      <c r="V11" s="11">
        <f>'OddsRatio_working_3-way'!S11*'OddsRatio_working_3-way'!R11/3-2*'OddsRatio_working_3-way'!R11^3/27-'OddsRatio_working_3-way'!T11</f>
        <v>0.28248779087767811</v>
      </c>
      <c r="W11" s="11">
        <f>'OddsRatio_working_3-way'!V11^2+4*'OddsRatio_working_3-way'!U11^3/27</f>
        <v>-6.8111204099813444E-3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0.14714828609682493</v>
      </c>
      <c r="Y11" s="11">
        <f>IF('OddsRatio_working_3-way'!W11&gt;=0,IF('OddsRatio_working_3-way'!V11+SQRT('OddsRatio_working_3-way'!W11)&gt;0,0,PI()),ACOS('OddsRatio_working_3-way'!V11/(2*'OddsRatio_working_3-way'!X11)))</f>
        <v>0.28424178829936819</v>
      </c>
      <c r="Z11" s="11">
        <f>'OddsRatio_working_3-way'!X11^(1/3)*COS('OddsRatio_working_3-way'!Y11/3)</f>
        <v>0.52557270855226501</v>
      </c>
      <c r="AA11" s="11">
        <f>'OddsRatio_working_3-way'!X11^(1/3)*COS(('OddsRatio_working_3-way'!Y11+2*PI())/3)</f>
        <v>-0.30604096406814041</v>
      </c>
      <c r="AB11" s="11">
        <f>'OddsRatio_working_3-way'!X11^(1/3)*COS(('OddsRatio_working_3-way'!Y11+4*PI())/3)</f>
        <v>-0.21953174448412463</v>
      </c>
      <c r="AC11" s="11">
        <f>'OddsRatio_working_3-way'!X11^(1/3)*SIN('OddsRatio_working_3-way'!Y11/3)</f>
        <v>4.9946121214215898E-2</v>
      </c>
      <c r="AD11" s="11">
        <f>'OddsRatio_working_3-way'!X11^(1/3)*SIN(('OddsRatio_working_3-way'!Y11+2*PI())/3)</f>
        <v>0.4301862565349483</v>
      </c>
      <c r="AE11" s="11">
        <f>'OddsRatio_working_3-way'!X11^(1/3)*SIN(('OddsRatio_working_3-way'!Y11+4*PI())/3)</f>
        <v>-0.48013237774916423</v>
      </c>
      <c r="AF11" s="11">
        <f>-'OddsRatio_working_3-way'!U11/(3*'OddsRatio_working_3-way'!X11^(1/3))*COS(('OddsRatio_working_3-way'!Y11)/3)</f>
        <v>0.5255727085522649</v>
      </c>
      <c r="AG11" s="11">
        <f>-'OddsRatio_working_3-way'!U11/(3*'OddsRatio_working_3-way'!X11^(1/3))*COS(('OddsRatio_working_3-way'!Y11+2*PI())/3)</f>
        <v>-0.30604096406814035</v>
      </c>
      <c r="AH11" s="11">
        <f>-'OddsRatio_working_3-way'!U11/(3*'OddsRatio_working_3-way'!X11^(1/3))*COS(('OddsRatio_working_3-way'!Y11+4*PI())/3)</f>
        <v>-0.21953174448412457</v>
      </c>
      <c r="AI11" s="11">
        <f>'OddsRatio_working_3-way'!U11/(3*'OddsRatio_working_3-way'!X11^(1/3))*SIN(('OddsRatio_working_3-way'!Y11)/3)</f>
        <v>-4.9946121214215884E-2</v>
      </c>
      <c r="AJ11" s="11">
        <f>'OddsRatio_working_3-way'!U11/(3*'OddsRatio_working_3-way'!X11^(1/3))*SIN(('OddsRatio_working_3-way'!Y11+2*PI())/3)</f>
        <v>-0.43018625653494819</v>
      </c>
      <c r="AK11" s="11">
        <f>'OddsRatio_working_3-way'!U11/(3*'OddsRatio_working_3-way'!X11^(1/3))*SIN(('OddsRatio_working_3-way'!Y11+4*PI())/3)</f>
        <v>0.48013237774916417</v>
      </c>
      <c r="AL11" s="11">
        <f>'OddsRatio_working_3-way'!Z11+'OddsRatio_working_3-way'!AF11</f>
        <v>1.05114541710453</v>
      </c>
      <c r="AM11" s="11">
        <f>'OddsRatio_working_3-way'!AA11+'OddsRatio_working_3-way'!AG11</f>
        <v>-0.61208192813628082</v>
      </c>
      <c r="AN11" s="11">
        <f>'OddsRatio_working_3-way'!AB11+'OddsRatio_working_3-way'!AH11</f>
        <v>-0.4390634889682492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1.05114541710453</v>
      </c>
      <c r="AS11" s="11">
        <f>IF(('OddsRatio_working_3-way'!X11=0),IF(Q11&gt;0,-Q11^(1/3),(-Q11)^(1/3)),'OddsRatio_working_3-way'!AM11-'OddsRatio_working_3-way'!R11/3)</f>
        <v>-0.61208192813628082</v>
      </c>
      <c r="AT11" s="11">
        <f>IF(('OddsRatio_working_3-way'!X11=0),IF(Q11&gt;0,-Q11^(1/3),(-Q11)^(1/3)),'OddsRatio_working_3-way'!AN11-'OddsRatio_working_3-way'!R11/3)</f>
        <v>-0.4390634889682492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1.43</v>
      </c>
      <c r="B12" s="4">
        <f>IF('True_Odds_Calculator_3-way'!B13="","",'True_Odds_Calculator_3-way'!B13)</f>
        <v>4.76</v>
      </c>
      <c r="C12" s="4">
        <f>IF('True_Odds_Calculator_3-way'!C13="","",'True_Odds_Calculator_3-way'!C13)</f>
        <v>8.0299999999999994</v>
      </c>
      <c r="D12" s="9">
        <f t="shared" si="13"/>
        <v>0.6842969287490992</v>
      </c>
      <c r="E12" s="9">
        <f t="shared" si="14"/>
        <v>0.19864269358112729</v>
      </c>
      <c r="F12" s="9">
        <f t="shared" si="15"/>
        <v>0.11706037766977355</v>
      </c>
      <c r="G12" s="9">
        <f t="shared" si="16"/>
        <v>1.0729160954992083</v>
      </c>
      <c r="H12" s="9">
        <f t="shared" si="17"/>
        <v>1.4613539210646596</v>
      </c>
      <c r="I12" s="9">
        <f t="shared" si="18"/>
        <v>5.0341645190770228</v>
      </c>
      <c r="J12" s="9">
        <f t="shared" si="19"/>
        <v>8.5426001513594336</v>
      </c>
      <c r="K12" s="11">
        <f t="shared" si="20"/>
        <v>0.69930069930069938</v>
      </c>
      <c r="L12" s="11">
        <f t="shared" si="21"/>
        <v>0.21008403361344538</v>
      </c>
      <c r="M12" s="11">
        <f t="shared" si="22"/>
        <v>0.12453300124533002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-0.20794720626234797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0.20527417787691765</v>
      </c>
      <c r="Q12" s="11">
        <f>2*'OddsRatio_working_3-way'!K12*'OddsRatio_working_3-way'!L12*'OddsRatio_working_3-way'!M12</f>
        <v>3.6590762544905106E-2</v>
      </c>
      <c r="R12" s="11">
        <f t="shared" si="23"/>
        <v>0</v>
      </c>
      <c r="S12" s="11">
        <f t="shared" si="24"/>
        <v>-0.98714563935012423</v>
      </c>
      <c r="T12" s="11">
        <f t="shared" si="25"/>
        <v>-0.1759617895454767</v>
      </c>
      <c r="U12" s="11">
        <f>'OddsRatio_working_3-way'!S12-'OddsRatio_working_3-way'!R12^2/3</f>
        <v>-0.98714563935012423</v>
      </c>
      <c r="V12" s="11">
        <f>'OddsRatio_working_3-way'!S12*'OddsRatio_working_3-way'!R12/3-2*'OddsRatio_working_3-way'!R12^3/27-'OddsRatio_working_3-way'!T12</f>
        <v>0.1759617895454767</v>
      </c>
      <c r="W12" s="11">
        <f>'OddsRatio_working_3-way'!V12^2+4*'OddsRatio_working_3-way'!U12^3/27</f>
        <v>-0.11154567052047804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0.18875130588986971</v>
      </c>
      <c r="Y12" s="11">
        <f>IF('OddsRatio_working_3-way'!W12&gt;=0,IF('OddsRatio_working_3-way'!V12+SQRT('OddsRatio_working_3-way'!W12)&gt;0,0,PI()),ACOS('OddsRatio_working_3-way'!V12/(2*'OddsRatio_working_3-way'!X12)))</f>
        <v>1.0858953871996504</v>
      </c>
      <c r="Z12" s="11">
        <f>'OddsRatio_working_3-way'!X12^(1/3)*COS('OddsRatio_working_3-way'!Y12/3)</f>
        <v>0.53645804774960415</v>
      </c>
      <c r="AA12" s="11">
        <f>'OddsRatio_working_3-way'!X12^(1/3)*COS(('OddsRatio_working_3-way'!Y12+2*PI())/3)</f>
        <v>-0.44414372505421923</v>
      </c>
      <c r="AB12" s="11">
        <f>'OddsRatio_working_3-way'!X12^(1/3)*COS(('OddsRatio_working_3-way'!Y12+4*PI())/3)</f>
        <v>-9.2314322695384865E-2</v>
      </c>
      <c r="AC12" s="11">
        <f>'OddsRatio_working_3-way'!X12^(1/3)*SIN('OddsRatio_working_3-way'!Y12/3)</f>
        <v>0.20312880016069804</v>
      </c>
      <c r="AD12" s="11">
        <f>'OddsRatio_working_3-way'!X12^(1/3)*SIN(('OddsRatio_working_3-way'!Y12+2*PI())/3)</f>
        <v>0.36302189733541357</v>
      </c>
      <c r="AE12" s="11">
        <f>'OddsRatio_working_3-way'!X12^(1/3)*SIN(('OddsRatio_working_3-way'!Y12+4*PI())/3)</f>
        <v>-0.56615069749611169</v>
      </c>
      <c r="AF12" s="11">
        <f>-'OddsRatio_working_3-way'!U12/(3*'OddsRatio_working_3-way'!X12^(1/3))*COS(('OddsRatio_working_3-way'!Y12)/3)</f>
        <v>0.53645804774960415</v>
      </c>
      <c r="AG12" s="11">
        <f>-'OddsRatio_working_3-way'!U12/(3*'OddsRatio_working_3-way'!X12^(1/3))*COS(('OddsRatio_working_3-way'!Y12+2*PI())/3)</f>
        <v>-0.44414372505421923</v>
      </c>
      <c r="AH12" s="11">
        <f>-'OddsRatio_working_3-way'!U12/(3*'OddsRatio_working_3-way'!X12^(1/3))*COS(('OddsRatio_working_3-way'!Y12+4*PI())/3)</f>
        <v>-9.2314322695384865E-2</v>
      </c>
      <c r="AI12" s="11">
        <f>'OddsRatio_working_3-way'!U12/(3*'OddsRatio_working_3-way'!X12^(1/3))*SIN(('OddsRatio_working_3-way'!Y12)/3)</f>
        <v>-0.20312880016069804</v>
      </c>
      <c r="AJ12" s="11">
        <f>'OddsRatio_working_3-way'!U12/(3*'OddsRatio_working_3-way'!X12^(1/3))*SIN(('OddsRatio_working_3-way'!Y12+2*PI())/3)</f>
        <v>-0.36302189733541357</v>
      </c>
      <c r="AK12" s="11">
        <f>'OddsRatio_working_3-way'!U12/(3*'OddsRatio_working_3-way'!X12^(1/3))*SIN(('OddsRatio_working_3-way'!Y12+4*PI())/3)</f>
        <v>0.56615069749611169</v>
      </c>
      <c r="AL12" s="11">
        <f>'OddsRatio_working_3-way'!Z12+'OddsRatio_working_3-way'!AF12</f>
        <v>1.0729160954992083</v>
      </c>
      <c r="AM12" s="11">
        <f>'OddsRatio_working_3-way'!AA12+'OddsRatio_working_3-way'!AG12</f>
        <v>-0.88828745010843846</v>
      </c>
      <c r="AN12" s="11">
        <f>'OddsRatio_working_3-way'!AB12+'OddsRatio_working_3-way'!AH12</f>
        <v>-0.18462864539076973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1.0729160954992083</v>
      </c>
      <c r="AS12" s="11">
        <f>IF(('OddsRatio_working_3-way'!X12=0),IF(Q12&gt;0,-Q12^(1/3),(-Q12)^(1/3)),'OddsRatio_working_3-way'!AM12-'OddsRatio_working_3-way'!R12/3)</f>
        <v>-0.88828745010843846</v>
      </c>
      <c r="AT12" s="11">
        <f>IF(('OddsRatio_working_3-way'!X12=0),IF(Q12&gt;0,-Q12^(1/3),(-Q12)^(1/3)),'OddsRatio_working_3-way'!AN12-'OddsRatio_working_3-way'!R12/3)</f>
        <v>-0.18462864539076973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2.5499999999999998</v>
      </c>
      <c r="B13" s="4">
        <f>IF('True_Odds_Calculator_3-way'!B14="","",'True_Odds_Calculator_3-way'!B14)</f>
        <v>3.53</v>
      </c>
      <c r="C13" s="4">
        <f>IF('True_Odds_Calculator_3-way'!C14="","",'True_Odds_Calculator_3-way'!C14)</f>
        <v>2.84</v>
      </c>
      <c r="D13" s="9">
        <f t="shared" si="13"/>
        <v>0.38232756172273069</v>
      </c>
      <c r="E13" s="9">
        <f t="shared" si="14"/>
        <v>0.27495128264261459</v>
      </c>
      <c r="F13" s="9">
        <f t="shared" si="15"/>
        <v>0.34272115563465477</v>
      </c>
      <c r="G13" s="9">
        <f t="shared" si="16"/>
        <v>1.0422956312123119</v>
      </c>
      <c r="H13" s="9">
        <f t="shared" si="17"/>
        <v>2.6155582283790828</v>
      </c>
      <c r="I13" s="9">
        <f t="shared" si="18"/>
        <v>3.6370079469671488</v>
      </c>
      <c r="J13" s="9">
        <f t="shared" si="19"/>
        <v>2.9178239614306536</v>
      </c>
      <c r="K13" s="11">
        <f t="shared" si="20"/>
        <v>0.39215686274509809</v>
      </c>
      <c r="L13" s="11">
        <f t="shared" si="21"/>
        <v>0.28328611898016998</v>
      </c>
      <c r="M13" s="11">
        <f t="shared" si="22"/>
        <v>0.35211267605633806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-0.28225186256124768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0.23157329803405222</v>
      </c>
      <c r="Q13" s="11">
        <f>2*'OddsRatio_working_3-way'!K13*'OddsRatio_working_3-way'!L13*'OddsRatio_working_3-way'!M13</f>
        <v>7.8234222308801449E-2</v>
      </c>
      <c r="R13" s="11">
        <f t="shared" si="23"/>
        <v>0</v>
      </c>
      <c r="S13" s="11">
        <f t="shared" si="24"/>
        <v>-0.82044914046865358</v>
      </c>
      <c r="T13" s="11">
        <f t="shared" si="25"/>
        <v>-0.27717876367184252</v>
      </c>
      <c r="U13" s="11">
        <f>'OddsRatio_working_3-way'!S13-'OddsRatio_working_3-way'!R13^2/3</f>
        <v>-0.82044914046865358</v>
      </c>
      <c r="V13" s="11">
        <f>'OddsRatio_working_3-way'!S13*'OddsRatio_working_3-way'!R13/3-2*'OddsRatio_working_3-way'!R13^3/27-'OddsRatio_working_3-way'!T13</f>
        <v>0.27717876367184252</v>
      </c>
      <c r="W13" s="11">
        <f>'OddsRatio_working_3-way'!V13^2+4*'OddsRatio_working_3-way'!U13^3/27</f>
        <v>-4.9903777830950791E-3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0.14301961824671661</v>
      </c>
      <c r="Y13" s="11">
        <f>IF('OddsRatio_working_3-way'!W13&gt;=0,IF('OddsRatio_working_3-way'!V13+SQRT('OddsRatio_working_3-way'!W13)&gt;0,0,PI()),ACOS('OddsRatio_working_3-way'!V13/(2*'OddsRatio_working_3-way'!X13)))</f>
        <v>0.24955032358528828</v>
      </c>
      <c r="Z13" s="11">
        <f>'OddsRatio_working_3-way'!X13^(1/3)*COS('OddsRatio_working_3-way'!Y13/3)</f>
        <v>0.52114781560615597</v>
      </c>
      <c r="AA13" s="11">
        <f>'OddsRatio_working_3-way'!X13^(1/3)*COS(('OddsRatio_working_3-way'!Y13+2*PI())/3)</f>
        <v>-0.29820369432735322</v>
      </c>
      <c r="AB13" s="11">
        <f>'OddsRatio_working_3-way'!X13^(1/3)*COS(('OddsRatio_working_3-way'!Y13+4*PI())/3)</f>
        <v>-0.22294412127880281</v>
      </c>
      <c r="AC13" s="11">
        <f>'OddsRatio_working_3-way'!X13^(1/3)*SIN('OddsRatio_working_3-way'!Y13/3)</f>
        <v>4.3451134758676874E-2</v>
      </c>
      <c r="AD13" s="11">
        <f>'OddsRatio_working_3-way'!X13^(1/3)*SIN(('OddsRatio_working_3-way'!Y13+2*PI())/3)</f>
        <v>0.42960168006236088</v>
      </c>
      <c r="AE13" s="11">
        <f>'OddsRatio_working_3-way'!X13^(1/3)*SIN(('OddsRatio_working_3-way'!Y13+4*PI())/3)</f>
        <v>-0.47305281482103778</v>
      </c>
      <c r="AF13" s="11">
        <f>-'OddsRatio_working_3-way'!U13/(3*'OddsRatio_working_3-way'!X13^(1/3))*COS(('OddsRatio_working_3-way'!Y13)/3)</f>
        <v>0.52114781560615586</v>
      </c>
      <c r="AG13" s="11">
        <f>-'OddsRatio_working_3-way'!U13/(3*'OddsRatio_working_3-way'!X13^(1/3))*COS(('OddsRatio_working_3-way'!Y13+2*PI())/3)</f>
        <v>-0.29820369432735316</v>
      </c>
      <c r="AH13" s="11">
        <f>-'OddsRatio_working_3-way'!U13/(3*'OddsRatio_working_3-way'!X13^(1/3))*COS(('OddsRatio_working_3-way'!Y13+4*PI())/3)</f>
        <v>-0.22294412127880275</v>
      </c>
      <c r="AI13" s="11">
        <f>'OddsRatio_working_3-way'!U13/(3*'OddsRatio_working_3-way'!X13^(1/3))*SIN(('OddsRatio_working_3-way'!Y13)/3)</f>
        <v>-4.3451134758676867E-2</v>
      </c>
      <c r="AJ13" s="11">
        <f>'OddsRatio_working_3-way'!U13/(3*'OddsRatio_working_3-way'!X13^(1/3))*SIN(('OddsRatio_working_3-way'!Y13+2*PI())/3)</f>
        <v>-0.42960168006236077</v>
      </c>
      <c r="AK13" s="11">
        <f>'OddsRatio_working_3-way'!U13/(3*'OddsRatio_working_3-way'!X13^(1/3))*SIN(('OddsRatio_working_3-way'!Y13+4*PI())/3)</f>
        <v>0.47305281482103767</v>
      </c>
      <c r="AL13" s="11">
        <f>'OddsRatio_working_3-way'!Z13+'OddsRatio_working_3-way'!AF13</f>
        <v>1.0422956312123119</v>
      </c>
      <c r="AM13" s="11">
        <f>'OddsRatio_working_3-way'!AA13+'OddsRatio_working_3-way'!AG13</f>
        <v>-0.59640738865470633</v>
      </c>
      <c r="AN13" s="11">
        <f>'OddsRatio_working_3-way'!AB13+'OddsRatio_working_3-way'!AH13</f>
        <v>-0.44588824255760556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1.0422956312123119</v>
      </c>
      <c r="AS13" s="11">
        <f>IF(('OddsRatio_working_3-way'!X13=0),IF(Q13&gt;0,-Q13^(1/3),(-Q13)^(1/3)),'OddsRatio_working_3-way'!AM13-'OddsRatio_working_3-way'!R13/3)</f>
        <v>-0.59640738865470633</v>
      </c>
      <c r="AT13" s="11">
        <f>IF(('OddsRatio_working_3-way'!X13=0),IF(Q13&gt;0,-Q13^(1/3),(-Q13)^(1/3)),'OddsRatio_working_3-way'!AN13-'OddsRatio_working_3-way'!R13/3)</f>
        <v>-0.44588824255760556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1.52</v>
      </c>
      <c r="B14" s="4">
        <f>IF('True_Odds_Calculator_3-way'!B15="","",'True_Odds_Calculator_3-way'!B15)</f>
        <v>4.0199999999999996</v>
      </c>
      <c r="C14" s="4">
        <f>IF('True_Odds_Calculator_3-way'!C15="","",'True_Odds_Calculator_3-way'!C15)</f>
        <v>7.67</v>
      </c>
      <c r="D14" s="9">
        <f t="shared" si="13"/>
        <v>0.641738905404584</v>
      </c>
      <c r="E14" s="9">
        <f t="shared" si="14"/>
        <v>0.23572463939011018</v>
      </c>
      <c r="F14" s="9">
        <f t="shared" si="15"/>
        <v>0.12253645520530593</v>
      </c>
      <c r="G14" s="9">
        <f t="shared" si="16"/>
        <v>1.0735887097547345</v>
      </c>
      <c r="H14" s="9">
        <f t="shared" si="17"/>
        <v>1.558266129072462</v>
      </c>
      <c r="I14" s="9">
        <f t="shared" si="18"/>
        <v>4.2422379034592979</v>
      </c>
      <c r="J14" s="9">
        <f t="shared" si="19"/>
        <v>8.1608366940640789</v>
      </c>
      <c r="K14" s="11">
        <f t="shared" si="20"/>
        <v>0.65789473684210531</v>
      </c>
      <c r="L14" s="11">
        <f t="shared" si="21"/>
        <v>0.24875621890547267</v>
      </c>
      <c r="M14" s="11">
        <f t="shared" si="22"/>
        <v>0.1303780964797914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-0.22349670026318025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0.21785159155843653</v>
      </c>
      <c r="Q14" s="11">
        <f>2*'OddsRatio_working_3-way'!K14*'OddsRatio_working_3-way'!L14*'OddsRatio_working_3-way'!M14</f>
        <v>4.2674160932112931E-2</v>
      </c>
      <c r="R14" s="11">
        <f t="shared" si="23"/>
        <v>0</v>
      </c>
      <c r="S14" s="11">
        <f t="shared" si="24"/>
        <v>-0.97474187002270607</v>
      </c>
      <c r="T14" s="11">
        <f t="shared" si="25"/>
        <v>-0.19093866210043212</v>
      </c>
      <c r="U14" s="11">
        <f>'OddsRatio_working_3-way'!S14-'OddsRatio_working_3-way'!R14^2/3</f>
        <v>-0.97474187002270607</v>
      </c>
      <c r="V14" s="11">
        <f>'OddsRatio_working_3-way'!S14*'OddsRatio_working_3-way'!R14/3-2*'OddsRatio_working_3-way'!R14^3/27-'OddsRatio_working_3-way'!T14</f>
        <v>0.19093866210043212</v>
      </c>
      <c r="W14" s="11">
        <f>'OddsRatio_working_3-way'!V14^2+4*'OddsRatio_working_3-way'!U14^3/27</f>
        <v>-0.10074589627081251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0.18520493308462083</v>
      </c>
      <c r="Y14" s="11">
        <f>IF('OddsRatio_working_3-way'!W14&gt;=0,IF('OddsRatio_working_3-way'!V14+SQRT('OddsRatio_working_3-way'!W14)&gt;0,0,PI()),ACOS('OddsRatio_working_3-way'!V14/(2*'OddsRatio_working_3-way'!X14)))</f>
        <v>1.0292292938166536</v>
      </c>
      <c r="Z14" s="11">
        <f>'OddsRatio_working_3-way'!X14^(1/3)*COS('OddsRatio_working_3-way'!Y14/3)</f>
        <v>0.53679435487736726</v>
      </c>
      <c r="AA14" s="11">
        <f>'OddsRatio_working_3-way'!X14^(1/3)*COS(('OddsRatio_working_3-way'!Y14+2*PI())/3)</f>
        <v>-0.43445238793964863</v>
      </c>
      <c r="AB14" s="11">
        <f>'OddsRatio_working_3-way'!X14^(1/3)*COS(('OddsRatio_working_3-way'!Y14+4*PI())/3)</f>
        <v>-0.10234196693771884</v>
      </c>
      <c r="AC14" s="11">
        <f>'OddsRatio_working_3-way'!X14^(1/3)*SIN('OddsRatio_working_3-way'!Y14/3)</f>
        <v>0.19174404096614431</v>
      </c>
      <c r="AD14" s="11">
        <f>'OddsRatio_working_3-way'!X14^(1/3)*SIN(('OddsRatio_working_3-way'!Y14+2*PI())/3)</f>
        <v>0.36900552744880721</v>
      </c>
      <c r="AE14" s="11">
        <f>'OddsRatio_working_3-way'!X14^(1/3)*SIN(('OddsRatio_working_3-way'!Y14+4*PI())/3)</f>
        <v>-0.56074956841495138</v>
      </c>
      <c r="AF14" s="11">
        <f>-'OddsRatio_working_3-way'!U14/(3*'OddsRatio_working_3-way'!X14^(1/3))*COS(('OddsRatio_working_3-way'!Y14)/3)</f>
        <v>0.53679435487736726</v>
      </c>
      <c r="AG14" s="11">
        <f>-'OddsRatio_working_3-way'!U14/(3*'OddsRatio_working_3-way'!X14^(1/3))*COS(('OddsRatio_working_3-way'!Y14+2*PI())/3)</f>
        <v>-0.43445238793964863</v>
      </c>
      <c r="AH14" s="11">
        <f>-'OddsRatio_working_3-way'!U14/(3*'OddsRatio_working_3-way'!X14^(1/3))*COS(('OddsRatio_working_3-way'!Y14+4*PI())/3)</f>
        <v>-0.10234196693771884</v>
      </c>
      <c r="AI14" s="11">
        <f>'OddsRatio_working_3-way'!U14/(3*'OddsRatio_working_3-way'!X14^(1/3))*SIN(('OddsRatio_working_3-way'!Y14)/3)</f>
        <v>-0.19174404096614431</v>
      </c>
      <c r="AJ14" s="11">
        <f>'OddsRatio_working_3-way'!U14/(3*'OddsRatio_working_3-way'!X14^(1/3))*SIN(('OddsRatio_working_3-way'!Y14+2*PI())/3)</f>
        <v>-0.36900552744880721</v>
      </c>
      <c r="AK14" s="11">
        <f>'OddsRatio_working_3-way'!U14/(3*'OddsRatio_working_3-way'!X14^(1/3))*SIN(('OddsRatio_working_3-way'!Y14+4*PI())/3)</f>
        <v>0.56074956841495138</v>
      </c>
      <c r="AL14" s="11">
        <f>'OddsRatio_working_3-way'!Z14+'OddsRatio_working_3-way'!AF14</f>
        <v>1.0735887097547345</v>
      </c>
      <c r="AM14" s="11">
        <f>'OddsRatio_working_3-way'!AA14+'OddsRatio_working_3-way'!AG14</f>
        <v>-0.86890477587929726</v>
      </c>
      <c r="AN14" s="11">
        <f>'OddsRatio_working_3-way'!AB14+'OddsRatio_working_3-way'!AH14</f>
        <v>-0.20468393387543768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1.0735887097547345</v>
      </c>
      <c r="AS14" s="11">
        <f>IF(('OddsRatio_working_3-way'!X14=0),IF(Q14&gt;0,-Q14^(1/3),(-Q14)^(1/3)),'OddsRatio_working_3-way'!AM14-'OddsRatio_working_3-way'!R14/3)</f>
        <v>-0.86890477587929726</v>
      </c>
      <c r="AT14" s="11">
        <f>IF(('OddsRatio_working_3-way'!X14=0),IF(Q14&gt;0,-Q14^(1/3),(-Q14)^(1/3)),'OddsRatio_working_3-way'!AN14-'OddsRatio_working_3-way'!R14/3)</f>
        <v>-0.20468393387543768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4.43</v>
      </c>
      <c r="B15" s="4">
        <f>IF('True_Odds_Calculator_3-way'!B16="","",'True_Odds_Calculator_3-way'!B16)</f>
        <v>3.73</v>
      </c>
      <c r="C15" s="4">
        <f>IF('True_Odds_Calculator_3-way'!C16="","",'True_Odds_Calculator_3-way'!C16)</f>
        <v>1.87</v>
      </c>
      <c r="D15" s="9">
        <f t="shared" si="13"/>
        <v>0.21772266661846015</v>
      </c>
      <c r="E15" s="9">
        <f t="shared" si="14"/>
        <v>0.25908521598093975</v>
      </c>
      <c r="F15" s="9">
        <f t="shared" si="15"/>
        <v>0.52319211740060034</v>
      </c>
      <c r="G15" s="9">
        <f t="shared" si="16"/>
        <v>1.0475215876598094</v>
      </c>
      <c r="H15" s="9">
        <f t="shared" si="17"/>
        <v>4.592999045673146</v>
      </c>
      <c r="I15" s="9">
        <f t="shared" si="18"/>
        <v>3.8597339343112789</v>
      </c>
      <c r="J15" s="9">
        <f t="shared" si="19"/>
        <v>1.9113437812640344</v>
      </c>
      <c r="K15" s="11">
        <f t="shared" si="20"/>
        <v>0.22573363431151244</v>
      </c>
      <c r="L15" s="11">
        <f t="shared" si="21"/>
        <v>0.26809651474530832</v>
      </c>
      <c r="M15" s="11">
        <f t="shared" si="22"/>
        <v>0.53475935828876997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-0.26364640580733301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0.22751035099280753</v>
      </c>
      <c r="Q15" s="11">
        <f>2*'OddsRatio_working_3-way'!K15*'OddsRatio_working_3-way'!L15*'OddsRatio_working_3-way'!M15</f>
        <v>6.4725562160115963E-2</v>
      </c>
      <c r="R15" s="11">
        <f t="shared" si="23"/>
        <v>0</v>
      </c>
      <c r="S15" s="11">
        <f t="shared" si="24"/>
        <v>-0.86293742672550255</v>
      </c>
      <c r="T15" s="11">
        <f t="shared" si="25"/>
        <v>-0.24550140162887704</v>
      </c>
      <c r="U15" s="11">
        <f>'OddsRatio_working_3-way'!S15-'OddsRatio_working_3-way'!R15^2/3</f>
        <v>-0.86293742672550255</v>
      </c>
      <c r="V15" s="11">
        <f>'OddsRatio_working_3-way'!S15*'OddsRatio_working_3-way'!R15/3-2*'OddsRatio_working_3-way'!R15^3/27-'OddsRatio_working_3-way'!T15</f>
        <v>0.24550140162887704</v>
      </c>
      <c r="W15" s="11">
        <f>'OddsRatio_working_3-way'!V15^2+4*'OddsRatio_working_3-way'!U15^3/27</f>
        <v>-3.4928446869596216E-2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0.15427198795580113</v>
      </c>
      <c r="Y15" s="11">
        <f>IF('OddsRatio_working_3-way'!W15&gt;=0,IF('OddsRatio_working_3-way'!V15+SQRT('OddsRatio_working_3-way'!W15)&gt;0,0,PI()),ACOS('OddsRatio_working_3-way'!V15/(2*'OddsRatio_working_3-way'!X15)))</f>
        <v>0.65067158796767643</v>
      </c>
      <c r="Z15" s="11">
        <f>'OddsRatio_working_3-way'!X15^(1/3)*COS('OddsRatio_working_3-way'!Y15/3)</f>
        <v>0.5237607938299047</v>
      </c>
      <c r="AA15" s="11">
        <f>'OddsRatio_working_3-way'!X15^(1/3)*COS(('OddsRatio_working_3-way'!Y15+2*PI())/3)</f>
        <v>-0.36183203430212441</v>
      </c>
      <c r="AB15" s="11">
        <f>'OddsRatio_working_3-way'!X15^(1/3)*COS(('OddsRatio_working_3-way'!Y15+4*PI())/3)</f>
        <v>-0.16192875952778019</v>
      </c>
      <c r="AC15" s="11">
        <f>'OddsRatio_working_3-way'!X15^(1/3)*SIN('OddsRatio_working_3-way'!Y15/3)</f>
        <v>0.11541420950285534</v>
      </c>
      <c r="AD15" s="11">
        <f>'OddsRatio_working_3-way'!X15^(1/3)*SIN(('OddsRatio_working_3-way'!Y15+2*PI())/3)</f>
        <v>0.39588304821157372</v>
      </c>
      <c r="AE15" s="11">
        <f>'OddsRatio_working_3-way'!X15^(1/3)*SIN(('OddsRatio_working_3-way'!Y15+4*PI())/3)</f>
        <v>-0.51129725771442902</v>
      </c>
      <c r="AF15" s="11">
        <f>-'OddsRatio_working_3-way'!U15/(3*'OddsRatio_working_3-way'!X15^(1/3))*COS(('OddsRatio_working_3-way'!Y15)/3)</f>
        <v>0.52376079382990459</v>
      </c>
      <c r="AG15" s="11">
        <f>-'OddsRatio_working_3-way'!U15/(3*'OddsRatio_working_3-way'!X15^(1/3))*COS(('OddsRatio_working_3-way'!Y15+2*PI())/3)</f>
        <v>-0.36183203430212435</v>
      </c>
      <c r="AH15" s="11">
        <f>-'OddsRatio_working_3-way'!U15/(3*'OddsRatio_working_3-way'!X15^(1/3))*COS(('OddsRatio_working_3-way'!Y15+4*PI())/3)</f>
        <v>-0.16192875952778016</v>
      </c>
      <c r="AI15" s="11">
        <f>'OddsRatio_working_3-way'!U15/(3*'OddsRatio_working_3-way'!X15^(1/3))*SIN(('OddsRatio_working_3-way'!Y15)/3)</f>
        <v>-0.11541420950285533</v>
      </c>
      <c r="AJ15" s="11">
        <f>'OddsRatio_working_3-way'!U15/(3*'OddsRatio_working_3-way'!X15^(1/3))*SIN(('OddsRatio_working_3-way'!Y15+2*PI())/3)</f>
        <v>-0.39588304821157361</v>
      </c>
      <c r="AK15" s="11">
        <f>'OddsRatio_working_3-way'!U15/(3*'OddsRatio_working_3-way'!X15^(1/3))*SIN(('OddsRatio_working_3-way'!Y15+4*PI())/3)</f>
        <v>0.51129725771442891</v>
      </c>
      <c r="AL15" s="11">
        <f>'OddsRatio_working_3-way'!Z15+'OddsRatio_working_3-way'!AF15</f>
        <v>1.0475215876598094</v>
      </c>
      <c r="AM15" s="11">
        <f>'OddsRatio_working_3-way'!AA15+'OddsRatio_working_3-way'!AG15</f>
        <v>-0.72366406860424881</v>
      </c>
      <c r="AN15" s="11">
        <f>'OddsRatio_working_3-way'!AB15+'OddsRatio_working_3-way'!AH15</f>
        <v>-0.32385751905556037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1.0475215876598094</v>
      </c>
      <c r="AS15" s="11">
        <f>IF(('OddsRatio_working_3-way'!X15=0),IF(Q15&gt;0,-Q15^(1/3),(-Q15)^(1/3)),'OddsRatio_working_3-way'!AM15-'OddsRatio_working_3-way'!R15/3)</f>
        <v>-0.72366406860424881</v>
      </c>
      <c r="AT15" s="11">
        <f>IF(('OddsRatio_working_3-way'!X15=0),IF(Q15&gt;0,-Q15^(1/3),(-Q15)^(1/3)),'OddsRatio_working_3-way'!AN15-'OddsRatio_working_3-way'!R15/3)</f>
        <v>-0.32385751905556037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2.4</v>
      </c>
      <c r="B16" s="4">
        <f>IF('True_Odds_Calculator_3-way'!B17="","",'True_Odds_Calculator_3-way'!B17)</f>
        <v>3.56</v>
      </c>
      <c r="C16" s="4">
        <f>IF('True_Odds_Calculator_3-way'!C17="","",'True_Odds_Calculator_3-way'!C17)</f>
        <v>3.02</v>
      </c>
      <c r="D16" s="9">
        <f t="shared" si="13"/>
        <v>0.40617279017477037</v>
      </c>
      <c r="E16" s="9">
        <f t="shared" si="14"/>
        <v>0.27222861736678589</v>
      </c>
      <c r="F16" s="9">
        <f t="shared" si="15"/>
        <v>0.32159859245844358</v>
      </c>
      <c r="G16" s="9">
        <f t="shared" si="16"/>
        <v>1.0442902700345729</v>
      </c>
      <c r="H16" s="9">
        <f t="shared" si="17"/>
        <v>2.4620063780484021</v>
      </c>
      <c r="I16" s="9">
        <f t="shared" si="18"/>
        <v>3.6733830912885068</v>
      </c>
      <c r="J16" s="9">
        <f t="shared" si="19"/>
        <v>3.109466345469837</v>
      </c>
      <c r="K16" s="11">
        <f t="shared" si="20"/>
        <v>0.41666666666666669</v>
      </c>
      <c r="L16" s="11">
        <f t="shared" si="21"/>
        <v>0.2808988764044944</v>
      </c>
      <c r="M16" s="11">
        <f t="shared" si="22"/>
        <v>0.33112582781456956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-0.28057643177815794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0.2317570751792048</v>
      </c>
      <c r="Q16" s="11">
        <f>2*'OddsRatio_working_3-way'!K16*'OddsRatio_working_3-way'!L16*'OddsRatio_working_3-way'!M16</f>
        <v>7.7510727484683892E-2</v>
      </c>
      <c r="R16" s="11">
        <f t="shared" si="23"/>
        <v>0</v>
      </c>
      <c r="S16" s="11">
        <f t="shared" si="24"/>
        <v>-0.8260033592644983</v>
      </c>
      <c r="T16" s="11">
        <f t="shared" si="25"/>
        <v>-0.27625530410183896</v>
      </c>
      <c r="U16" s="11">
        <f>'OddsRatio_working_3-way'!S16-'OddsRatio_working_3-way'!R16^2/3</f>
        <v>-0.8260033592644983</v>
      </c>
      <c r="V16" s="11">
        <f>'OddsRatio_working_3-way'!S16*'OddsRatio_working_3-way'!R16/3-2*'OddsRatio_working_3-way'!R16^3/27-'OddsRatio_working_3-way'!T16</f>
        <v>0.27625530410183896</v>
      </c>
      <c r="W16" s="11">
        <f>'OddsRatio_working_3-way'!V16^2+4*'OddsRatio_working_3-way'!U16^3/27</f>
        <v>-7.1743924170224044E-3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0.14447437961574877</v>
      </c>
      <c r="Y16" s="11">
        <f>IF('OddsRatio_working_3-way'!W16&gt;=0,IF('OddsRatio_working_3-way'!V16+SQRT('OddsRatio_working_3-way'!W16)&gt;0,0,PI()),ACOS('OddsRatio_working_3-way'!V16/(2*'OddsRatio_working_3-way'!X16)))</f>
        <v>0.2975071040054682</v>
      </c>
      <c r="Z16" s="11">
        <f>'OddsRatio_working_3-way'!X16^(1/3)*COS('OddsRatio_working_3-way'!Y16/3)</f>
        <v>0.52214513501728643</v>
      </c>
      <c r="AA16" s="11">
        <f>'OddsRatio_working_3-way'!X16^(1/3)*COS(('OddsRatio_working_3-way'!Y16+2*PI())/3)</f>
        <v>-0.30606349214305562</v>
      </c>
      <c r="AB16" s="11">
        <f>'OddsRatio_working_3-way'!X16^(1/3)*COS(('OddsRatio_working_3-way'!Y16+4*PI())/3)</f>
        <v>-0.21608164287423071</v>
      </c>
      <c r="AC16" s="11">
        <f>'OddsRatio_working_3-way'!X16^(1/3)*SIN('OddsRatio_working_3-way'!Y16/3)</f>
        <v>5.1951044897536311E-2</v>
      </c>
      <c r="AD16" s="11">
        <f>'OddsRatio_working_3-way'!X16^(1/3)*SIN(('OddsRatio_working_3-way'!Y16+2*PI())/3)</f>
        <v>0.42621542893865755</v>
      </c>
      <c r="AE16" s="11">
        <f>'OddsRatio_working_3-way'!X16^(1/3)*SIN(('OddsRatio_working_3-way'!Y16+4*PI())/3)</f>
        <v>-0.47816647383619393</v>
      </c>
      <c r="AF16" s="11">
        <f>-'OddsRatio_working_3-way'!U16/(3*'OddsRatio_working_3-way'!X16^(1/3))*COS(('OddsRatio_working_3-way'!Y16)/3)</f>
        <v>0.52214513501728643</v>
      </c>
      <c r="AG16" s="11">
        <f>-'OddsRatio_working_3-way'!U16/(3*'OddsRatio_working_3-way'!X16^(1/3))*COS(('OddsRatio_working_3-way'!Y16+2*PI())/3)</f>
        <v>-0.30606349214305562</v>
      </c>
      <c r="AH16" s="11">
        <f>-'OddsRatio_working_3-way'!U16/(3*'OddsRatio_working_3-way'!X16^(1/3))*COS(('OddsRatio_working_3-way'!Y16+4*PI())/3)</f>
        <v>-0.21608164287423071</v>
      </c>
      <c r="AI16" s="11">
        <f>'OddsRatio_working_3-way'!U16/(3*'OddsRatio_working_3-way'!X16^(1/3))*SIN(('OddsRatio_working_3-way'!Y16)/3)</f>
        <v>-5.1951044897536311E-2</v>
      </c>
      <c r="AJ16" s="11">
        <f>'OddsRatio_working_3-way'!U16/(3*'OddsRatio_working_3-way'!X16^(1/3))*SIN(('OddsRatio_working_3-way'!Y16+2*PI())/3)</f>
        <v>-0.42621542893865755</v>
      </c>
      <c r="AK16" s="11">
        <f>'OddsRatio_working_3-way'!U16/(3*'OddsRatio_working_3-way'!X16^(1/3))*SIN(('OddsRatio_working_3-way'!Y16+4*PI())/3)</f>
        <v>0.47816647383619393</v>
      </c>
      <c r="AL16" s="11">
        <f>'OddsRatio_working_3-way'!Z16+'OddsRatio_working_3-way'!AF16</f>
        <v>1.0442902700345729</v>
      </c>
      <c r="AM16" s="11">
        <f>'OddsRatio_working_3-way'!AA16+'OddsRatio_working_3-way'!AG16</f>
        <v>-0.61212698428611123</v>
      </c>
      <c r="AN16" s="11">
        <f>'OddsRatio_working_3-way'!AB16+'OddsRatio_working_3-way'!AH16</f>
        <v>-0.43216328574846141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1.0442902700345729</v>
      </c>
      <c r="AS16" s="11">
        <f>IF(('OddsRatio_working_3-way'!X16=0),IF(Q16&gt;0,-Q16^(1/3),(-Q16)^(1/3)),'OddsRatio_working_3-way'!AM16-'OddsRatio_working_3-way'!R16/3)</f>
        <v>-0.61212698428611123</v>
      </c>
      <c r="AT16" s="11">
        <f>IF(('OddsRatio_working_3-way'!X16=0),IF(Q16&gt;0,-Q16^(1/3),(-Q16)^(1/3)),'OddsRatio_working_3-way'!AN16-'OddsRatio_working_3-way'!R16/3)</f>
        <v>-0.43216328574846141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2.59</v>
      </c>
      <c r="B17" s="4">
        <f>IF('True_Odds_Calculator_3-way'!B18="","",'True_Odds_Calculator_3-way'!B18)</f>
        <v>3.64</v>
      </c>
      <c r="C17" s="4">
        <f>IF('True_Odds_Calculator_3-way'!C18="","",'True_Odds_Calculator_3-way'!C18)</f>
        <v>2.72</v>
      </c>
      <c r="D17" s="9">
        <f t="shared" si="13"/>
        <v>0.37599188599614597</v>
      </c>
      <c r="E17" s="9">
        <f t="shared" si="14"/>
        <v>0.26626796285837856</v>
      </c>
      <c r="F17" s="9">
        <f t="shared" si="15"/>
        <v>0.3577401511454753</v>
      </c>
      <c r="G17" s="9">
        <f t="shared" si="16"/>
        <v>1.0437936241522507</v>
      </c>
      <c r="H17" s="9">
        <f t="shared" si="17"/>
        <v>2.6596318624020792</v>
      </c>
      <c r="I17" s="9">
        <f t="shared" si="18"/>
        <v>3.7556151677619423</v>
      </c>
      <c r="J17" s="9">
        <f t="shared" si="19"/>
        <v>2.7953250335418716</v>
      </c>
      <c r="K17" s="11">
        <f t="shared" si="20"/>
        <v>0.38610038610038611</v>
      </c>
      <c r="L17" s="11">
        <f t="shared" si="21"/>
        <v>0.27472527472527469</v>
      </c>
      <c r="M17" s="11">
        <f t="shared" si="22"/>
        <v>0.36764705882352938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-0.28155253785505885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0.23203148203148199</v>
      </c>
      <c r="Q17" s="11">
        <f>2*'OddsRatio_working_3-way'!K17*'OddsRatio_working_3-way'!L17*'OddsRatio_working_3-way'!M17</f>
        <v>7.7993775472767063E-2</v>
      </c>
      <c r="R17" s="11">
        <f t="shared" si="23"/>
        <v>0</v>
      </c>
      <c r="S17" s="11">
        <f t="shared" si="24"/>
        <v>-0.82411433332890105</v>
      </c>
      <c r="T17" s="11">
        <f t="shared" si="25"/>
        <v>-0.2770132212870256</v>
      </c>
      <c r="U17" s="11">
        <f>'OddsRatio_working_3-way'!S17-'OddsRatio_working_3-way'!R17^2/3</f>
        <v>-0.82411433332890105</v>
      </c>
      <c r="V17" s="11">
        <f>'OddsRatio_working_3-way'!S17*'OddsRatio_working_3-way'!R17/3-2*'OddsRatio_working_3-way'!R17^3/27-'OddsRatio_working_3-way'!T17</f>
        <v>0.2770132212870256</v>
      </c>
      <c r="W17" s="11">
        <f>'OddsRatio_working_3-way'!V17^2+4*'OddsRatio_working_3-way'!U17^3/27</f>
        <v>-6.1835485765887183E-3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0.14397905519936166</v>
      </c>
      <c r="Y17" s="11">
        <f>IF('OddsRatio_working_3-way'!W17&gt;=0,IF('OddsRatio_working_3-way'!V17+SQRT('OddsRatio_working_3-way'!W17)&gt;0,0,PI()),ACOS('OddsRatio_working_3-way'!V17/(2*'OddsRatio_working_3-way'!X17)))</f>
        <v>0.276593065691074</v>
      </c>
      <c r="Z17" s="11">
        <f>'OddsRatio_working_3-way'!X17^(1/3)*COS('OddsRatio_working_3-way'!Y17/3)</f>
        <v>0.52189681207612537</v>
      </c>
      <c r="AA17" s="11">
        <f>'OddsRatio_working_3-way'!X17^(1/3)*COS(('OddsRatio_working_3-way'!Y17+2*PI())/3)</f>
        <v>-0.30273801588080207</v>
      </c>
      <c r="AB17" s="11">
        <f>'OddsRatio_working_3-way'!X17^(1/3)*COS(('OddsRatio_working_3-way'!Y17+4*PI())/3)</f>
        <v>-0.21915879619532322</v>
      </c>
      <c r="AC17" s="11">
        <f>'OddsRatio_working_3-way'!X17^(1/3)*SIN('OddsRatio_working_3-way'!Y17/3)</f>
        <v>4.8254484984070062E-2</v>
      </c>
      <c r="AD17" s="11">
        <f>'OddsRatio_working_3-way'!X17^(1/3)*SIN(('OddsRatio_working_3-way'!Y17+2*PI())/3)</f>
        <v>0.42784865492000279</v>
      </c>
      <c r="AE17" s="11">
        <f>'OddsRatio_working_3-way'!X17^(1/3)*SIN(('OddsRatio_working_3-way'!Y17+4*PI())/3)</f>
        <v>-0.47610313990407288</v>
      </c>
      <c r="AF17" s="11">
        <f>-'OddsRatio_working_3-way'!U17/(3*'OddsRatio_working_3-way'!X17^(1/3))*COS(('OddsRatio_working_3-way'!Y17)/3)</f>
        <v>0.52189681207612526</v>
      </c>
      <c r="AG17" s="11">
        <f>-'OddsRatio_working_3-way'!U17/(3*'OddsRatio_working_3-way'!X17^(1/3))*COS(('OddsRatio_working_3-way'!Y17+2*PI())/3)</f>
        <v>-0.30273801588080201</v>
      </c>
      <c r="AH17" s="11">
        <f>-'OddsRatio_working_3-way'!U17/(3*'OddsRatio_working_3-way'!X17^(1/3))*COS(('OddsRatio_working_3-way'!Y17+4*PI())/3)</f>
        <v>-0.21915879619532319</v>
      </c>
      <c r="AI17" s="11">
        <f>'OddsRatio_working_3-way'!U17/(3*'OddsRatio_working_3-way'!X17^(1/3))*SIN(('OddsRatio_working_3-way'!Y17)/3)</f>
        <v>-4.8254484984070048E-2</v>
      </c>
      <c r="AJ17" s="11">
        <f>'OddsRatio_working_3-way'!U17/(3*'OddsRatio_working_3-way'!X17^(1/3))*SIN(('OddsRatio_working_3-way'!Y17+2*PI())/3)</f>
        <v>-0.42784865492000268</v>
      </c>
      <c r="AK17" s="11">
        <f>'OddsRatio_working_3-way'!U17/(3*'OddsRatio_working_3-way'!X17^(1/3))*SIN(('OddsRatio_working_3-way'!Y17+4*PI())/3)</f>
        <v>0.47610313990407277</v>
      </c>
      <c r="AL17" s="11">
        <f>'OddsRatio_working_3-way'!Z17+'OddsRatio_working_3-way'!AF17</f>
        <v>1.0437936241522507</v>
      </c>
      <c r="AM17" s="11">
        <f>'OddsRatio_working_3-way'!AA17+'OddsRatio_working_3-way'!AG17</f>
        <v>-0.60547603176160414</v>
      </c>
      <c r="AN17" s="11">
        <f>'OddsRatio_working_3-way'!AB17+'OddsRatio_working_3-way'!AH17</f>
        <v>-0.43831759239064638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1.0437936241522507</v>
      </c>
      <c r="AS17" s="11">
        <f>IF(('OddsRatio_working_3-way'!X17=0),IF(Q17&gt;0,-Q17^(1/3),(-Q17)^(1/3)),'OddsRatio_working_3-way'!AM17-'OddsRatio_working_3-way'!R17/3)</f>
        <v>-0.60547603176160414</v>
      </c>
      <c r="AT17" s="11">
        <f>IF(('OddsRatio_working_3-way'!X17=0),IF(Q17&gt;0,-Q17^(1/3),(-Q17)^(1/3)),'OddsRatio_working_3-way'!AN17-'OddsRatio_working_3-way'!R17/3)</f>
        <v>-0.43831759239064638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1.21</v>
      </c>
      <c r="B18" s="4">
        <f>IF('True_Odds_Calculator_3-way'!B19="","",'True_Odds_Calculator_3-way'!B19)</f>
        <v>7.1</v>
      </c>
      <c r="C18" s="4">
        <f>IF('True_Odds_Calculator_3-way'!C19="","",'True_Odds_Calculator_3-way'!C19)</f>
        <v>14.5</v>
      </c>
      <c r="D18" s="9">
        <f t="shared" si="13"/>
        <v>0.80991783534775685</v>
      </c>
      <c r="E18" s="9">
        <f t="shared" si="14"/>
        <v>0.12792177992852144</v>
      </c>
      <c r="F18" s="9">
        <f t="shared" si="15"/>
        <v>6.2160384723721616E-2</v>
      </c>
      <c r="G18" s="9">
        <f t="shared" si="16"/>
        <v>1.1175864087769267</v>
      </c>
      <c r="H18" s="9">
        <f t="shared" si="17"/>
        <v>1.2346931458431545</v>
      </c>
      <c r="I18" s="9">
        <f t="shared" si="18"/>
        <v>7.8172770935392526</v>
      </c>
      <c r="J18" s="9">
        <f t="shared" si="19"/>
        <v>16.08741651848851</v>
      </c>
      <c r="K18" s="11">
        <f t="shared" si="20"/>
        <v>0.82644628099173556</v>
      </c>
      <c r="L18" s="11">
        <f t="shared" si="21"/>
        <v>0.14084507042253522</v>
      </c>
      <c r="M18" s="11">
        <f t="shared" si="22"/>
        <v>6.8965517241379309E-2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-0.13882611714745574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0.1590276913690751</v>
      </c>
      <c r="Q18" s="11">
        <f>2*'OddsRatio_working_3-way'!K18*'OddsRatio_working_3-way'!L18*'OddsRatio_working_3-way'!M18</f>
        <v>1.6055294434030802E-2</v>
      </c>
      <c r="R18" s="11">
        <f t="shared" si="23"/>
        <v>0</v>
      </c>
      <c r="S18" s="11">
        <f t="shared" si="24"/>
        <v>-1.1455171018012558</v>
      </c>
      <c r="T18" s="11">
        <f t="shared" si="25"/>
        <v>-0.11565038887443267</v>
      </c>
      <c r="U18" s="11">
        <f>'OddsRatio_working_3-way'!S18-'OddsRatio_working_3-way'!R18^2/3</f>
        <v>-1.1455171018012558</v>
      </c>
      <c r="V18" s="11">
        <f>'OddsRatio_working_3-way'!S18*'OddsRatio_working_3-way'!R18/3-2*'OddsRatio_working_3-way'!R18^3/27-'OddsRatio_working_3-way'!T18</f>
        <v>0.11565038887443267</v>
      </c>
      <c r="W18" s="11">
        <f>'OddsRatio_working_3-way'!V18^2+4*'OddsRatio_working_3-way'!U18^3/27</f>
        <v>-0.20931511256127713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0.23595027283735265</v>
      </c>
      <c r="Y18" s="11">
        <f>IF('OddsRatio_working_3-way'!W18&gt;=0,IF('OddsRatio_working_3-way'!V18+SQRT('OddsRatio_working_3-way'!W18)&gt;0,0,PI()),ACOS('OddsRatio_working_3-way'!V18/(2*'OddsRatio_working_3-way'!X18)))</f>
        <v>1.3232006689830722</v>
      </c>
      <c r="Z18" s="11">
        <f>'OddsRatio_working_3-way'!X18^(1/3)*COS('OddsRatio_working_3-way'!Y18/3)</f>
        <v>0.55879320438846325</v>
      </c>
      <c r="AA18" s="11">
        <f>'OddsRatio_working_3-way'!X18^(1/3)*COS(('OddsRatio_working_3-way'!Y18+2*PI())/3)</f>
        <v>-0.507852049704832</v>
      </c>
      <c r="AB18" s="11">
        <f>'OddsRatio_working_3-way'!X18^(1/3)*COS(('OddsRatio_working_3-way'!Y18+4*PI())/3)</f>
        <v>-5.0941154683631515E-2</v>
      </c>
      <c r="AC18" s="11">
        <f>'OddsRatio_working_3-way'!X18^(1/3)*SIN('OddsRatio_working_3-way'!Y18/3)</f>
        <v>0.2637976282361631</v>
      </c>
      <c r="AD18" s="11">
        <f>'OddsRatio_working_3-way'!X18^(1/3)*SIN(('OddsRatio_working_3-way'!Y18+2*PI())/3)</f>
        <v>0.35203029634443783</v>
      </c>
      <c r="AE18" s="11">
        <f>'OddsRatio_working_3-way'!X18^(1/3)*SIN(('OddsRatio_working_3-way'!Y18+4*PI())/3)</f>
        <v>-0.61582792458060076</v>
      </c>
      <c r="AF18" s="11">
        <f>-'OddsRatio_working_3-way'!U18/(3*'OddsRatio_working_3-way'!X18^(1/3))*COS(('OddsRatio_working_3-way'!Y18)/3)</f>
        <v>0.55879320438846336</v>
      </c>
      <c r="AG18" s="11">
        <f>-'OddsRatio_working_3-way'!U18/(3*'OddsRatio_working_3-way'!X18^(1/3))*COS(('OddsRatio_working_3-way'!Y18+2*PI())/3)</f>
        <v>-0.50785204970483211</v>
      </c>
      <c r="AH18" s="11">
        <f>-'OddsRatio_working_3-way'!U18/(3*'OddsRatio_working_3-way'!X18^(1/3))*COS(('OddsRatio_working_3-way'!Y18+4*PI())/3)</f>
        <v>-5.0941154683631529E-2</v>
      </c>
      <c r="AI18" s="11">
        <f>'OddsRatio_working_3-way'!U18/(3*'OddsRatio_working_3-way'!X18^(1/3))*SIN(('OddsRatio_working_3-way'!Y18)/3)</f>
        <v>-0.26379762823616315</v>
      </c>
      <c r="AJ18" s="11">
        <f>'OddsRatio_working_3-way'!U18/(3*'OddsRatio_working_3-way'!X18^(1/3))*SIN(('OddsRatio_working_3-way'!Y18+2*PI())/3)</f>
        <v>-0.35203029634443789</v>
      </c>
      <c r="AK18" s="11">
        <f>'OddsRatio_working_3-way'!U18/(3*'OddsRatio_working_3-way'!X18^(1/3))*SIN(('OddsRatio_working_3-way'!Y18+4*PI())/3)</f>
        <v>0.61582792458060087</v>
      </c>
      <c r="AL18" s="11">
        <f>'OddsRatio_working_3-way'!Z18+'OddsRatio_working_3-way'!AF18</f>
        <v>1.1175864087769267</v>
      </c>
      <c r="AM18" s="11">
        <f>'OddsRatio_working_3-way'!AA18+'OddsRatio_working_3-way'!AG18</f>
        <v>-1.015704099409664</v>
      </c>
      <c r="AN18" s="11">
        <f>'OddsRatio_working_3-way'!AB18+'OddsRatio_working_3-way'!AH18</f>
        <v>-0.10188230936726304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1.1175864087769267</v>
      </c>
      <c r="AS18" s="11">
        <f>IF(('OddsRatio_working_3-way'!X18=0),IF(Q18&gt;0,-Q18^(1/3),(-Q18)^(1/3)),'OddsRatio_working_3-way'!AM18-'OddsRatio_working_3-way'!R18/3)</f>
        <v>-1.015704099409664</v>
      </c>
      <c r="AT18" s="11">
        <f>IF(('OddsRatio_working_3-way'!X18=0),IF(Q18&gt;0,-Q18^(1/3),(-Q18)^(1/3)),'OddsRatio_working_3-way'!AN18-'OddsRatio_working_3-way'!R18/3)</f>
        <v>-0.10188230936726304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2.46</v>
      </c>
      <c r="B19" s="4">
        <f>IF('True_Odds_Calculator_3-way'!B20="","",'True_Odds_Calculator_3-way'!B20)</f>
        <v>3.4</v>
      </c>
      <c r="C19" s="4">
        <f>IF('True_Odds_Calculator_3-way'!C20="","",'True_Odds_Calculator_3-way'!C20)</f>
        <v>3.07</v>
      </c>
      <c r="D19" s="9">
        <f t="shared" si="13"/>
        <v>0.39696977766723046</v>
      </c>
      <c r="E19" s="9">
        <f t="shared" si="14"/>
        <v>0.28594929587366802</v>
      </c>
      <c r="F19" s="9">
        <f t="shared" si="15"/>
        <v>0.3170809264591013</v>
      </c>
      <c r="G19" s="9">
        <f t="shared" si="16"/>
        <v>1.0404681214908442</v>
      </c>
      <c r="H19" s="9">
        <f t="shared" si="17"/>
        <v>2.5190834573766323</v>
      </c>
      <c r="I19" s="9">
        <f t="shared" si="18"/>
        <v>3.497123491578026</v>
      </c>
      <c r="J19" s="9">
        <f t="shared" si="19"/>
        <v>3.1537690114860473</v>
      </c>
      <c r="K19" s="11">
        <f t="shared" si="20"/>
        <v>0.4065040650406504</v>
      </c>
      <c r="L19" s="11">
        <f t="shared" si="21"/>
        <v>0.29411764705882354</v>
      </c>
      <c r="M19" s="11">
        <f t="shared" si="22"/>
        <v>0.32573289902280134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-0.28247631776950055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0.23094166561516161</v>
      </c>
      <c r="Q19" s="11">
        <f>2*'OddsRatio_working_3-way'!K19*'OddsRatio_working_3-way'!L19*'OddsRatio_working_3-way'!M19</f>
        <v>7.7889263276614384E-2</v>
      </c>
      <c r="R19" s="11">
        <f t="shared" si="23"/>
        <v>0</v>
      </c>
      <c r="S19" s="11">
        <f t="shared" si="24"/>
        <v>-0.81756115853793099</v>
      </c>
      <c r="T19" s="11">
        <f t="shared" si="25"/>
        <v>-0.27573732159795317</v>
      </c>
      <c r="U19" s="11">
        <f>'OddsRatio_working_3-way'!S19-'OddsRatio_working_3-way'!R19^2/3</f>
        <v>-0.81756115853793099</v>
      </c>
      <c r="V19" s="11">
        <f>'OddsRatio_working_3-way'!S19*'OddsRatio_working_3-way'!R19/3-2*'OddsRatio_working_3-way'!R19^3/27-'OddsRatio_working_3-way'!T19</f>
        <v>0.27573732159795317</v>
      </c>
      <c r="W19" s="11">
        <f>'OddsRatio_working_3-way'!V19^2+4*'OddsRatio_working_3-way'!U19^3/27</f>
        <v>-4.9264089517497001E-3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0.14226513932949522</v>
      </c>
      <c r="Y19" s="11">
        <f>IF('OddsRatio_working_3-way'!W19&gt;=0,IF('OddsRatio_working_3-way'!V19+SQRT('OddsRatio_working_3-way'!W19)&gt;0,0,PI()),ACOS('OddsRatio_working_3-way'!V19/(2*'OddsRatio_working_3-way'!X19)))</f>
        <v>0.24925452563686501</v>
      </c>
      <c r="Z19" s="11">
        <f>'OddsRatio_working_3-way'!X19^(1/3)*COS('OddsRatio_working_3-way'!Y19/3)</f>
        <v>0.52023406074542211</v>
      </c>
      <c r="AA19" s="11">
        <f>'OddsRatio_working_3-way'!X19^(1/3)*COS(('OddsRatio_working_3-way'!Y19+2*PI())/3)</f>
        <v>-0.29763610771649851</v>
      </c>
      <c r="AB19" s="11">
        <f>'OddsRatio_working_3-way'!X19^(1/3)*COS(('OddsRatio_working_3-way'!Y19+4*PI())/3)</f>
        <v>-0.22259795302892363</v>
      </c>
      <c r="AC19" s="11">
        <f>'OddsRatio_working_3-way'!X19^(1/3)*SIN('OddsRatio_working_3-way'!Y19/3)</f>
        <v>4.3323298808364136E-2</v>
      </c>
      <c r="AD19" s="11">
        <f>'OddsRatio_working_3-way'!X19^(1/3)*SIN(('OddsRatio_working_3-way'!Y19+2*PI())/3)</f>
        <v>0.4288742631152902</v>
      </c>
      <c r="AE19" s="11">
        <f>'OddsRatio_working_3-way'!X19^(1/3)*SIN(('OddsRatio_working_3-way'!Y19+4*PI())/3)</f>
        <v>-0.47219756192365436</v>
      </c>
      <c r="AF19" s="11">
        <f>-'OddsRatio_working_3-way'!U19/(3*'OddsRatio_working_3-way'!X19^(1/3))*COS(('OddsRatio_working_3-way'!Y19)/3)</f>
        <v>0.52023406074542211</v>
      </c>
      <c r="AG19" s="11">
        <f>-'OddsRatio_working_3-way'!U19/(3*'OddsRatio_working_3-way'!X19^(1/3))*COS(('OddsRatio_working_3-way'!Y19+2*PI())/3)</f>
        <v>-0.29763610771649851</v>
      </c>
      <c r="AH19" s="11">
        <f>-'OddsRatio_working_3-way'!U19/(3*'OddsRatio_working_3-way'!X19^(1/3))*COS(('OddsRatio_working_3-way'!Y19+4*PI())/3)</f>
        <v>-0.22259795302892363</v>
      </c>
      <c r="AI19" s="11">
        <f>'OddsRatio_working_3-way'!U19/(3*'OddsRatio_working_3-way'!X19^(1/3))*SIN(('OddsRatio_working_3-way'!Y19)/3)</f>
        <v>-4.3323298808364136E-2</v>
      </c>
      <c r="AJ19" s="11">
        <f>'OddsRatio_working_3-way'!U19/(3*'OddsRatio_working_3-way'!X19^(1/3))*SIN(('OddsRatio_working_3-way'!Y19+2*PI())/3)</f>
        <v>-0.4288742631152902</v>
      </c>
      <c r="AK19" s="11">
        <f>'OddsRatio_working_3-way'!U19/(3*'OddsRatio_working_3-way'!X19^(1/3))*SIN(('OddsRatio_working_3-way'!Y19+4*PI())/3)</f>
        <v>0.47219756192365436</v>
      </c>
      <c r="AL19" s="11">
        <f>'OddsRatio_working_3-way'!Z19+'OddsRatio_working_3-way'!AF19</f>
        <v>1.0404681214908442</v>
      </c>
      <c r="AM19" s="11">
        <f>'OddsRatio_working_3-way'!AA19+'OddsRatio_working_3-way'!AG19</f>
        <v>-0.59527221543299702</v>
      </c>
      <c r="AN19" s="11">
        <f>'OddsRatio_working_3-way'!AB19+'OddsRatio_working_3-way'!AH19</f>
        <v>-0.44519590605784726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1.0404681214908442</v>
      </c>
      <c r="AS19" s="11">
        <f>IF(('OddsRatio_working_3-way'!X19=0),IF(Q19&gt;0,-Q19^(1/3),(-Q19)^(1/3)),'OddsRatio_working_3-way'!AM19-'OddsRatio_working_3-way'!R19/3)</f>
        <v>-0.59527221543299702</v>
      </c>
      <c r="AT19" s="11">
        <f>IF(('OddsRatio_working_3-way'!X19=0),IF(Q19&gt;0,-Q19^(1/3),(-Q19)^(1/3)),'OddsRatio_working_3-way'!AN19-'OddsRatio_working_3-way'!R19/3)</f>
        <v>-0.44519590605784726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1.89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4.7</v>
      </c>
      <c r="D20" s="9">
        <f t="shared" si="13"/>
        <v>0.51729304606049598</v>
      </c>
      <c r="E20" s="9">
        <f t="shared" si="14"/>
        <v>0.2777614987517617</v>
      </c>
      <c r="F20" s="9">
        <f t="shared" si="15"/>
        <v>0.20494545518774224</v>
      </c>
      <c r="G20" s="9">
        <f t="shared" si="16"/>
        <v>1.0484721727992117</v>
      </c>
      <c r="H20" s="9">
        <f t="shared" si="17"/>
        <v>1.9331402337912982</v>
      </c>
      <c r="I20" s="9">
        <f t="shared" si="18"/>
        <v>3.6002109885420448</v>
      </c>
      <c r="J20" s="9">
        <f t="shared" si="19"/>
        <v>4.8793470393570839</v>
      </c>
      <c r="K20" s="11">
        <f t="shared" si="20"/>
        <v>0.52910052910052918</v>
      </c>
      <c r="L20" s="11">
        <f t="shared" si="21"/>
        <v>0.28735632183908044</v>
      </c>
      <c r="M20" s="11">
        <f t="shared" si="22"/>
        <v>0.21276595744680851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-0.26418277971224902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0.22870755323677805</v>
      </c>
      <c r="Q20" s="11">
        <f>2*'OddsRatio_working_3-way'!K20*'OddsRatio_working_3-way'!L20*'OddsRatio_working_3-way'!M20</f>
        <v>6.4698034861889117E-2</v>
      </c>
      <c r="R20" s="11">
        <f t="shared" si="23"/>
        <v>0</v>
      </c>
      <c r="S20" s="11">
        <f t="shared" si="24"/>
        <v>-0.86571711254567385</v>
      </c>
      <c r="T20" s="11">
        <f t="shared" si="25"/>
        <v>-0.24489875885309018</v>
      </c>
      <c r="U20" s="11">
        <f>'OddsRatio_working_3-way'!S20-'OddsRatio_working_3-way'!R20^2/3</f>
        <v>-0.86571711254567385</v>
      </c>
      <c r="V20" s="11">
        <f>'OddsRatio_working_3-way'!S20*'OddsRatio_working_3-way'!R20/3-2*'OddsRatio_working_3-way'!R20^3/27-'OddsRatio_working_3-way'!T20</f>
        <v>0.24489875885309018</v>
      </c>
      <c r="W20" s="11">
        <f>'OddsRatio_working_3-way'!V20^2+4*'OddsRatio_working_3-way'!U20^3/27</f>
        <v>-3.6146915608813335E-2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0.15501799709759295</v>
      </c>
      <c r="Y20" s="11">
        <f>IF('OddsRatio_working_3-way'!W20&gt;=0,IF('OddsRatio_working_3-way'!V20+SQRT('OddsRatio_working_3-way'!W20)&gt;0,0,PI()),ACOS('OddsRatio_working_3-way'!V20/(2*'OddsRatio_working_3-way'!X20)))</f>
        <v>0.6601434361149886</v>
      </c>
      <c r="Z20" s="11">
        <f>'OddsRatio_working_3-way'!X20^(1/3)*COS('OddsRatio_working_3-way'!Y20/3)</f>
        <v>0.52423608639960584</v>
      </c>
      <c r="AA20" s="11">
        <f>'OddsRatio_working_3-way'!X20^(1/3)*COS(('OddsRatio_working_3-way'!Y20+2*PI())/3)</f>
        <v>-0.36366444847215718</v>
      </c>
      <c r="AB20" s="11">
        <f>'OddsRatio_working_3-way'!X20^(1/3)*COS(('OddsRatio_working_3-way'!Y20+4*PI())/3)</f>
        <v>-0.16057163792744858</v>
      </c>
      <c r="AC20" s="11">
        <f>'OddsRatio_working_3-way'!X20^(1/3)*SIN('OddsRatio_working_3-way'!Y20/3)</f>
        <v>0.11725568883846521</v>
      </c>
      <c r="AD20" s="11">
        <f>'OddsRatio_working_3-way'!X20^(1/3)*SIN(('OddsRatio_working_3-way'!Y20+2*PI())/3)</f>
        <v>0.39537392398335997</v>
      </c>
      <c r="AE20" s="11">
        <f>'OddsRatio_working_3-way'!X20^(1/3)*SIN(('OddsRatio_working_3-way'!Y20+4*PI())/3)</f>
        <v>-0.51262961282182506</v>
      </c>
      <c r="AF20" s="11">
        <f>-'OddsRatio_working_3-way'!U20/(3*'OddsRatio_working_3-way'!X20^(1/3))*COS(('OddsRatio_working_3-way'!Y20)/3)</f>
        <v>0.52423608639960584</v>
      </c>
      <c r="AG20" s="11">
        <f>-'OddsRatio_working_3-way'!U20/(3*'OddsRatio_working_3-way'!X20^(1/3))*COS(('OddsRatio_working_3-way'!Y20+2*PI())/3)</f>
        <v>-0.36366444847215718</v>
      </c>
      <c r="AH20" s="11">
        <f>-'OddsRatio_working_3-way'!U20/(3*'OddsRatio_working_3-way'!X20^(1/3))*COS(('OddsRatio_working_3-way'!Y20+4*PI())/3)</f>
        <v>-0.16057163792744858</v>
      </c>
      <c r="AI20" s="11">
        <f>'OddsRatio_working_3-way'!U20/(3*'OddsRatio_working_3-way'!X20^(1/3))*SIN(('OddsRatio_working_3-way'!Y20)/3)</f>
        <v>-0.11725568883846521</v>
      </c>
      <c r="AJ20" s="11">
        <f>'OddsRatio_working_3-way'!U20/(3*'OddsRatio_working_3-way'!X20^(1/3))*SIN(('OddsRatio_working_3-way'!Y20+2*PI())/3)</f>
        <v>-0.39537392398335997</v>
      </c>
      <c r="AK20" s="11">
        <f>'OddsRatio_working_3-way'!U20/(3*'OddsRatio_working_3-way'!X20^(1/3))*SIN(('OddsRatio_working_3-way'!Y20+4*PI())/3)</f>
        <v>0.51262961282182506</v>
      </c>
      <c r="AL20" s="11">
        <f>'OddsRatio_working_3-way'!Z20+'OddsRatio_working_3-way'!AF20</f>
        <v>1.0484721727992117</v>
      </c>
      <c r="AM20" s="11">
        <f>'OddsRatio_working_3-way'!AA20+'OddsRatio_working_3-way'!AG20</f>
        <v>-0.72732889694431435</v>
      </c>
      <c r="AN20" s="11">
        <f>'OddsRatio_working_3-way'!AB20+'OddsRatio_working_3-way'!AH20</f>
        <v>-0.32114327585489716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1.0484721727992117</v>
      </c>
      <c r="AS20" s="11">
        <f>IF(('OddsRatio_working_3-way'!X20=0),IF(Q20&gt;0,-Q20^(1/3),(-Q20)^(1/3)),'OddsRatio_working_3-way'!AM20-'OddsRatio_working_3-way'!R20/3)</f>
        <v>-0.72732889694431435</v>
      </c>
      <c r="AT20" s="11">
        <f>IF(('OddsRatio_working_3-way'!X20=0),IF(Q20&gt;0,-Q20^(1/3),(-Q20)^(1/3)),'OddsRatio_working_3-way'!AN20-'OddsRatio_working_3-way'!R20/3)</f>
        <v>-0.32114327585489716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2.36</v>
      </c>
      <c r="B21" s="4">
        <f>IF('True_Odds_Calculator_3-way'!B22="","",'True_Odds_Calculator_3-way'!B22)</f>
        <v>3.46</v>
      </c>
      <c r="C21" s="4">
        <f>IF('True_Odds_Calculator_3-way'!C22="","",'True_Odds_Calculator_3-way'!C22)</f>
        <v>3.18</v>
      </c>
      <c r="D21" s="9">
        <f t="shared" si="13"/>
        <v>0.4137091315949637</v>
      </c>
      <c r="E21" s="9">
        <f t="shared" si="14"/>
        <v>0.28063186138533114</v>
      </c>
      <c r="F21" s="9">
        <f t="shared" si="15"/>
        <v>0.30565900701970528</v>
      </c>
      <c r="G21" s="9">
        <f t="shared" si="16"/>
        <v>1.0420273420275095</v>
      </c>
      <c r="H21" s="9">
        <f t="shared" si="17"/>
        <v>2.4171571851574125</v>
      </c>
      <c r="I21" s="9">
        <f t="shared" si="18"/>
        <v>3.5633872613876725</v>
      </c>
      <c r="J21" s="9">
        <f t="shared" si="19"/>
        <v>3.2716196056199705</v>
      </c>
      <c r="K21" s="11">
        <f t="shared" si="20"/>
        <v>0.42372881355932207</v>
      </c>
      <c r="L21" s="11">
        <f t="shared" si="21"/>
        <v>0.28901734104046245</v>
      </c>
      <c r="M21" s="11">
        <f t="shared" si="22"/>
        <v>0.31446540880503143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-0.28087642405970004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0.23106599059838703</v>
      </c>
      <c r="Q21" s="11">
        <f>2*'OddsRatio_working_3-way'!K21*'OddsRatio_working_3-way'!L21*'OddsRatio_working_3-way'!M21</f>
        <v>7.7021996866129011E-2</v>
      </c>
      <c r="R21" s="11">
        <f t="shared" si="23"/>
        <v>0</v>
      </c>
      <c r="S21" s="11">
        <f t="shared" si="24"/>
        <v>-0.822660682084425</v>
      </c>
      <c r="T21" s="11">
        <f t="shared" si="25"/>
        <v>-0.274220227361475</v>
      </c>
      <c r="U21" s="11">
        <f>'OddsRatio_working_3-way'!S21-'OddsRatio_working_3-way'!R21^2/3</f>
        <v>-0.822660682084425</v>
      </c>
      <c r="V21" s="11">
        <f>'OddsRatio_working_3-way'!S21*'OddsRatio_working_3-way'!R21/3-2*'OddsRatio_working_3-way'!R21^3/27-'OddsRatio_working_3-way'!T21</f>
        <v>0.274220227361475</v>
      </c>
      <c r="W21" s="11">
        <f>'OddsRatio_working_3-way'!V21^2+4*'OddsRatio_working_3-way'!U21^3/27</f>
        <v>-7.2851278895246785E-3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0.14359827730835051</v>
      </c>
      <c r="Y21" s="11">
        <f>IF('OddsRatio_working_3-way'!W21&gt;=0,IF('OddsRatio_working_3-way'!V21+SQRT('OddsRatio_working_3-way'!W21)&gt;0,0,PI()),ACOS('OddsRatio_working_3-way'!V21/(2*'OddsRatio_working_3-way'!X21)))</f>
        <v>0.30175203964085817</v>
      </c>
      <c r="Z21" s="11">
        <f>'OddsRatio_working_3-way'!X21^(1/3)*COS('OddsRatio_working_3-way'!Y21/3)</f>
        <v>0.52101367101375473</v>
      </c>
      <c r="AA21" s="11">
        <f>'OddsRatio_working_3-way'!X21^(1/3)*COS(('OddsRatio_working_3-way'!Y21+2*PI())/3)</f>
        <v>-0.30604513239734554</v>
      </c>
      <c r="AB21" s="11">
        <f>'OddsRatio_working_3-way'!X21^(1/3)*COS(('OddsRatio_working_3-way'!Y21+4*PI())/3)</f>
        <v>-0.21496853861640913</v>
      </c>
      <c r="AC21" s="11">
        <f>'OddsRatio_working_3-way'!X21^(1/3)*SIN('OddsRatio_working_3-way'!Y21/3)</f>
        <v>5.258309593629782E-2</v>
      </c>
      <c r="AD21" s="11">
        <f>'OddsRatio_working_3-way'!X21^(1/3)*SIN(('OddsRatio_working_3-way'!Y21+2*PI())/3)</f>
        <v>0.42491952684875078</v>
      </c>
      <c r="AE21" s="11">
        <f>'OddsRatio_working_3-way'!X21^(1/3)*SIN(('OddsRatio_working_3-way'!Y21+4*PI())/3)</f>
        <v>-0.47750262278504862</v>
      </c>
      <c r="AF21" s="11">
        <f>-'OddsRatio_working_3-way'!U21/(3*'OddsRatio_working_3-way'!X21^(1/3))*COS(('OddsRatio_working_3-way'!Y21)/3)</f>
        <v>0.52101367101375473</v>
      </c>
      <c r="AG21" s="11">
        <f>-'OddsRatio_working_3-way'!U21/(3*'OddsRatio_working_3-way'!X21^(1/3))*COS(('OddsRatio_working_3-way'!Y21+2*PI())/3)</f>
        <v>-0.30604513239734554</v>
      </c>
      <c r="AH21" s="11">
        <f>-'OddsRatio_working_3-way'!U21/(3*'OddsRatio_working_3-way'!X21^(1/3))*COS(('OddsRatio_working_3-way'!Y21+4*PI())/3)</f>
        <v>-0.21496853861640913</v>
      </c>
      <c r="AI21" s="11">
        <f>'OddsRatio_working_3-way'!U21/(3*'OddsRatio_working_3-way'!X21^(1/3))*SIN(('OddsRatio_working_3-way'!Y21)/3)</f>
        <v>-5.258309593629782E-2</v>
      </c>
      <c r="AJ21" s="11">
        <f>'OddsRatio_working_3-way'!U21/(3*'OddsRatio_working_3-way'!X21^(1/3))*SIN(('OddsRatio_working_3-way'!Y21+2*PI())/3)</f>
        <v>-0.42491952684875078</v>
      </c>
      <c r="AK21" s="11">
        <f>'OddsRatio_working_3-way'!U21/(3*'OddsRatio_working_3-way'!X21^(1/3))*SIN(('OddsRatio_working_3-way'!Y21+4*PI())/3)</f>
        <v>0.47750262278504862</v>
      </c>
      <c r="AL21" s="11">
        <f>'OddsRatio_working_3-way'!Z21+'OddsRatio_working_3-way'!AF21</f>
        <v>1.0420273420275095</v>
      </c>
      <c r="AM21" s="11">
        <f>'OddsRatio_working_3-way'!AA21+'OddsRatio_working_3-way'!AG21</f>
        <v>-0.61209026479469109</v>
      </c>
      <c r="AN21" s="11">
        <f>'OddsRatio_working_3-way'!AB21+'OddsRatio_working_3-way'!AH21</f>
        <v>-0.42993707723281827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1.0420273420275095</v>
      </c>
      <c r="AS21" s="11">
        <f>IF(('OddsRatio_working_3-way'!X21=0),IF(Q21&gt;0,-Q21^(1/3),(-Q21)^(1/3)),'OddsRatio_working_3-way'!AM21-'OddsRatio_working_3-way'!R21/3)</f>
        <v>-0.61209026479469109</v>
      </c>
      <c r="AT21" s="11">
        <f>IF(('OddsRatio_working_3-way'!X21=0),IF(Q21&gt;0,-Q21^(1/3),(-Q21)^(1/3)),'OddsRatio_working_3-way'!AN21-'OddsRatio_working_3-way'!R21/3)</f>
        <v>-0.42993707723281827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1.17</v>
      </c>
      <c r="B22" s="4">
        <f>IF('True_Odds_Calculator_3-way'!B23="","",'True_Odds_Calculator_3-way'!B23)</f>
        <v>8.9600000000000009</v>
      </c>
      <c r="C22" s="4">
        <f>IF('True_Odds_Calculator_3-way'!C23="","",'True_Odds_Calculator_3-way'!C23)</f>
        <v>14.38</v>
      </c>
      <c r="D22" s="9">
        <f t="shared" si="13"/>
        <v>0.83840452999367743</v>
      </c>
      <c r="E22" s="9">
        <f t="shared" si="14"/>
        <v>9.9752173907769692E-2</v>
      </c>
      <c r="F22" s="9">
        <f t="shared" si="15"/>
        <v>6.1843296098553033E-2</v>
      </c>
      <c r="G22" s="9">
        <f t="shared" si="16"/>
        <v>1.1337743944199041</v>
      </c>
      <c r="H22" s="9">
        <f t="shared" si="17"/>
        <v>1.1927416470513836</v>
      </c>
      <c r="I22" s="9">
        <f t="shared" si="18"/>
        <v>10.024844179582436</v>
      </c>
      <c r="J22" s="9">
        <f t="shared" si="19"/>
        <v>16.169901397338318</v>
      </c>
      <c r="K22" s="11">
        <f t="shared" si="20"/>
        <v>0.85470085470085477</v>
      </c>
      <c r="L22" s="11">
        <f t="shared" si="21"/>
        <v>0.11160714285714285</v>
      </c>
      <c r="M22" s="11">
        <f t="shared" si="22"/>
        <v>6.9541029207232263E-2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-0.12010617743406349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0.14268806645371321</v>
      </c>
      <c r="Q22" s="11">
        <f>2*'OddsRatio_working_3-way'!K22*'OddsRatio_working_3-way'!L22*'OddsRatio_working_3-way'!M22</f>
        <v>1.3267137745580027E-2</v>
      </c>
      <c r="R22" s="11">
        <f t="shared" si="23"/>
        <v>0</v>
      </c>
      <c r="S22" s="11">
        <f t="shared" si="24"/>
        <v>-1.1880160496494598</v>
      </c>
      <c r="T22" s="11">
        <f t="shared" si="25"/>
        <v>-0.1104617433425811</v>
      </c>
      <c r="U22" s="11">
        <f>'OddsRatio_working_3-way'!S22-'OddsRatio_working_3-way'!R22^2/3</f>
        <v>-1.1880160496494598</v>
      </c>
      <c r="V22" s="11">
        <f>'OddsRatio_working_3-way'!S22*'OddsRatio_working_3-way'!R22/3-2*'OddsRatio_working_3-way'!R22^3/27-'OddsRatio_working_3-way'!T22</f>
        <v>0.1104617433425811</v>
      </c>
      <c r="W22" s="11">
        <f>'OddsRatio_working_3-way'!V22^2+4*'OddsRatio_working_3-way'!U22^3/27</f>
        <v>-0.23620481476104532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0.24920203224659282</v>
      </c>
      <c r="Y22" s="11">
        <f>IF('OddsRatio_working_3-way'!W22&gt;=0,IF('OddsRatio_working_3-way'!V22+SQRT('OddsRatio_working_3-way'!W22)&gt;0,0,PI()),ACOS('OddsRatio_working_3-way'!V22/(2*'OddsRatio_working_3-way'!X22)))</f>
        <v>1.3473096753669109</v>
      </c>
      <c r="Z22" s="11">
        <f>'OddsRatio_working_3-way'!X22^(1/3)*COS('OddsRatio_working_3-way'!Y22/3)</f>
        <v>0.56688719720995207</v>
      </c>
      <c r="AA22" s="11">
        <f>'OddsRatio_working_3-way'!X22^(1/3)*COS(('OddsRatio_working_3-way'!Y22+2*PI())/3)</f>
        <v>-0.52005127312536981</v>
      </c>
      <c r="AB22" s="11">
        <f>'OddsRatio_working_3-way'!X22^(1/3)*COS(('OddsRatio_working_3-way'!Y22+4*PI())/3)</f>
        <v>-4.6835924084582356E-2</v>
      </c>
      <c r="AC22" s="11">
        <f>'OddsRatio_working_3-way'!X22^(1/3)*SIN('OddsRatio_working_3-way'!Y22/3)</f>
        <v>0.27321100915336144</v>
      </c>
      <c r="AD22" s="11">
        <f>'OddsRatio_working_3-way'!X22^(1/3)*SIN(('OddsRatio_working_3-way'!Y22+2*PI())/3)</f>
        <v>0.35433320928729672</v>
      </c>
      <c r="AE22" s="11">
        <f>'OddsRatio_working_3-way'!X22^(1/3)*SIN(('OddsRatio_working_3-way'!Y22+4*PI())/3)</f>
        <v>-0.62754421844065822</v>
      </c>
      <c r="AF22" s="11">
        <f>-'OddsRatio_working_3-way'!U22/(3*'OddsRatio_working_3-way'!X22^(1/3))*COS(('OddsRatio_working_3-way'!Y22)/3)</f>
        <v>0.56688719720995207</v>
      </c>
      <c r="AG22" s="11">
        <f>-'OddsRatio_working_3-way'!U22/(3*'OddsRatio_working_3-way'!X22^(1/3))*COS(('OddsRatio_working_3-way'!Y22+2*PI())/3)</f>
        <v>-0.52005127312536981</v>
      </c>
      <c r="AH22" s="11">
        <f>-'OddsRatio_working_3-way'!U22/(3*'OddsRatio_working_3-way'!X22^(1/3))*COS(('OddsRatio_working_3-way'!Y22+4*PI())/3)</f>
        <v>-4.6835924084582356E-2</v>
      </c>
      <c r="AI22" s="11">
        <f>'OddsRatio_working_3-way'!U22/(3*'OddsRatio_working_3-way'!X22^(1/3))*SIN(('OddsRatio_working_3-way'!Y22)/3)</f>
        <v>-0.27321100915336144</v>
      </c>
      <c r="AJ22" s="11">
        <f>'OddsRatio_working_3-way'!U22/(3*'OddsRatio_working_3-way'!X22^(1/3))*SIN(('OddsRatio_working_3-way'!Y22+2*PI())/3)</f>
        <v>-0.35433320928729672</v>
      </c>
      <c r="AK22" s="11">
        <f>'OddsRatio_working_3-way'!U22/(3*'OddsRatio_working_3-way'!X22^(1/3))*SIN(('OddsRatio_working_3-way'!Y22+4*PI())/3)</f>
        <v>0.62754421844065822</v>
      </c>
      <c r="AL22" s="11">
        <f>'OddsRatio_working_3-way'!Z22+'OddsRatio_working_3-way'!AF22</f>
        <v>1.1337743944199041</v>
      </c>
      <c r="AM22" s="11">
        <f>'OddsRatio_working_3-way'!AA22+'OddsRatio_working_3-way'!AG22</f>
        <v>-1.0401025462507396</v>
      </c>
      <c r="AN22" s="11">
        <f>'OddsRatio_working_3-way'!AB22+'OddsRatio_working_3-way'!AH22</f>
        <v>-9.3671848169164712E-2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1.1337743944199041</v>
      </c>
      <c r="AS22" s="11">
        <f>IF(('OddsRatio_working_3-way'!X22=0),IF(Q22&gt;0,-Q22^(1/3),(-Q22)^(1/3)),'OddsRatio_working_3-way'!AM22-'OddsRatio_working_3-way'!R22/3)</f>
        <v>-1.0401025462507396</v>
      </c>
      <c r="AT22" s="11">
        <f>IF(('OddsRatio_working_3-way'!X22=0),IF(Q22&gt;0,-Q22^(1/3),(-Q22)^(1/3)),'OddsRatio_working_3-way'!AN22-'OddsRatio_working_3-way'!R22/3)</f>
        <v>-9.3671848169164712E-2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1.91</v>
      </c>
      <c r="B23" s="4">
        <f>IF('True_Odds_Calculator_3-way'!B24="","",'True_Odds_Calculator_3-way'!B24)</f>
        <v>3.79</v>
      </c>
      <c r="C23" s="4">
        <f>IF('True_Odds_Calculator_3-way'!C24="","",'True_Odds_Calculator_3-way'!C24)</f>
        <v>4.1399999999999997</v>
      </c>
      <c r="D23" s="9">
        <f t="shared" si="13"/>
        <v>0.51195034284159502</v>
      </c>
      <c r="E23" s="9">
        <f t="shared" si="14"/>
        <v>0.25492000493153716</v>
      </c>
      <c r="F23" s="9">
        <f t="shared" si="15"/>
        <v>0.23312965222686788</v>
      </c>
      <c r="G23" s="9">
        <f t="shared" si="16"/>
        <v>1.0475982916484161</v>
      </c>
      <c r="H23" s="9">
        <f t="shared" si="17"/>
        <v>1.9533144454000586</v>
      </c>
      <c r="I23" s="9">
        <f t="shared" si="18"/>
        <v>3.9227992336990813</v>
      </c>
      <c r="J23" s="9">
        <f t="shared" si="19"/>
        <v>4.2894586357760254</v>
      </c>
      <c r="K23" s="11">
        <f t="shared" si="20"/>
        <v>0.52356020942408377</v>
      </c>
      <c r="L23" s="11">
        <f t="shared" si="21"/>
        <v>0.26385224274406333</v>
      </c>
      <c r="M23" s="11">
        <f t="shared" si="22"/>
        <v>0.24154589371980678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-0.26601267187484046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0.22823549338207161</v>
      </c>
      <c r="Q23" s="11">
        <f>2*'OddsRatio_working_3-way'!K23*'OddsRatio_working_3-way'!L23*'OddsRatio_working_3-way'!M23</f>
        <v>6.6735524380722708E-2</v>
      </c>
      <c r="R23" s="11">
        <f t="shared" si="23"/>
        <v>0</v>
      </c>
      <c r="S23" s="11">
        <f t="shared" si="24"/>
        <v>-0.85798729727227774</v>
      </c>
      <c r="T23" s="11">
        <f t="shared" si="25"/>
        <v>-0.25087347873458421</v>
      </c>
      <c r="U23" s="11">
        <f>'OddsRatio_working_3-way'!S23-'OddsRatio_working_3-way'!R23^2/3</f>
        <v>-0.85798729727227774</v>
      </c>
      <c r="V23" s="11">
        <f>'OddsRatio_working_3-way'!S23*'OddsRatio_working_3-way'!R23/3-2*'OddsRatio_working_3-way'!R23^3/27-'OddsRatio_working_3-way'!T23</f>
        <v>0.25087347873458421</v>
      </c>
      <c r="W23" s="11">
        <f>'OddsRatio_working_3-way'!V23^2+4*'OddsRatio_working_3-way'!U23^3/27</f>
        <v>-3.0632965599872428E-2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0.15294645135819945</v>
      </c>
      <c r="Y23" s="11">
        <f>IF('OddsRatio_working_3-way'!W23&gt;=0,IF('OddsRatio_working_3-way'!V23+SQRT('OddsRatio_working_3-way'!W23)&gt;0,0,PI()),ACOS('OddsRatio_working_3-way'!V23/(2*'OddsRatio_working_3-way'!X23)))</f>
        <v>0.60914938713401001</v>
      </c>
      <c r="Z23" s="11">
        <f>'OddsRatio_working_3-way'!X23^(1/3)*COS('OddsRatio_working_3-way'!Y23/3)</f>
        <v>0.52379914582420806</v>
      </c>
      <c r="AA23" s="11">
        <f>'OddsRatio_working_3-way'!X23^(1/3)*COS(('OddsRatio_working_3-way'!Y23+2*PI())/3)</f>
        <v>-0.35529478394265918</v>
      </c>
      <c r="AB23" s="11">
        <f>'OddsRatio_working_3-way'!X23^(1/3)*COS(('OddsRatio_working_3-way'!Y23+4*PI())/3)</f>
        <v>-0.16850436188154896</v>
      </c>
      <c r="AC23" s="11">
        <f>'OddsRatio_working_3-way'!X23^(1/3)*SIN('OddsRatio_working_3-way'!Y23/3)</f>
        <v>0.1078435004590259</v>
      </c>
      <c r="AD23" s="11">
        <f>'OddsRatio_working_3-way'!X23^(1/3)*SIN(('OddsRatio_working_3-way'!Y23+2*PI())/3)</f>
        <v>0.39970161653484093</v>
      </c>
      <c r="AE23" s="11">
        <f>'OddsRatio_working_3-way'!X23^(1/3)*SIN(('OddsRatio_working_3-way'!Y23+4*PI())/3)</f>
        <v>-0.50754511699386673</v>
      </c>
      <c r="AF23" s="11">
        <f>-'OddsRatio_working_3-way'!U23/(3*'OddsRatio_working_3-way'!X23^(1/3))*COS(('OddsRatio_working_3-way'!Y23)/3)</f>
        <v>0.52379914582420806</v>
      </c>
      <c r="AG23" s="11">
        <f>-'OddsRatio_working_3-way'!U23/(3*'OddsRatio_working_3-way'!X23^(1/3))*COS(('OddsRatio_working_3-way'!Y23+2*PI())/3)</f>
        <v>-0.35529478394265918</v>
      </c>
      <c r="AH23" s="11">
        <f>-'OddsRatio_working_3-way'!U23/(3*'OddsRatio_working_3-way'!X23^(1/3))*COS(('OddsRatio_working_3-way'!Y23+4*PI())/3)</f>
        <v>-0.16850436188154896</v>
      </c>
      <c r="AI23" s="11">
        <f>'OddsRatio_working_3-way'!U23/(3*'OddsRatio_working_3-way'!X23^(1/3))*SIN(('OddsRatio_working_3-way'!Y23)/3)</f>
        <v>-0.1078435004590259</v>
      </c>
      <c r="AJ23" s="11">
        <f>'OddsRatio_working_3-way'!U23/(3*'OddsRatio_working_3-way'!X23^(1/3))*SIN(('OddsRatio_working_3-way'!Y23+2*PI())/3)</f>
        <v>-0.39970161653484093</v>
      </c>
      <c r="AK23" s="11">
        <f>'OddsRatio_working_3-way'!U23/(3*'OddsRatio_working_3-way'!X23^(1/3))*SIN(('OddsRatio_working_3-way'!Y23+4*PI())/3)</f>
        <v>0.50754511699386673</v>
      </c>
      <c r="AL23" s="11">
        <f>'OddsRatio_working_3-way'!Z23+'OddsRatio_working_3-way'!AF23</f>
        <v>1.0475982916484161</v>
      </c>
      <c r="AM23" s="11">
        <f>'OddsRatio_working_3-way'!AA23+'OddsRatio_working_3-way'!AG23</f>
        <v>-0.71058956788531835</v>
      </c>
      <c r="AN23" s="11">
        <f>'OddsRatio_working_3-way'!AB23+'OddsRatio_working_3-way'!AH23</f>
        <v>-0.33700872376309793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1.0475982916484161</v>
      </c>
      <c r="AS23" s="11">
        <f>IF(('OddsRatio_working_3-way'!X23=0),IF(Q23&gt;0,-Q23^(1/3),(-Q23)^(1/3)),'OddsRatio_working_3-way'!AM23-'OddsRatio_working_3-way'!R23/3)</f>
        <v>-0.71058956788531835</v>
      </c>
      <c r="AT23" s="11">
        <f>IF(('OddsRatio_working_3-way'!X23=0),IF(Q23&gt;0,-Q23^(1/3),(-Q23)^(1/3)),'OddsRatio_working_3-way'!AN23-'OddsRatio_working_3-way'!R23/3)</f>
        <v>-0.33700872376309793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1.63</v>
      </c>
      <c r="B24" s="4">
        <f>IF('True_Odds_Calculator_3-way'!B25="","",'True_Odds_Calculator_3-way'!B25)</f>
        <v>4.04</v>
      </c>
      <c r="C24" s="4">
        <f>IF('True_Odds_Calculator_3-way'!C25="","",'True_Odds_Calculator_3-way'!C25)</f>
        <v>5.83</v>
      </c>
      <c r="D24" s="9">
        <f t="shared" si="13"/>
        <v>0.59966614752597514</v>
      </c>
      <c r="E24" s="9">
        <f t="shared" si="14"/>
        <v>0.23688775203058196</v>
      </c>
      <c r="F24" s="9">
        <f t="shared" si="15"/>
        <v>0.16344610044344277</v>
      </c>
      <c r="G24" s="9">
        <f t="shared" si="16"/>
        <v>1.0596738903875744</v>
      </c>
      <c r="H24" s="9">
        <f t="shared" si="17"/>
        <v>1.6675945509441719</v>
      </c>
      <c r="I24" s="9">
        <f t="shared" si="18"/>
        <v>4.221408626778226</v>
      </c>
      <c r="J24" s="9">
        <f t="shared" si="19"/>
        <v>6.1182248905719829</v>
      </c>
      <c r="K24" s="11">
        <f t="shared" si="20"/>
        <v>0.61349693251533743</v>
      </c>
      <c r="L24" s="11">
        <f t="shared" si="21"/>
        <v>0.24752475247524752</v>
      </c>
      <c r="M24" s="11">
        <f t="shared" si="22"/>
        <v>0.17152658662092624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-0.24094822956077278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0.22140192952042048</v>
      </c>
      <c r="Q24" s="11">
        <f>2*'OddsRatio_working_3-way'!K24*'OddsRatio_working_3-way'!L24*'OddsRatio_working_3-way'!M24</f>
        <v>5.2094571651863639E-2</v>
      </c>
      <c r="R24" s="11">
        <f t="shared" si="23"/>
        <v>0</v>
      </c>
      <c r="S24" s="11">
        <f t="shared" si="24"/>
        <v>-0.91887759426170734</v>
      </c>
      <c r="T24" s="11">
        <f t="shared" si="25"/>
        <v>-0.21620649276746054</v>
      </c>
      <c r="U24" s="11">
        <f>'OddsRatio_working_3-way'!S24-'OddsRatio_working_3-way'!R24^2/3</f>
        <v>-0.91887759426170734</v>
      </c>
      <c r="V24" s="11">
        <f>'OddsRatio_working_3-way'!S24*'OddsRatio_working_3-way'!R24/3-2*'OddsRatio_working_3-way'!R24^3/27-'OddsRatio_working_3-way'!T24</f>
        <v>0.21620649276746054</v>
      </c>
      <c r="W24" s="11">
        <f>'OddsRatio_working_3-way'!V24^2+4*'OddsRatio_working_3-way'!U24^3/27</f>
        <v>-6.8194228480532804E-2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0.16951362481769627</v>
      </c>
      <c r="Y24" s="11">
        <f>IF('OddsRatio_working_3-way'!W24&gt;=0,IF('OddsRatio_working_3-way'!V24+SQRT('OddsRatio_working_3-way'!W24)&gt;0,0,PI()),ACOS('OddsRatio_working_3-way'!V24/(2*'OddsRatio_working_3-way'!X24)))</f>
        <v>0.87925391588041502</v>
      </c>
      <c r="Z24" s="11">
        <f>'OddsRatio_working_3-way'!X24^(1/3)*COS('OddsRatio_working_3-way'!Y24/3)</f>
        <v>0.52983694519378721</v>
      </c>
      <c r="AA24" s="11">
        <f>'OddsRatio_working_3-way'!X24^(1/3)*COS(('OddsRatio_working_3-way'!Y24+2*PI())/3)</f>
        <v>-0.403388711985051</v>
      </c>
      <c r="AB24" s="11">
        <f>'OddsRatio_working_3-way'!X24^(1/3)*COS(('OddsRatio_working_3-way'!Y24+4*PI())/3)</f>
        <v>-0.1264482332087363</v>
      </c>
      <c r="AC24" s="11">
        <f>'OddsRatio_working_3-way'!X24^(1/3)*SIN('OddsRatio_working_3-way'!Y24/3)</f>
        <v>0.15989165997100926</v>
      </c>
      <c r="AD24" s="11">
        <f>'OddsRatio_working_3-way'!X24^(1/3)*SIN(('OddsRatio_working_3-way'!Y24+2*PI())/3)</f>
        <v>0.37890642441585842</v>
      </c>
      <c r="AE24" s="11">
        <f>'OddsRatio_working_3-way'!X24^(1/3)*SIN(('OddsRatio_working_3-way'!Y24+4*PI())/3)</f>
        <v>-0.5387980843868676</v>
      </c>
      <c r="AF24" s="11">
        <f>-'OddsRatio_working_3-way'!U24/(3*'OddsRatio_working_3-way'!X24^(1/3))*COS(('OddsRatio_working_3-way'!Y24)/3)</f>
        <v>0.52983694519378721</v>
      </c>
      <c r="AG24" s="11">
        <f>-'OddsRatio_working_3-way'!U24/(3*'OddsRatio_working_3-way'!X24^(1/3))*COS(('OddsRatio_working_3-way'!Y24+2*PI())/3)</f>
        <v>-0.403388711985051</v>
      </c>
      <c r="AH24" s="11">
        <f>-'OddsRatio_working_3-way'!U24/(3*'OddsRatio_working_3-way'!X24^(1/3))*COS(('OddsRatio_working_3-way'!Y24+4*PI())/3)</f>
        <v>-0.1264482332087363</v>
      </c>
      <c r="AI24" s="11">
        <f>'OddsRatio_working_3-way'!U24/(3*'OddsRatio_working_3-way'!X24^(1/3))*SIN(('OddsRatio_working_3-way'!Y24)/3)</f>
        <v>-0.15989165997100926</v>
      </c>
      <c r="AJ24" s="11">
        <f>'OddsRatio_working_3-way'!U24/(3*'OddsRatio_working_3-way'!X24^(1/3))*SIN(('OddsRatio_working_3-way'!Y24+2*PI())/3)</f>
        <v>-0.37890642441585842</v>
      </c>
      <c r="AK24" s="11">
        <f>'OddsRatio_working_3-way'!U24/(3*'OddsRatio_working_3-way'!X24^(1/3))*SIN(('OddsRatio_working_3-way'!Y24+4*PI())/3)</f>
        <v>0.5387980843868676</v>
      </c>
      <c r="AL24" s="11">
        <f>'OddsRatio_working_3-way'!Z24+'OddsRatio_working_3-way'!AF24</f>
        <v>1.0596738903875744</v>
      </c>
      <c r="AM24" s="11">
        <f>'OddsRatio_working_3-way'!AA24+'OddsRatio_working_3-way'!AG24</f>
        <v>-0.80677742397010199</v>
      </c>
      <c r="AN24" s="11">
        <f>'OddsRatio_working_3-way'!AB24+'OddsRatio_working_3-way'!AH24</f>
        <v>-0.2528964664174726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1.0596738903875744</v>
      </c>
      <c r="AS24" s="11">
        <f>IF(('OddsRatio_working_3-way'!X24=0),IF(Q24&gt;0,-Q24^(1/3),(-Q24)^(1/3)),'OddsRatio_working_3-way'!AM24-'OddsRatio_working_3-way'!R24/3)</f>
        <v>-0.80677742397010199</v>
      </c>
      <c r="AT24" s="11">
        <f>IF(('OddsRatio_working_3-way'!X24=0),IF(Q24&gt;0,-Q24^(1/3),(-Q24)^(1/3)),'OddsRatio_working_3-way'!AN24-'OddsRatio_working_3-way'!R24/3)</f>
        <v>-0.2528964664174726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1.83</v>
      </c>
      <c r="B25" s="4">
        <f>IF('True_Odds_Calculator_3-way'!B26="","",'True_Odds_Calculator_3-way'!B26)</f>
        <v>3.82</v>
      </c>
      <c r="C25" s="4">
        <f>IF('True_Odds_Calculator_3-way'!C26="","",'True_Odds_Calculator_3-way'!C26)</f>
        <v>4.4800000000000004</v>
      </c>
      <c r="D25" s="9">
        <f t="shared" si="13"/>
        <v>0.53364862325882223</v>
      </c>
      <c r="E25" s="9">
        <f t="shared" si="14"/>
        <v>0.2519445227949752</v>
      </c>
      <c r="F25" s="9">
        <f t="shared" si="15"/>
        <v>0.21440685394620279</v>
      </c>
      <c r="G25" s="9">
        <f t="shared" si="16"/>
        <v>1.052882185233933</v>
      </c>
      <c r="H25" s="9">
        <f t="shared" si="17"/>
        <v>1.8738922137441645</v>
      </c>
      <c r="I25" s="9">
        <f t="shared" si="18"/>
        <v>3.9691277623596908</v>
      </c>
      <c r="J25" s="9">
        <f t="shared" si="19"/>
        <v>4.6640300046140863</v>
      </c>
      <c r="K25" s="11">
        <f t="shared" si="20"/>
        <v>0.54644808743169393</v>
      </c>
      <c r="L25" s="11">
        <f t="shared" si="21"/>
        <v>0.26178010471204188</v>
      </c>
      <c r="M25" s="11">
        <f t="shared" si="22"/>
        <v>0.2232142857142857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-0.26008420491190232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0.22766541600761836</v>
      </c>
      <c r="Q25" s="11">
        <f>2*'OddsRatio_working_3-way'!K25*'OddsRatio_working_3-way'!L25*'OddsRatio_working_3-way'!M25</f>
        <v>6.3861266762305288E-2</v>
      </c>
      <c r="R25" s="11">
        <f t="shared" si="23"/>
        <v>0</v>
      </c>
      <c r="S25" s="11">
        <f t="shared" si="24"/>
        <v>-0.8753527192654198</v>
      </c>
      <c r="T25" s="11">
        <f t="shared" si="25"/>
        <v>-0.24554073471680782</v>
      </c>
      <c r="U25" s="11">
        <f>'OddsRatio_working_3-way'!S25-'OddsRatio_working_3-way'!R25^2/3</f>
        <v>-0.8753527192654198</v>
      </c>
      <c r="V25" s="11">
        <f>'OddsRatio_working_3-way'!S25*'OddsRatio_working_3-way'!R25/3-2*'OddsRatio_working_3-way'!R25^3/27-'OddsRatio_working_3-way'!T25</f>
        <v>0.24554073471680782</v>
      </c>
      <c r="W25" s="11">
        <f>'OddsRatio_working_3-way'!V25^2+4*'OddsRatio_working_3-way'!U25^3/27</f>
        <v>-3.9077503696241883E-2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0.15761325777160345</v>
      </c>
      <c r="Y25" s="11">
        <f>IF('OddsRatio_working_3-way'!W25&gt;=0,IF('OddsRatio_working_3-way'!V25+SQRT('OddsRatio_working_3-way'!W25)&gt;0,0,PI()),ACOS('OddsRatio_working_3-way'!V25/(2*'OddsRatio_working_3-way'!X25)))</f>
        <v>0.67783175588746947</v>
      </c>
      <c r="Z25" s="11">
        <f>'OddsRatio_working_3-way'!X25^(1/3)*COS('OddsRatio_working_3-way'!Y25/3)</f>
        <v>0.52644109261696637</v>
      </c>
      <c r="AA25" s="11">
        <f>'OddsRatio_working_3-way'!X25^(1/3)*COS(('OddsRatio_working_3-way'!Y25+2*PI())/3)</f>
        <v>-0.36802041185966544</v>
      </c>
      <c r="AB25" s="11">
        <f>'OddsRatio_working_3-way'!X25^(1/3)*COS(('OddsRatio_working_3-way'!Y25+4*PI())/3)</f>
        <v>-0.15842068075730109</v>
      </c>
      <c r="AC25" s="11">
        <f>'OddsRatio_working_3-way'!X25^(1/3)*SIN('OddsRatio_working_3-way'!Y25/3)</f>
        <v>0.12101246117402328</v>
      </c>
      <c r="AD25" s="11">
        <f>'OddsRatio_working_3-way'!X25^(1/3)*SIN(('OddsRatio_working_3-way'!Y25+2*PI())/3)</f>
        <v>0.39540512921531773</v>
      </c>
      <c r="AE25" s="11">
        <f>'OddsRatio_working_3-way'!X25^(1/3)*SIN(('OddsRatio_working_3-way'!Y25+4*PI())/3)</f>
        <v>-0.51641759038934099</v>
      </c>
      <c r="AF25" s="11">
        <f>-'OddsRatio_working_3-way'!U25/(3*'OddsRatio_working_3-way'!X25^(1/3))*COS(('OddsRatio_working_3-way'!Y25)/3)</f>
        <v>0.52644109261696648</v>
      </c>
      <c r="AG25" s="11">
        <f>-'OddsRatio_working_3-way'!U25/(3*'OddsRatio_working_3-way'!X25^(1/3))*COS(('OddsRatio_working_3-way'!Y25+2*PI())/3)</f>
        <v>-0.3680204118596655</v>
      </c>
      <c r="AH25" s="11">
        <f>-'OddsRatio_working_3-way'!U25/(3*'OddsRatio_working_3-way'!X25^(1/3))*COS(('OddsRatio_working_3-way'!Y25+4*PI())/3)</f>
        <v>-0.15842068075730112</v>
      </c>
      <c r="AI25" s="11">
        <f>'OddsRatio_working_3-way'!U25/(3*'OddsRatio_working_3-way'!X25^(1/3))*SIN(('OddsRatio_working_3-way'!Y25)/3)</f>
        <v>-0.1210124611740233</v>
      </c>
      <c r="AJ25" s="11">
        <f>'OddsRatio_working_3-way'!U25/(3*'OddsRatio_working_3-way'!X25^(1/3))*SIN(('OddsRatio_working_3-way'!Y25+2*PI())/3)</f>
        <v>-0.39540512921531784</v>
      </c>
      <c r="AK25" s="11">
        <f>'OddsRatio_working_3-way'!U25/(3*'OddsRatio_working_3-way'!X25^(1/3))*SIN(('OddsRatio_working_3-way'!Y25+4*PI())/3)</f>
        <v>0.5164175903893411</v>
      </c>
      <c r="AL25" s="11">
        <f>'OddsRatio_working_3-way'!Z25+'OddsRatio_working_3-way'!AF25</f>
        <v>1.052882185233933</v>
      </c>
      <c r="AM25" s="11">
        <f>'OddsRatio_working_3-way'!AA25+'OddsRatio_working_3-way'!AG25</f>
        <v>-0.73604082371933099</v>
      </c>
      <c r="AN25" s="11">
        <f>'OddsRatio_working_3-way'!AB25+'OddsRatio_working_3-way'!AH25</f>
        <v>-0.31684136151460218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1.052882185233933</v>
      </c>
      <c r="AS25" s="11">
        <f>IF(('OddsRatio_working_3-way'!X25=0),IF(Q25&gt;0,-Q25^(1/3),(-Q25)^(1/3)),'OddsRatio_working_3-way'!AM25-'OddsRatio_working_3-way'!R25/3)</f>
        <v>-0.73604082371933099</v>
      </c>
      <c r="AT25" s="11">
        <f>IF(('OddsRatio_working_3-way'!X25=0),IF(Q25&gt;0,-Q25^(1/3),(-Q25)^(1/3)),'OddsRatio_working_3-way'!AN25-'OddsRatio_working_3-way'!R25/3)</f>
        <v>-0.31684136151460218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2.4900000000000002</v>
      </c>
      <c r="B26" s="4">
        <f>IF('True_Odds_Calculator_3-way'!B27="","",'True_Odds_Calculator_3-way'!B27)</f>
        <v>3.05</v>
      </c>
      <c r="C26" s="4">
        <f>IF('True_Odds_Calculator_3-way'!C27="","",'True_Odds_Calculator_3-way'!C27)</f>
        <v>3.19</v>
      </c>
      <c r="D26" s="9">
        <f t="shared" si="13"/>
        <v>0.38628300421844036</v>
      </c>
      <c r="E26" s="9">
        <f t="shared" si="14"/>
        <v>0.31388312024160603</v>
      </c>
      <c r="F26" s="9">
        <f t="shared" si="15"/>
        <v>0.2998338755399535</v>
      </c>
      <c r="G26" s="9">
        <f t="shared" si="16"/>
        <v>1.0662923211676074</v>
      </c>
      <c r="H26" s="9">
        <f t="shared" si="17"/>
        <v>2.5887755585397354</v>
      </c>
      <c r="I26" s="9">
        <f t="shared" si="18"/>
        <v>3.1858992583935941</v>
      </c>
      <c r="J26" s="9">
        <f t="shared" si="19"/>
        <v>3.33518018335706</v>
      </c>
      <c r="K26" s="11">
        <f t="shared" si="20"/>
        <v>0.40160642570281119</v>
      </c>
      <c r="L26" s="11">
        <f t="shared" si="21"/>
        <v>0.32786885245901642</v>
      </c>
      <c r="M26" s="11">
        <f t="shared" si="22"/>
        <v>0.31347962382445144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-0.27611778116113139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0.23651830199672216</v>
      </c>
      <c r="Q26" s="11">
        <f>2*'OddsRatio_working_3-way'!K26*'OddsRatio_working_3-way'!L26*'OddsRatio_working_3-way'!M26</f>
        <v>8.2554381150688375E-2</v>
      </c>
      <c r="R26" s="11">
        <f t="shared" si="23"/>
        <v>0</v>
      </c>
      <c r="S26" s="11">
        <f t="shared" si="24"/>
        <v>-0.85658482768518074</v>
      </c>
      <c r="T26" s="11">
        <f t="shared" si="25"/>
        <v>-0.29898248784823062</v>
      </c>
      <c r="U26" s="11">
        <f>'OddsRatio_working_3-way'!S26-'OddsRatio_working_3-way'!R26^2/3</f>
        <v>-0.85658482768518074</v>
      </c>
      <c r="V26" s="11">
        <f>'OddsRatio_working_3-way'!S26*'OddsRatio_working_3-way'!R26/3-2*'OddsRatio_working_3-way'!R26^3/27-'OddsRatio_working_3-way'!T26</f>
        <v>0.29898248784823062</v>
      </c>
      <c r="W26" s="11">
        <f>'OddsRatio_working_3-way'!V26^2+4*'OddsRatio_working_3-way'!U26^3/27</f>
        <v>-3.7218375026539657E-3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0.15257159429475342</v>
      </c>
      <c r="Y26" s="11">
        <f>IF('OddsRatio_working_3-way'!W26&gt;=0,IF('OddsRatio_working_3-way'!V26+SQRT('OddsRatio_working_3-way'!W26)&gt;0,0,PI()),ACOS('OddsRatio_working_3-way'!V26/(2*'OddsRatio_working_3-way'!X26)))</f>
        <v>0.20128509548798923</v>
      </c>
      <c r="Z26" s="11">
        <f>'OddsRatio_working_3-way'!X26^(1/3)*COS('OddsRatio_working_3-way'!Y26/3)</f>
        <v>0.53314616058380371</v>
      </c>
      <c r="AA26" s="11">
        <f>'OddsRatio_working_3-way'!X26^(1/3)*COS(('OddsRatio_working_3-way'!Y26+2*PI())/3)</f>
        <v>-0.29759864253268886</v>
      </c>
      <c r="AB26" s="11">
        <f>'OddsRatio_working_3-way'!X26^(1/3)*COS(('OddsRatio_working_3-way'!Y26+4*PI())/3)</f>
        <v>-0.23554751805111473</v>
      </c>
      <c r="AC26" s="11">
        <f>'OddsRatio_working_3-way'!X26^(1/3)*SIN('OddsRatio_working_3-way'!Y26/3)</f>
        <v>3.5825233422955759E-2</v>
      </c>
      <c r="AD26" s="11">
        <f>'OddsRatio_working_3-way'!X26^(1/3)*SIN(('OddsRatio_working_3-way'!Y26+2*PI())/3)</f>
        <v>0.44380550228423388</v>
      </c>
      <c r="AE26" s="11">
        <f>'OddsRatio_working_3-way'!X26^(1/3)*SIN(('OddsRatio_working_3-way'!Y26+4*PI())/3)</f>
        <v>-0.47963073570718967</v>
      </c>
      <c r="AF26" s="11">
        <f>-'OddsRatio_working_3-way'!U26/(3*'OddsRatio_working_3-way'!X26^(1/3))*COS(('OddsRatio_working_3-way'!Y26)/3)</f>
        <v>0.5331461605838036</v>
      </c>
      <c r="AG26" s="11">
        <f>-'OddsRatio_working_3-way'!U26/(3*'OddsRatio_working_3-way'!X26^(1/3))*COS(('OddsRatio_working_3-way'!Y26+2*PI())/3)</f>
        <v>-0.29759864253268881</v>
      </c>
      <c r="AH26" s="11">
        <f>-'OddsRatio_working_3-way'!U26/(3*'OddsRatio_working_3-way'!X26^(1/3))*COS(('OddsRatio_working_3-way'!Y26+4*PI())/3)</f>
        <v>-0.23554751805111468</v>
      </c>
      <c r="AI26" s="11">
        <f>'OddsRatio_working_3-way'!U26/(3*'OddsRatio_working_3-way'!X26^(1/3))*SIN(('OddsRatio_working_3-way'!Y26)/3)</f>
        <v>-3.5825233422955752E-2</v>
      </c>
      <c r="AJ26" s="11">
        <f>'OddsRatio_working_3-way'!U26/(3*'OddsRatio_working_3-way'!X26^(1/3))*SIN(('OddsRatio_working_3-way'!Y26+2*PI())/3)</f>
        <v>-0.44380550228423377</v>
      </c>
      <c r="AK26" s="11">
        <f>'OddsRatio_working_3-way'!U26/(3*'OddsRatio_working_3-way'!X26^(1/3))*SIN(('OddsRatio_working_3-way'!Y26+4*PI())/3)</f>
        <v>0.47963073570718961</v>
      </c>
      <c r="AL26" s="11">
        <f>'OddsRatio_working_3-way'!Z26+'OddsRatio_working_3-way'!AF26</f>
        <v>1.0662923211676074</v>
      </c>
      <c r="AM26" s="11">
        <f>'OddsRatio_working_3-way'!AA26+'OddsRatio_working_3-way'!AG26</f>
        <v>-0.59519728506537772</v>
      </c>
      <c r="AN26" s="11">
        <f>'OddsRatio_working_3-way'!AB26+'OddsRatio_working_3-way'!AH26</f>
        <v>-0.47109503610222941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1.0662923211676074</v>
      </c>
      <c r="AS26" s="11">
        <f>IF(('OddsRatio_working_3-way'!X26=0),IF(Q26&gt;0,-Q26^(1/3),(-Q26)^(1/3)),'OddsRatio_working_3-way'!AM26-'OddsRatio_working_3-way'!R26/3)</f>
        <v>-0.59519728506537772</v>
      </c>
      <c r="AT26" s="11">
        <f>IF(('OddsRatio_working_3-way'!X26=0),IF(Q26&gt;0,-Q26^(1/3),(-Q26)^(1/3)),'OddsRatio_working_3-way'!AN26-'OddsRatio_working_3-way'!R26/3)</f>
        <v>-0.47109503610222941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2.2599999999999998</v>
      </c>
      <c r="B27" s="4">
        <f>IF('True_Odds_Calculator_3-way'!B28="","",'True_Odds_Calculator_3-way'!B28)</f>
        <v>3.48</v>
      </c>
      <c r="C27" s="4">
        <f>IF('True_Odds_Calculator_3-way'!C28="","",'True_Odds_Calculator_3-way'!C28)</f>
        <v>3.3</v>
      </c>
      <c r="D27" s="9">
        <f t="shared" si="13"/>
        <v>0.43018742789075004</v>
      </c>
      <c r="E27" s="9">
        <f t="shared" si="14"/>
        <v>0.27723205051901756</v>
      </c>
      <c r="F27" s="9">
        <f t="shared" si="15"/>
        <v>0.29258052159023246</v>
      </c>
      <c r="G27" s="9">
        <f t="shared" si="16"/>
        <v>1.0512445756586704</v>
      </c>
      <c r="H27" s="9">
        <f t="shared" si="17"/>
        <v>2.3245681653299246</v>
      </c>
      <c r="I27" s="9">
        <f t="shared" si="18"/>
        <v>3.6070865476335032</v>
      </c>
      <c r="J27" s="9">
        <f t="shared" si="19"/>
        <v>3.4178625240149416</v>
      </c>
      <c r="K27" s="11">
        <f t="shared" si="20"/>
        <v>0.44247787610619471</v>
      </c>
      <c r="L27" s="11">
        <f t="shared" si="21"/>
        <v>0.28735632183908044</v>
      </c>
      <c r="M27" s="11">
        <f t="shared" si="22"/>
        <v>0.30303030303030304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-0.27691624823147565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0.23272086134460257</v>
      </c>
      <c r="Q27" s="11">
        <f>2*'OddsRatio_working_3-way'!K27*'OddsRatio_working_3-way'!L27*'OddsRatio_working_3-way'!M27</f>
        <v>7.7059887862451187E-2</v>
      </c>
      <c r="R27" s="11">
        <f t="shared" si="23"/>
        <v>0</v>
      </c>
      <c r="S27" s="11">
        <f t="shared" si="24"/>
        <v>-0.84040161179011086</v>
      </c>
      <c r="T27" s="11">
        <f t="shared" si="25"/>
        <v>-0.278278679400699</v>
      </c>
      <c r="U27" s="11">
        <f>'OddsRatio_working_3-way'!S27-'OddsRatio_working_3-way'!R27^2/3</f>
        <v>-0.84040161179011086</v>
      </c>
      <c r="V27" s="11">
        <f>'OddsRatio_working_3-way'!S27*'OddsRatio_working_3-way'!R27/3-2*'OddsRatio_working_3-way'!R27^3/27-'OddsRatio_working_3-way'!T27</f>
        <v>0.278278679400699</v>
      </c>
      <c r="W27" s="11">
        <f>'OddsRatio_working_3-way'!V27^2+4*'OddsRatio_working_3-way'!U27^3/27</f>
        <v>-1.0494982273669476E-2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0.14826834261118124</v>
      </c>
      <c r="Y27" s="11">
        <f>IF('OddsRatio_working_3-way'!W27&gt;=0,IF('OddsRatio_working_3-way'!V27+SQRT('OddsRatio_working_3-way'!W27)&gt;0,0,PI()),ACOS('OddsRatio_working_3-way'!V27/(2*'OddsRatio_working_3-way'!X27)))</f>
        <v>0.35274134391250511</v>
      </c>
      <c r="Z27" s="11">
        <f>'OddsRatio_working_3-way'!X27^(1/3)*COS('OddsRatio_working_3-way'!Y27/3)</f>
        <v>0.52562228782933518</v>
      </c>
      <c r="AA27" s="11">
        <f>'OddsRatio_working_3-way'!X27^(1/3)*COS(('OddsRatio_working_3-way'!Y27+2*PI())/3)</f>
        <v>-0.31658205473380263</v>
      </c>
      <c r="AB27" s="11">
        <f>'OddsRatio_working_3-way'!X27^(1/3)*COS(('OddsRatio_working_3-way'!Y27+4*PI())/3)</f>
        <v>-0.20904023309553249</v>
      </c>
      <c r="AC27" s="11">
        <f>'OddsRatio_working_3-way'!X27^(1/3)*SIN('OddsRatio_working_3-way'!Y27/3)</f>
        <v>6.2089299671997868E-2</v>
      </c>
      <c r="AD27" s="11">
        <f>'OddsRatio_working_3-way'!X27^(1/3)*SIN(('OddsRatio_working_3-way'!Y27+2*PI())/3)</f>
        <v>0.42415760421950149</v>
      </c>
      <c r="AE27" s="11">
        <f>'OddsRatio_working_3-way'!X27^(1/3)*SIN(('OddsRatio_working_3-way'!Y27+4*PI())/3)</f>
        <v>-0.48624690389149949</v>
      </c>
      <c r="AF27" s="11">
        <f>-'OddsRatio_working_3-way'!U27/(3*'OddsRatio_working_3-way'!X27^(1/3))*COS(('OddsRatio_working_3-way'!Y27)/3)</f>
        <v>0.52562228782933518</v>
      </c>
      <c r="AG27" s="11">
        <f>-'OddsRatio_working_3-way'!U27/(3*'OddsRatio_working_3-way'!X27^(1/3))*COS(('OddsRatio_working_3-way'!Y27+2*PI())/3)</f>
        <v>-0.31658205473380263</v>
      </c>
      <c r="AH27" s="11">
        <f>-'OddsRatio_working_3-way'!U27/(3*'OddsRatio_working_3-way'!X27^(1/3))*COS(('OddsRatio_working_3-way'!Y27+4*PI())/3)</f>
        <v>-0.20904023309553249</v>
      </c>
      <c r="AI27" s="11">
        <f>'OddsRatio_working_3-way'!U27/(3*'OddsRatio_working_3-way'!X27^(1/3))*SIN(('OddsRatio_working_3-way'!Y27)/3)</f>
        <v>-6.2089299671997868E-2</v>
      </c>
      <c r="AJ27" s="11">
        <f>'OddsRatio_working_3-way'!U27/(3*'OddsRatio_working_3-way'!X27^(1/3))*SIN(('OddsRatio_working_3-way'!Y27+2*PI())/3)</f>
        <v>-0.42415760421950149</v>
      </c>
      <c r="AK27" s="11">
        <f>'OddsRatio_working_3-way'!U27/(3*'OddsRatio_working_3-way'!X27^(1/3))*SIN(('OddsRatio_working_3-way'!Y27+4*PI())/3)</f>
        <v>0.48624690389149949</v>
      </c>
      <c r="AL27" s="11">
        <f>'OddsRatio_working_3-way'!Z27+'OddsRatio_working_3-way'!AF27</f>
        <v>1.0512445756586704</v>
      </c>
      <c r="AM27" s="11">
        <f>'OddsRatio_working_3-way'!AA27+'OddsRatio_working_3-way'!AG27</f>
        <v>-0.63316410946760526</v>
      </c>
      <c r="AN27" s="11">
        <f>'OddsRatio_working_3-way'!AB27+'OddsRatio_working_3-way'!AH27</f>
        <v>-0.41808046619106498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1.0512445756586704</v>
      </c>
      <c r="AS27" s="11">
        <f>IF(('OddsRatio_working_3-way'!X27=0),IF(Q27&gt;0,-Q27^(1/3),(-Q27)^(1/3)),'OddsRatio_working_3-way'!AM27-'OddsRatio_working_3-way'!R27/3)</f>
        <v>-0.63316410946760526</v>
      </c>
      <c r="AT27" s="11">
        <f>IF(('OddsRatio_working_3-way'!X27=0),IF(Q27&gt;0,-Q27^(1/3),(-Q27)^(1/3)),'OddsRatio_working_3-way'!AN27-'OddsRatio_working_3-way'!R27/3)</f>
        <v>-0.41808046619106498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2.37</v>
      </c>
      <c r="B28" s="4">
        <f>IF('True_Odds_Calculator_3-way'!B29="","",'True_Odds_Calculator_3-way'!B29)</f>
        <v>3.19</v>
      </c>
      <c r="C28" s="4">
        <f>IF('True_Odds_Calculator_3-way'!C29="","",'True_Odds_Calculator_3-way'!C29)</f>
        <v>3.36</v>
      </c>
      <c r="D28" s="9">
        <f t="shared" si="13"/>
        <v>0.40983595173177551</v>
      </c>
      <c r="E28" s="9">
        <f t="shared" si="14"/>
        <v>0.3028560329087292</v>
      </c>
      <c r="F28" s="9">
        <f t="shared" si="15"/>
        <v>0.28730801535949513</v>
      </c>
      <c r="G28" s="9">
        <f t="shared" si="16"/>
        <v>1.0510953852334959</v>
      </c>
      <c r="H28" s="9">
        <f t="shared" si="17"/>
        <v>2.4400006777698895</v>
      </c>
      <c r="I28" s="9">
        <f t="shared" si="18"/>
        <v>3.3018988936613556</v>
      </c>
      <c r="J28" s="9">
        <f t="shared" si="19"/>
        <v>3.4805851091510505</v>
      </c>
      <c r="K28" s="11">
        <f t="shared" si="20"/>
        <v>0.42194092827004215</v>
      </c>
      <c r="L28" s="11">
        <f t="shared" si="21"/>
        <v>0.31347962382445144</v>
      </c>
      <c r="M28" s="11">
        <f t="shared" si="22"/>
        <v>0.29761904761904762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-0.27873941132343572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0.23304693754279093</v>
      </c>
      <c r="Q28" s="11">
        <f>2*'OddsRatio_working_3-way'!K28*'OddsRatio_working_3-way'!L28*'OddsRatio_working_3-way'!M28</f>
        <v>7.8732073494186108E-2</v>
      </c>
      <c r="R28" s="11">
        <f t="shared" si="23"/>
        <v>0</v>
      </c>
      <c r="S28" s="11">
        <f t="shared" si="24"/>
        <v>-0.83607458463193263</v>
      </c>
      <c r="T28" s="11">
        <f t="shared" si="25"/>
        <v>-0.28245762994322043</v>
      </c>
      <c r="U28" s="11">
        <f>'OddsRatio_working_3-way'!S28-'OddsRatio_working_3-way'!R28^2/3</f>
        <v>-0.83607458463193263</v>
      </c>
      <c r="V28" s="11">
        <f>'OddsRatio_working_3-way'!S28*'OddsRatio_working_3-way'!R28/3-2*'OddsRatio_working_3-way'!R28^3/27-'OddsRatio_working_3-way'!T28</f>
        <v>0.28245762994322043</v>
      </c>
      <c r="W28" s="11">
        <f>'OddsRatio_working_3-way'!V28^2+4*'OddsRatio_working_3-way'!U28^3/27</f>
        <v>-6.8004207172059489E-3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0.147124720416342</v>
      </c>
      <c r="Y28" s="11">
        <f>IF('OddsRatio_working_3-way'!W28&gt;=0,IF('OddsRatio_working_3-way'!V28+SQRT('OddsRatio_working_3-way'!W28)&gt;0,0,PI()),ACOS('OddsRatio_working_3-way'!V28/(2*'OddsRatio_working_3-way'!X28)))</f>
        <v>0.28405898830010323</v>
      </c>
      <c r="Z28" s="11">
        <f>'OddsRatio_working_3-way'!X28^(1/3)*COS('OddsRatio_working_3-way'!Y28/3)</f>
        <v>0.52554769261674794</v>
      </c>
      <c r="AA28" s="11">
        <f>'OddsRatio_working_3-way'!X28^(1/3)*COS(('OddsRatio_working_3-way'!Y28+2*PI())/3)</f>
        <v>-0.30599841393943716</v>
      </c>
      <c r="AB28" s="11">
        <f>'OddsRatio_working_3-way'!X28^(1/3)*COS(('OddsRatio_working_3-way'!Y28+4*PI())/3)</f>
        <v>-0.21954927867731083</v>
      </c>
      <c r="AC28" s="11">
        <f>'OddsRatio_working_3-way'!X28^(1/3)*SIN('OddsRatio_working_3-way'!Y28/3)</f>
        <v>4.9911431514799098E-2</v>
      </c>
      <c r="AD28" s="11">
        <f>'OddsRatio_working_3-way'!X28^(1/3)*SIN(('OddsRatio_working_3-way'!Y28+2*PI())/3)</f>
        <v>0.43018193694899964</v>
      </c>
      <c r="AE28" s="11">
        <f>'OddsRatio_working_3-way'!X28^(1/3)*SIN(('OddsRatio_working_3-way'!Y28+4*PI())/3)</f>
        <v>-0.48009336846379869</v>
      </c>
      <c r="AF28" s="11">
        <f>-'OddsRatio_working_3-way'!U28/(3*'OddsRatio_working_3-way'!X28^(1/3))*COS(('OddsRatio_working_3-way'!Y28)/3)</f>
        <v>0.52554769261674794</v>
      </c>
      <c r="AG28" s="11">
        <f>-'OddsRatio_working_3-way'!U28/(3*'OddsRatio_working_3-way'!X28^(1/3))*COS(('OddsRatio_working_3-way'!Y28+2*PI())/3)</f>
        <v>-0.30599841393943716</v>
      </c>
      <c r="AH28" s="11">
        <f>-'OddsRatio_working_3-way'!U28/(3*'OddsRatio_working_3-way'!X28^(1/3))*COS(('OddsRatio_working_3-way'!Y28+4*PI())/3)</f>
        <v>-0.21954927867731083</v>
      </c>
      <c r="AI28" s="11">
        <f>'OddsRatio_working_3-way'!U28/(3*'OddsRatio_working_3-way'!X28^(1/3))*SIN(('OddsRatio_working_3-way'!Y28)/3)</f>
        <v>-4.9911431514799098E-2</v>
      </c>
      <c r="AJ28" s="11">
        <f>'OddsRatio_working_3-way'!U28/(3*'OddsRatio_working_3-way'!X28^(1/3))*SIN(('OddsRatio_working_3-way'!Y28+2*PI())/3)</f>
        <v>-0.43018193694899964</v>
      </c>
      <c r="AK28" s="11">
        <f>'OddsRatio_working_3-way'!U28/(3*'OddsRatio_working_3-way'!X28^(1/3))*SIN(('OddsRatio_working_3-way'!Y28+4*PI())/3)</f>
        <v>0.48009336846379869</v>
      </c>
      <c r="AL28" s="11">
        <f>'OddsRatio_working_3-way'!Z28+'OddsRatio_working_3-way'!AF28</f>
        <v>1.0510953852334959</v>
      </c>
      <c r="AM28" s="11">
        <f>'OddsRatio_working_3-way'!AA28+'OddsRatio_working_3-way'!AG28</f>
        <v>-0.61199682787887433</v>
      </c>
      <c r="AN28" s="11">
        <f>'OddsRatio_working_3-way'!AB28+'OddsRatio_working_3-way'!AH28</f>
        <v>-0.43909855735462167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1.0510953852334959</v>
      </c>
      <c r="AS28" s="11">
        <f>IF(('OddsRatio_working_3-way'!X28=0),IF(Q28&gt;0,-Q28^(1/3),(-Q28)^(1/3)),'OddsRatio_working_3-way'!AM28-'OddsRatio_working_3-way'!R28/3)</f>
        <v>-0.61199682787887433</v>
      </c>
      <c r="AT28" s="11">
        <f>IF(('OddsRatio_working_3-way'!X28=0),IF(Q28&gt;0,-Q28^(1/3),(-Q28)^(1/3)),'OddsRatio_working_3-way'!AN28-'OddsRatio_working_3-way'!R28/3)</f>
        <v>-0.43909855735462167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3.11</v>
      </c>
      <c r="B29" s="4">
        <f>IF('True_Odds_Calculator_3-way'!B30="","",'True_Odds_Calculator_3-way'!B30)</f>
        <v>3.7</v>
      </c>
      <c r="C29" s="4">
        <f>IF('True_Odds_Calculator_3-way'!C30="","",'True_Odds_Calculator_3-way'!C30)</f>
        <v>2.2599999999999998</v>
      </c>
      <c r="D29" s="9">
        <f t="shared" si="13"/>
        <v>0.31026182513834755</v>
      </c>
      <c r="E29" s="9">
        <f t="shared" si="14"/>
        <v>0.26009798186566441</v>
      </c>
      <c r="F29" s="9">
        <f t="shared" si="15"/>
        <v>0.42964019299598816</v>
      </c>
      <c r="G29" s="9">
        <f t="shared" si="16"/>
        <v>1.0535944282556318</v>
      </c>
      <c r="H29" s="9">
        <f t="shared" si="17"/>
        <v>3.2230842436193825</v>
      </c>
      <c r="I29" s="9">
        <f t="shared" si="18"/>
        <v>3.8447049562902058</v>
      </c>
      <c r="J29" s="9">
        <f t="shared" si="19"/>
        <v>2.3275289796020964</v>
      </c>
      <c r="K29" s="11">
        <f t="shared" si="20"/>
        <v>0.32154340836012862</v>
      </c>
      <c r="L29" s="11">
        <f t="shared" si="21"/>
        <v>0.27027027027027023</v>
      </c>
      <c r="M29" s="11">
        <f t="shared" si="22"/>
        <v>0.44247787610619471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-0.27602359779464747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0.23340929068954563</v>
      </c>
      <c r="Q29" s="11">
        <f>2*'OddsRatio_working_3-way'!K29*'OddsRatio_working_3-way'!L29*'OddsRatio_working_3-way'!M29</f>
        <v>7.6905861841695428E-2</v>
      </c>
      <c r="R29" s="11">
        <f t="shared" si="23"/>
        <v>0</v>
      </c>
      <c r="S29" s="11">
        <f t="shared" si="24"/>
        <v>-0.84561353650347859</v>
      </c>
      <c r="T29" s="11">
        <f t="shared" si="25"/>
        <v>-0.27862060510823017</v>
      </c>
      <c r="U29" s="11">
        <f>'OddsRatio_working_3-way'!S29-'OddsRatio_working_3-way'!R29^2/3</f>
        <v>-0.84561353650347859</v>
      </c>
      <c r="V29" s="11">
        <f>'OddsRatio_working_3-way'!S29*'OddsRatio_working_3-way'!R29/3-2*'OddsRatio_working_3-way'!R29^3/27-'OddsRatio_working_3-way'!T29</f>
        <v>0.27862060510823017</v>
      </c>
      <c r="W29" s="11">
        <f>'OddsRatio_working_3-way'!V29^2+4*'OddsRatio_working_3-way'!U29^3/27</f>
        <v>-1.1950754065299926E-2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0.14964975413960446</v>
      </c>
      <c r="Y29" s="11">
        <f>IF('OddsRatio_working_3-way'!W29&gt;=0,IF('OddsRatio_working_3-way'!V29+SQRT('OddsRatio_working_3-way'!W29)&gt;0,0,PI()),ACOS('OddsRatio_working_3-way'!V29/(2*'OddsRatio_working_3-way'!X29)))</f>
        <v>0.37390263238199672</v>
      </c>
      <c r="Z29" s="11">
        <f>'OddsRatio_working_3-way'!X29^(1/3)*COS('OddsRatio_working_3-way'!Y29/3)</f>
        <v>0.52679721412781588</v>
      </c>
      <c r="AA29" s="11">
        <f>'OddsRatio_working_3-way'!X29^(1/3)*COS(('OddsRatio_working_3-way'!Y29+2*PI())/3)</f>
        <v>-0.32055545718923112</v>
      </c>
      <c r="AB29" s="11">
        <f>'OddsRatio_working_3-way'!X29^(1/3)*COS(('OddsRatio_working_3-way'!Y29+4*PI())/3)</f>
        <v>-0.20624175693858471</v>
      </c>
      <c r="AC29" s="11">
        <f>'OddsRatio_working_3-way'!X29^(1/3)*SIN('OddsRatio_working_3-way'!Y29/3)</f>
        <v>6.5999045611772875E-2</v>
      </c>
      <c r="AD29" s="11">
        <f>'OddsRatio_working_3-way'!X29^(1/3)*SIN(('OddsRatio_working_3-way'!Y29+2*PI())/3)</f>
        <v>0.42322024727167279</v>
      </c>
      <c r="AE29" s="11">
        <f>'OddsRatio_working_3-way'!X29^(1/3)*SIN(('OddsRatio_working_3-way'!Y29+4*PI())/3)</f>
        <v>-0.48921929288344568</v>
      </c>
      <c r="AF29" s="11">
        <f>-'OddsRatio_working_3-way'!U29/(3*'OddsRatio_working_3-way'!X29^(1/3))*COS(('OddsRatio_working_3-way'!Y29)/3)</f>
        <v>0.52679721412781599</v>
      </c>
      <c r="AG29" s="11">
        <f>-'OddsRatio_working_3-way'!U29/(3*'OddsRatio_working_3-way'!X29^(1/3))*COS(('OddsRatio_working_3-way'!Y29+2*PI())/3)</f>
        <v>-0.32055545718923117</v>
      </c>
      <c r="AH29" s="11">
        <f>-'OddsRatio_working_3-way'!U29/(3*'OddsRatio_working_3-way'!X29^(1/3))*COS(('OddsRatio_working_3-way'!Y29+4*PI())/3)</f>
        <v>-0.20624175693858476</v>
      </c>
      <c r="AI29" s="11">
        <f>'OddsRatio_working_3-way'!U29/(3*'OddsRatio_working_3-way'!X29^(1/3))*SIN(('OddsRatio_working_3-way'!Y29)/3)</f>
        <v>-6.5999045611772889E-2</v>
      </c>
      <c r="AJ29" s="11">
        <f>'OddsRatio_working_3-way'!U29/(3*'OddsRatio_working_3-way'!X29^(1/3))*SIN(('OddsRatio_working_3-way'!Y29+2*PI())/3)</f>
        <v>-0.42322024727167284</v>
      </c>
      <c r="AK29" s="11">
        <f>'OddsRatio_working_3-way'!U29/(3*'OddsRatio_working_3-way'!X29^(1/3))*SIN(('OddsRatio_working_3-way'!Y29+4*PI())/3)</f>
        <v>0.48921929288344579</v>
      </c>
      <c r="AL29" s="11">
        <f>'OddsRatio_working_3-way'!Z29+'OddsRatio_working_3-way'!AF29</f>
        <v>1.0535944282556318</v>
      </c>
      <c r="AM29" s="11">
        <f>'OddsRatio_working_3-way'!AA29+'OddsRatio_working_3-way'!AG29</f>
        <v>-0.64111091437846235</v>
      </c>
      <c r="AN29" s="11">
        <f>'OddsRatio_working_3-way'!AB29+'OddsRatio_working_3-way'!AH29</f>
        <v>-0.41248351387716947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1.0535944282556318</v>
      </c>
      <c r="AS29" s="11">
        <f>IF(('OddsRatio_working_3-way'!X29=0),IF(Q29&gt;0,-Q29^(1/3),(-Q29)^(1/3)),'OddsRatio_working_3-way'!AM29-'OddsRatio_working_3-way'!R29/3)</f>
        <v>-0.64111091437846235</v>
      </c>
      <c r="AT29" s="11">
        <f>IF(('OddsRatio_working_3-way'!X29=0),IF(Q29&gt;0,-Q29^(1/3),(-Q29)^(1/3)),'OddsRatio_working_3-way'!AN29-'OddsRatio_working_3-way'!R29/3)</f>
        <v>-0.41248351387716947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1.34</v>
      </c>
      <c r="B30" s="4">
        <f>IF('True_Odds_Calculator_3-way'!B31="","",'True_Odds_Calculator_3-way'!B31)</f>
        <v>5.83</v>
      </c>
      <c r="C30" s="4">
        <f>IF('True_Odds_Calculator_3-way'!C31="","",'True_Odds_Calculator_3-way'!C31)</f>
        <v>8.5399999999999991</v>
      </c>
      <c r="D30" s="9">
        <f t="shared" si="13"/>
        <v>0.73066162926918776</v>
      </c>
      <c r="E30" s="9">
        <f t="shared" si="14"/>
        <v>0.16034354763948849</v>
      </c>
      <c r="F30" s="9">
        <f t="shared" si="15"/>
        <v>0.10899482309132379</v>
      </c>
      <c r="G30" s="9">
        <f t="shared" si="16"/>
        <v>1.0841840420884983</v>
      </c>
      <c r="H30" s="9">
        <f t="shared" si="17"/>
        <v>1.3686225743100895</v>
      </c>
      <c r="I30" s="9">
        <f t="shared" si="18"/>
        <v>6.2366089232874486</v>
      </c>
      <c r="J30" s="9">
        <f t="shared" si="19"/>
        <v>9.1747476773472751</v>
      </c>
      <c r="K30" s="11">
        <f t="shared" si="20"/>
        <v>0.74626865671641784</v>
      </c>
      <c r="L30" s="11">
        <f t="shared" si="21"/>
        <v>0.17152658662092624</v>
      </c>
      <c r="M30" s="11">
        <f t="shared" si="22"/>
        <v>0.117096018735363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-0.18559495635452083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0.19050848648606841</v>
      </c>
      <c r="Q30" s="11">
        <f>2*'OddsRatio_working_3-way'!K30*'OddsRatio_working_3-way'!L30*'OddsRatio_working_3-way'!M30</f>
        <v>2.9977731941159467E-2</v>
      </c>
      <c r="R30" s="11">
        <f t="shared" si="23"/>
        <v>0</v>
      </c>
      <c r="S30" s="11">
        <f t="shared" si="24"/>
        <v>-1.0264744809237263</v>
      </c>
      <c r="T30" s="11">
        <f t="shared" si="25"/>
        <v>-0.16152234160876888</v>
      </c>
      <c r="U30" s="11">
        <f>'OddsRatio_working_3-way'!S30-'OddsRatio_working_3-way'!R30^2/3</f>
        <v>-1.0264744809237263</v>
      </c>
      <c r="V30" s="11">
        <f>'OddsRatio_working_3-way'!S30*'OddsRatio_working_3-way'!R30/3-2*'OddsRatio_working_3-way'!R30^3/27-'OddsRatio_working_3-way'!T30</f>
        <v>0.16152234160876888</v>
      </c>
      <c r="W30" s="11">
        <f>'OddsRatio_working_3-way'!V30^2+4*'OddsRatio_working_3-way'!U30^3/27</f>
        <v>-0.1341393765843554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0.2001429760340937</v>
      </c>
      <c r="Y30" s="11">
        <f>IF('OddsRatio_working_3-way'!W30&gt;=0,IF('OddsRatio_working_3-way'!V30+SQRT('OddsRatio_working_3-way'!W30)&gt;0,0,PI()),ACOS('OddsRatio_working_3-way'!V30/(2*'OddsRatio_working_3-way'!X30)))</f>
        <v>1.1554384674997009</v>
      </c>
      <c r="Z30" s="11">
        <f>'OddsRatio_working_3-way'!X30^(1/3)*COS('OddsRatio_working_3-way'!Y30/3)</f>
        <v>0.54209202104424914</v>
      </c>
      <c r="AA30" s="11">
        <f>'OddsRatio_working_3-way'!X30^(1/3)*COS(('OddsRatio_working_3-way'!Y30+2*PI())/3)</f>
        <v>-0.46136364178904793</v>
      </c>
      <c r="AB30" s="11">
        <f>'OddsRatio_working_3-way'!X30^(1/3)*COS(('OddsRatio_working_3-way'!Y30+4*PI())/3)</f>
        <v>-8.0728379255201252E-2</v>
      </c>
      <c r="AC30" s="11">
        <f>'OddsRatio_working_3-way'!X30^(1/3)*SIN('OddsRatio_working_3-way'!Y30/3)</f>
        <v>0.21975987128698024</v>
      </c>
      <c r="AD30" s="11">
        <f>'OddsRatio_working_3-way'!X30^(1/3)*SIN(('OddsRatio_working_3-way'!Y30+2*PI())/3)</f>
        <v>0.35958552576967806</v>
      </c>
      <c r="AE30" s="11">
        <f>'OddsRatio_working_3-way'!X30^(1/3)*SIN(('OddsRatio_working_3-way'!Y30+4*PI())/3)</f>
        <v>-0.57934539705665833</v>
      </c>
      <c r="AF30" s="11">
        <f>-'OddsRatio_working_3-way'!U30/(3*'OddsRatio_working_3-way'!X30^(1/3))*COS(('OddsRatio_working_3-way'!Y30)/3)</f>
        <v>0.54209202104424914</v>
      </c>
      <c r="AG30" s="11">
        <f>-'OddsRatio_working_3-way'!U30/(3*'OddsRatio_working_3-way'!X30^(1/3))*COS(('OddsRatio_working_3-way'!Y30+2*PI())/3)</f>
        <v>-0.46136364178904793</v>
      </c>
      <c r="AH30" s="11">
        <f>-'OddsRatio_working_3-way'!U30/(3*'OddsRatio_working_3-way'!X30^(1/3))*COS(('OddsRatio_working_3-way'!Y30+4*PI())/3)</f>
        <v>-8.0728379255201252E-2</v>
      </c>
      <c r="AI30" s="11">
        <f>'OddsRatio_working_3-way'!U30/(3*'OddsRatio_working_3-way'!X30^(1/3))*SIN(('OddsRatio_working_3-way'!Y30)/3)</f>
        <v>-0.21975987128698024</v>
      </c>
      <c r="AJ30" s="11">
        <f>'OddsRatio_working_3-way'!U30/(3*'OddsRatio_working_3-way'!X30^(1/3))*SIN(('OddsRatio_working_3-way'!Y30+2*PI())/3)</f>
        <v>-0.35958552576967806</v>
      </c>
      <c r="AK30" s="11">
        <f>'OddsRatio_working_3-way'!U30/(3*'OddsRatio_working_3-way'!X30^(1/3))*SIN(('OddsRatio_working_3-way'!Y30+4*PI())/3)</f>
        <v>0.57934539705665833</v>
      </c>
      <c r="AL30" s="11">
        <f>'OddsRatio_working_3-way'!Z30+'OddsRatio_working_3-way'!AF30</f>
        <v>1.0841840420884983</v>
      </c>
      <c r="AM30" s="11">
        <f>'OddsRatio_working_3-way'!AA30+'OddsRatio_working_3-way'!AG30</f>
        <v>-0.92272728357809586</v>
      </c>
      <c r="AN30" s="11">
        <f>'OddsRatio_working_3-way'!AB30+'OddsRatio_working_3-way'!AH30</f>
        <v>-0.1614567585104025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1.0841840420884983</v>
      </c>
      <c r="AS30" s="11">
        <f>IF(('OddsRatio_working_3-way'!X30=0),IF(Q30&gt;0,-Q30^(1/3),(-Q30)^(1/3)),'OddsRatio_working_3-way'!AM30-'OddsRatio_working_3-way'!R30/3)</f>
        <v>-0.92272728357809586</v>
      </c>
      <c r="AT30" s="11">
        <f>IF(('OddsRatio_working_3-way'!X30=0),IF(Q30&gt;0,-Q30^(1/3),(-Q30)^(1/3)),'OddsRatio_working_3-way'!AN30-'OddsRatio_working_3-way'!R30/3)</f>
        <v>-0.1614567585104025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1.78</v>
      </c>
      <c r="B31" s="4">
        <f>IF('True_Odds_Calculator_3-way'!B32="","",'True_Odds_Calculator_3-way'!B32)</f>
        <v>3.96</v>
      </c>
      <c r="C31" s="4">
        <f>IF('True_Odds_Calculator_3-way'!C32="","",'True_Odds_Calculator_3-way'!C32)</f>
        <v>4.66</v>
      </c>
      <c r="D31" s="9">
        <f t="shared" si="13"/>
        <v>0.5498923911100746</v>
      </c>
      <c r="E31" s="9">
        <f t="shared" si="14"/>
        <v>0.24353147964457217</v>
      </c>
      <c r="F31" s="9">
        <f t="shared" si="15"/>
        <v>0.20657612924535307</v>
      </c>
      <c r="G31" s="9">
        <f t="shared" si="16"/>
        <v>1.0494072046958967</v>
      </c>
      <c r="H31" s="9">
        <f t="shared" si="17"/>
        <v>1.8185376196627991</v>
      </c>
      <c r="I31" s="9">
        <f t="shared" si="18"/>
        <v>4.1062453258998541</v>
      </c>
      <c r="J31" s="9">
        <f t="shared" si="19"/>
        <v>4.840830369186981</v>
      </c>
      <c r="K31" s="11">
        <f t="shared" si="20"/>
        <v>0.5617977528089888</v>
      </c>
      <c r="L31" s="11">
        <f t="shared" si="21"/>
        <v>0.25252525252525254</v>
      </c>
      <c r="M31" s="11">
        <f t="shared" si="22"/>
        <v>0.21459227467811159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-0.2572564629757087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0.22528413809698472</v>
      </c>
      <c r="Q31" s="11">
        <f>2*'OddsRatio_working_3-way'!K31*'OddsRatio_working_3-way'!L31*'OddsRatio_working_3-way'!M31</f>
        <v>6.0887604891076953E-2</v>
      </c>
      <c r="R31" s="11">
        <f t="shared" si="23"/>
        <v>0</v>
      </c>
      <c r="S31" s="11">
        <f t="shared" si="24"/>
        <v>-0.8757180888328433</v>
      </c>
      <c r="T31" s="11">
        <f t="shared" si="25"/>
        <v>-0.23668056454941711</v>
      </c>
      <c r="U31" s="11">
        <f>'OddsRatio_working_3-way'!S31-'OddsRatio_working_3-way'!R31^2/3</f>
        <v>-0.8757180888328433</v>
      </c>
      <c r="V31" s="11">
        <f>'OddsRatio_working_3-way'!S31*'OddsRatio_working_3-way'!R31/3-2*'OddsRatio_working_3-way'!R31^3/27-'OddsRatio_working_3-way'!T31</f>
        <v>0.23668056454941711</v>
      </c>
      <c r="W31" s="11">
        <f>'OddsRatio_working_3-way'!V31^2+4*'OddsRatio_working_3-way'!U31^3/27</f>
        <v>-4.3474545808065028E-2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0.15771194901108146</v>
      </c>
      <c r="Y31" s="11">
        <f>IF('OddsRatio_working_3-way'!W31&gt;=0,IF('OddsRatio_working_3-way'!V31+SQRT('OddsRatio_working_3-way'!W31)&gt;0,0,PI()),ACOS('OddsRatio_working_3-way'!V31/(2*'OddsRatio_working_3-way'!X31)))</f>
        <v>0.72219418283197445</v>
      </c>
      <c r="Z31" s="11">
        <f>'OddsRatio_working_3-way'!X31^(1/3)*COS('OddsRatio_working_3-way'!Y31/3)</f>
        <v>0.52470360234794833</v>
      </c>
      <c r="AA31" s="11">
        <f>'OddsRatio_working_3-way'!X31^(1/3)*COS(('OddsRatio_working_3-way'!Y31+2*PI())/3)</f>
        <v>-0.37390501480103872</v>
      </c>
      <c r="AB31" s="11">
        <f>'OddsRatio_working_3-way'!X31^(1/3)*COS(('OddsRatio_working_3-way'!Y31+4*PI())/3)</f>
        <v>-0.1507985875469097</v>
      </c>
      <c r="AC31" s="11">
        <f>'OddsRatio_working_3-way'!X31^(1/3)*SIN('OddsRatio_working_3-way'!Y31/3)</f>
        <v>0.12881055583310722</v>
      </c>
      <c r="AD31" s="11">
        <f>'OddsRatio_working_3-way'!X31^(1/3)*SIN(('OddsRatio_working_3-way'!Y31+2*PI())/3)</f>
        <v>0.39000137117397787</v>
      </c>
      <c r="AE31" s="11">
        <f>'OddsRatio_working_3-way'!X31^(1/3)*SIN(('OddsRatio_working_3-way'!Y31+4*PI())/3)</f>
        <v>-0.51881192700708501</v>
      </c>
      <c r="AF31" s="11">
        <f>-'OddsRatio_working_3-way'!U31/(3*'OddsRatio_working_3-way'!X31^(1/3))*COS(('OddsRatio_working_3-way'!Y31)/3)</f>
        <v>0.52470360234794822</v>
      </c>
      <c r="AG31" s="11">
        <f>-'OddsRatio_working_3-way'!U31/(3*'OddsRatio_working_3-way'!X31^(1/3))*COS(('OddsRatio_working_3-way'!Y31+2*PI())/3)</f>
        <v>-0.37390501480103866</v>
      </c>
      <c r="AH31" s="11">
        <f>-'OddsRatio_working_3-way'!U31/(3*'OddsRatio_working_3-way'!X31^(1/3))*COS(('OddsRatio_working_3-way'!Y31+4*PI())/3)</f>
        <v>-0.15079858754690967</v>
      </c>
      <c r="AI31" s="11">
        <f>'OddsRatio_working_3-way'!U31/(3*'OddsRatio_working_3-way'!X31^(1/3))*SIN(('OddsRatio_working_3-way'!Y31)/3)</f>
        <v>-0.12881055583310719</v>
      </c>
      <c r="AJ31" s="11">
        <f>'OddsRatio_working_3-way'!U31/(3*'OddsRatio_working_3-way'!X31^(1/3))*SIN(('OddsRatio_working_3-way'!Y31+2*PI())/3)</f>
        <v>-0.39000137117397782</v>
      </c>
      <c r="AK31" s="11">
        <f>'OddsRatio_working_3-way'!U31/(3*'OddsRatio_working_3-way'!X31^(1/3))*SIN(('OddsRatio_working_3-way'!Y31+4*PI())/3)</f>
        <v>0.51881192700708489</v>
      </c>
      <c r="AL31" s="11">
        <f>'OddsRatio_working_3-way'!Z31+'OddsRatio_working_3-way'!AF31</f>
        <v>1.0494072046958967</v>
      </c>
      <c r="AM31" s="11">
        <f>'OddsRatio_working_3-way'!AA31+'OddsRatio_working_3-way'!AG31</f>
        <v>-0.74781002960207732</v>
      </c>
      <c r="AN31" s="11">
        <f>'OddsRatio_working_3-way'!AB31+'OddsRatio_working_3-way'!AH31</f>
        <v>-0.30159717509381934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1.0494072046958967</v>
      </c>
      <c r="AS31" s="11">
        <f>IF(('OddsRatio_working_3-way'!X31=0),IF(Q31&gt;0,-Q31^(1/3),(-Q31)^(1/3)),'OddsRatio_working_3-way'!AM31-'OddsRatio_working_3-way'!R31/3)</f>
        <v>-0.74781002960207732</v>
      </c>
      <c r="AT31" s="11">
        <f>IF(('OddsRatio_working_3-way'!X31=0),IF(Q31&gt;0,-Q31^(1/3),(-Q31)^(1/3)),'OddsRatio_working_3-way'!AN31-'OddsRatio_working_3-way'!R31/3)</f>
        <v>-0.30159717509381934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2.15</v>
      </c>
      <c r="B32" s="4">
        <f>IF('True_Odds_Calculator_3-way'!B33="","",'True_Odds_Calculator_3-way'!B33)</f>
        <v>3.96</v>
      </c>
      <c r="C32" s="4">
        <f>IF('True_Odds_Calculator_3-way'!C33="","",'True_Odds_Calculator_3-way'!C33)</f>
        <v>3.05</v>
      </c>
      <c r="D32" s="9">
        <f t="shared" si="13"/>
        <v>0.44777928773689091</v>
      </c>
      <c r="E32" s="9">
        <f t="shared" si="14"/>
        <v>0.23956339241659025</v>
      </c>
      <c r="F32" s="9">
        <f t="shared" si="15"/>
        <v>0.31265731984651907</v>
      </c>
      <c r="G32" s="9">
        <f t="shared" si="16"/>
        <v>1.0723852952957615</v>
      </c>
      <c r="H32" s="9">
        <f t="shared" si="17"/>
        <v>2.2332430895901254</v>
      </c>
      <c r="I32" s="9">
        <f t="shared" si="18"/>
        <v>4.1742604740754539</v>
      </c>
      <c r="J32" s="9">
        <f t="shared" si="19"/>
        <v>3.1983898553563113</v>
      </c>
      <c r="K32" s="11">
        <f t="shared" si="20"/>
        <v>0.46511627906976744</v>
      </c>
      <c r="L32" s="11">
        <f t="shared" si="21"/>
        <v>0.25252525252525254</v>
      </c>
      <c r="M32" s="11">
        <f t="shared" si="22"/>
        <v>0.32786885245901642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-0.26872614825340724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0.23721777438895247</v>
      </c>
      <c r="Q32" s="11">
        <f>2*'OddsRatio_working_3-way'!K32*'OddsRatio_working_3-way'!L32*'OddsRatio_working_3-way'!M32</f>
        <v>7.7018757918491068E-2</v>
      </c>
      <c r="R32" s="11">
        <f t="shared" si="23"/>
        <v>0</v>
      </c>
      <c r="S32" s="11">
        <f t="shared" si="24"/>
        <v>-0.88274913301424418</v>
      </c>
      <c r="T32" s="11">
        <f t="shared" si="25"/>
        <v>-0.28660686136826108</v>
      </c>
      <c r="U32" s="11">
        <f>'OddsRatio_working_3-way'!S32-'OddsRatio_working_3-way'!R32^2/3</f>
        <v>-0.88274913301424418</v>
      </c>
      <c r="V32" s="11">
        <f>'OddsRatio_working_3-way'!S32*'OddsRatio_working_3-way'!R32/3-2*'OddsRatio_working_3-way'!R32^3/27-'OddsRatio_working_3-way'!T32</f>
        <v>0.28660686136826108</v>
      </c>
      <c r="W32" s="11">
        <f>'OddsRatio_working_3-way'!V32^2+4*'OddsRatio_working_3-way'!U32^3/27</f>
        <v>-1.9764471314301729E-2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0.1596151342273559</v>
      </c>
      <c r="Y32" s="11">
        <f>IF('OddsRatio_working_3-way'!W32&gt;=0,IF('OddsRatio_working_3-way'!V32+SQRT('OddsRatio_working_3-way'!W32)&gt;0,0,PI()),ACOS('OddsRatio_working_3-way'!V32/(2*'OddsRatio_working_3-way'!X32)))</f>
        <v>0.45603424904878187</v>
      </c>
      <c r="Z32" s="11">
        <f>'OddsRatio_working_3-way'!X32^(1/3)*COS('OddsRatio_working_3-way'!Y32/3)</f>
        <v>0.53619264764788077</v>
      </c>
      <c r="AA32" s="11">
        <f>'OddsRatio_working_3-way'!X32^(1/3)*COS(('OddsRatio_working_3-way'!Y32+2*PI())/3)</f>
        <v>-0.33923257836287213</v>
      </c>
      <c r="AB32" s="11">
        <f>'OddsRatio_working_3-way'!X32^(1/3)*COS(('OddsRatio_working_3-way'!Y32+4*PI())/3)</f>
        <v>-0.19696006928500853</v>
      </c>
      <c r="AC32" s="11">
        <f>'OddsRatio_working_3-way'!X32^(1/3)*SIN('OddsRatio_working_3-way'!Y32/3)</f>
        <v>8.2141071414387923E-2</v>
      </c>
      <c r="AD32" s="11">
        <f>'OddsRatio_working_3-way'!X32^(1/3)*SIN(('OddsRatio_working_3-way'!Y32+2*PI())/3)</f>
        <v>0.42328591847830921</v>
      </c>
      <c r="AE32" s="11">
        <f>'OddsRatio_working_3-way'!X32^(1/3)*SIN(('OddsRatio_working_3-way'!Y32+4*PI())/3)</f>
        <v>-0.5054269898926973</v>
      </c>
      <c r="AF32" s="11">
        <f>-'OddsRatio_working_3-way'!U32/(3*'OddsRatio_working_3-way'!X32^(1/3))*COS(('OddsRatio_working_3-way'!Y32)/3)</f>
        <v>0.53619264764788077</v>
      </c>
      <c r="AG32" s="11">
        <f>-'OddsRatio_working_3-way'!U32/(3*'OddsRatio_working_3-way'!X32^(1/3))*COS(('OddsRatio_working_3-way'!Y32+2*PI())/3)</f>
        <v>-0.33923257836287213</v>
      </c>
      <c r="AH32" s="11">
        <f>-'OddsRatio_working_3-way'!U32/(3*'OddsRatio_working_3-way'!X32^(1/3))*COS(('OddsRatio_working_3-way'!Y32+4*PI())/3)</f>
        <v>-0.19696006928500853</v>
      </c>
      <c r="AI32" s="11">
        <f>'OddsRatio_working_3-way'!U32/(3*'OddsRatio_working_3-way'!X32^(1/3))*SIN(('OddsRatio_working_3-way'!Y32)/3)</f>
        <v>-8.2141071414387923E-2</v>
      </c>
      <c r="AJ32" s="11">
        <f>'OddsRatio_working_3-way'!U32/(3*'OddsRatio_working_3-way'!X32^(1/3))*SIN(('OddsRatio_working_3-way'!Y32+2*PI())/3)</f>
        <v>-0.42328591847830921</v>
      </c>
      <c r="AK32" s="11">
        <f>'OddsRatio_working_3-way'!U32/(3*'OddsRatio_working_3-way'!X32^(1/3))*SIN(('OddsRatio_working_3-way'!Y32+4*PI())/3)</f>
        <v>0.5054269898926973</v>
      </c>
      <c r="AL32" s="11">
        <f>'OddsRatio_working_3-way'!Z32+'OddsRatio_working_3-way'!AF32</f>
        <v>1.0723852952957615</v>
      </c>
      <c r="AM32" s="11">
        <f>'OddsRatio_working_3-way'!AA32+'OddsRatio_working_3-way'!AG32</f>
        <v>-0.67846515672574426</v>
      </c>
      <c r="AN32" s="11">
        <f>'OddsRatio_working_3-way'!AB32+'OddsRatio_working_3-way'!AH32</f>
        <v>-0.39392013857001706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1.0723852952957615</v>
      </c>
      <c r="AS32" s="11">
        <f>IF(('OddsRatio_working_3-way'!X32=0),IF(Q32&gt;0,-Q32^(1/3),(-Q32)^(1/3)),'OddsRatio_working_3-way'!AM32-'OddsRatio_working_3-way'!R32/3)</f>
        <v>-0.67846515672574426</v>
      </c>
      <c r="AT32" s="11">
        <f>IF(('OddsRatio_working_3-way'!X32=0),IF(Q32&gt;0,-Q32^(1/3),(-Q32)^(1/3)),'OddsRatio_working_3-way'!AN32-'OddsRatio_working_3-way'!R32/3)</f>
        <v>-0.39392013857001706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1.82</v>
      </c>
      <c r="B33" s="4">
        <f>IF('True_Odds_Calculator_3-way'!B34="","",'True_Odds_Calculator_3-way'!B34)</f>
        <v>4.3499999999999996</v>
      </c>
      <c r="C33" s="4">
        <f>IF('True_Odds_Calculator_3-way'!C34="","",'True_Odds_Calculator_3-way'!C34)</f>
        <v>3.9</v>
      </c>
      <c r="D33" s="9">
        <f t="shared" si="13"/>
        <v>0.53491460639404698</v>
      </c>
      <c r="E33" s="9">
        <f t="shared" si="14"/>
        <v>0.21968119213561699</v>
      </c>
      <c r="F33" s="9">
        <f t="shared" si="15"/>
        <v>0.24540420147033626</v>
      </c>
      <c r="G33" s="9">
        <f t="shared" si="16"/>
        <v>1.060313744466606</v>
      </c>
      <c r="H33" s="9">
        <f t="shared" si="17"/>
        <v>1.8694572704626167</v>
      </c>
      <c r="I33" s="9">
        <f t="shared" si="18"/>
        <v>4.5520510439631288</v>
      </c>
      <c r="J33" s="9">
        <f t="shared" si="19"/>
        <v>4.0749098589531565</v>
      </c>
      <c r="K33" s="11">
        <f t="shared" si="20"/>
        <v>0.54945054945054939</v>
      </c>
      <c r="L33" s="11">
        <f t="shared" si="21"/>
        <v>0.22988505747126439</v>
      </c>
      <c r="M33" s="11">
        <f t="shared" si="22"/>
        <v>0.25641025641025644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-0.25800695031464271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0.22897821306309368</v>
      </c>
      <c r="Q33" s="11">
        <f>2*'OddsRatio_working_3-way'!K33*'OddsRatio_working_3-way'!L33*'OddsRatio_working_3-way'!M33</f>
        <v>6.4774600583619169E-2</v>
      </c>
      <c r="R33" s="11">
        <f t="shared" si="23"/>
        <v>0</v>
      </c>
      <c r="S33" s="11">
        <f t="shared" si="24"/>
        <v>-0.88748854549790956</v>
      </c>
      <c r="T33" s="11">
        <f t="shared" si="25"/>
        <v>-0.25105758005598583</v>
      </c>
      <c r="U33" s="11">
        <f>'OddsRatio_working_3-way'!S33-'OddsRatio_working_3-way'!R33^2/3</f>
        <v>-0.88748854549790956</v>
      </c>
      <c r="V33" s="11">
        <f>'OddsRatio_working_3-way'!S33*'OddsRatio_working_3-way'!R33/3-2*'OddsRatio_working_3-way'!R33^3/27-'OddsRatio_working_3-way'!T33</f>
        <v>0.25105758005598583</v>
      </c>
      <c r="W33" s="11">
        <f>'OddsRatio_working_3-way'!V33^2+4*'OddsRatio_working_3-way'!U33^3/27</f>
        <v>-4.0528292325150331E-2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0.16090230019232019</v>
      </c>
      <c r="Y33" s="11">
        <f>IF('OddsRatio_working_3-way'!W33&gt;=0,IF('OddsRatio_working_3-way'!V33+SQRT('OddsRatio_working_3-way'!W33)&gt;0,0,PI()),ACOS('OddsRatio_working_3-way'!V33/(2*'OddsRatio_working_3-way'!X33)))</f>
        <v>0.67588222368575124</v>
      </c>
      <c r="Z33" s="11">
        <f>'OddsRatio_working_3-way'!X33^(1/3)*COS('OddsRatio_working_3-way'!Y33/3)</f>
        <v>0.53015687223330299</v>
      </c>
      <c r="AA33" s="11">
        <f>'OddsRatio_working_3-way'!X33^(1/3)*COS(('OddsRatio_working_3-way'!Y33+2*PI())/3)</f>
        <v>-0.3703039296642151</v>
      </c>
      <c r="AB33" s="11">
        <f>'OddsRatio_working_3-way'!X33^(1/3)*COS(('OddsRatio_working_3-way'!Y33+4*PI())/3)</f>
        <v>-0.15985294256908791</v>
      </c>
      <c r="AC33" s="11">
        <f>'OddsRatio_working_3-way'!X33^(1/3)*SIN('OddsRatio_working_3-way'!Y33/3)</f>
        <v>0.12150393405059419</v>
      </c>
      <c r="AD33" s="11">
        <f>'OddsRatio_working_3-way'!X33^(1/3)*SIN(('OddsRatio_working_3-way'!Y33+2*PI())/3)</f>
        <v>0.39837735231964411</v>
      </c>
      <c r="AE33" s="11">
        <f>'OddsRatio_working_3-way'!X33^(1/3)*SIN(('OddsRatio_working_3-way'!Y33+4*PI())/3)</f>
        <v>-0.51988128637023834</v>
      </c>
      <c r="AF33" s="11">
        <f>-'OddsRatio_working_3-way'!U33/(3*'OddsRatio_working_3-way'!X33^(1/3))*COS(('OddsRatio_working_3-way'!Y33)/3)</f>
        <v>0.53015687223330299</v>
      </c>
      <c r="AG33" s="11">
        <f>-'OddsRatio_working_3-way'!U33/(3*'OddsRatio_working_3-way'!X33^(1/3))*COS(('OddsRatio_working_3-way'!Y33+2*PI())/3)</f>
        <v>-0.3703039296642151</v>
      </c>
      <c r="AH33" s="11">
        <f>-'OddsRatio_working_3-way'!U33/(3*'OddsRatio_working_3-way'!X33^(1/3))*COS(('OddsRatio_working_3-way'!Y33+4*PI())/3)</f>
        <v>-0.15985294256908791</v>
      </c>
      <c r="AI33" s="11">
        <f>'OddsRatio_working_3-way'!U33/(3*'OddsRatio_working_3-way'!X33^(1/3))*SIN(('OddsRatio_working_3-way'!Y33)/3)</f>
        <v>-0.12150393405059419</v>
      </c>
      <c r="AJ33" s="11">
        <f>'OddsRatio_working_3-way'!U33/(3*'OddsRatio_working_3-way'!X33^(1/3))*SIN(('OddsRatio_working_3-way'!Y33+2*PI())/3)</f>
        <v>-0.39837735231964411</v>
      </c>
      <c r="AK33" s="11">
        <f>'OddsRatio_working_3-way'!U33/(3*'OddsRatio_working_3-way'!X33^(1/3))*SIN(('OddsRatio_working_3-way'!Y33+4*PI())/3)</f>
        <v>0.51988128637023834</v>
      </c>
      <c r="AL33" s="11">
        <f>'OddsRatio_working_3-way'!Z33+'OddsRatio_working_3-way'!AF33</f>
        <v>1.060313744466606</v>
      </c>
      <c r="AM33" s="11">
        <f>'OddsRatio_working_3-way'!AA33+'OddsRatio_working_3-way'!AG33</f>
        <v>-0.74060785932843021</v>
      </c>
      <c r="AN33" s="11">
        <f>'OddsRatio_working_3-way'!AB33+'OddsRatio_working_3-way'!AH33</f>
        <v>-0.31970588513817583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1.060313744466606</v>
      </c>
      <c r="AS33" s="11">
        <f>IF(('OddsRatio_working_3-way'!X33=0),IF(Q33&gt;0,-Q33^(1/3),(-Q33)^(1/3)),'OddsRatio_working_3-way'!AM33-'OddsRatio_working_3-way'!R33/3)</f>
        <v>-0.74060785932843021</v>
      </c>
      <c r="AT33" s="11">
        <f>IF(('OddsRatio_working_3-way'!X33=0),IF(Q33&gt;0,-Q33^(1/3),(-Q33)^(1/3)),'OddsRatio_working_3-way'!AN33-'OddsRatio_working_3-way'!R33/3)</f>
        <v>-0.31970588513817583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3.84</v>
      </c>
      <c r="B34" s="4">
        <f>IF('True_Odds_Calculator_3-way'!B35="","",'True_Odds_Calculator_3-way'!B35)</f>
        <v>3.4</v>
      </c>
      <c r="C34" s="4">
        <f>IF('True_Odds_Calculator_3-way'!C35="","",'True_Odds_Calculator_3-way'!C35)</f>
        <v>2.09</v>
      </c>
      <c r="D34" s="9">
        <f t="shared" si="13"/>
        <v>0.25068076930305372</v>
      </c>
      <c r="E34" s="9">
        <f t="shared" si="14"/>
        <v>0.28360495387254381</v>
      </c>
      <c r="F34" s="9">
        <f t="shared" si="15"/>
        <v>0.46571427682440247</v>
      </c>
      <c r="G34" s="9">
        <f t="shared" si="16"/>
        <v>1.0525131236621115</v>
      </c>
      <c r="H34" s="9">
        <f t="shared" si="17"/>
        <v>3.9891372712003972</v>
      </c>
      <c r="I34" s="9">
        <f t="shared" si="18"/>
        <v>3.5260314967890674</v>
      </c>
      <c r="J34" s="9">
        <f t="shared" si="19"/>
        <v>2.1472393047917016</v>
      </c>
      <c r="K34" s="11">
        <f t="shared" si="20"/>
        <v>0.26041666666666669</v>
      </c>
      <c r="L34" s="11">
        <f t="shared" si="21"/>
        <v>0.29411764705882354</v>
      </c>
      <c r="M34" s="11">
        <f t="shared" si="22"/>
        <v>0.47846889952153115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-0.27226991274978896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0.23197825781030118</v>
      </c>
      <c r="Q34" s="11">
        <f>2*'OddsRatio_working_3-way'!K34*'OddsRatio_working_3-way'!L34*'OddsRatio_working_3-way'!M34</f>
        <v>7.3294868186509071E-2</v>
      </c>
      <c r="R34" s="11">
        <f t="shared" si="23"/>
        <v>0</v>
      </c>
      <c r="S34" s="11">
        <f t="shared" si="24"/>
        <v>-0.85201576431063442</v>
      </c>
      <c r="T34" s="11">
        <f t="shared" si="25"/>
        <v>-0.26919929362105355</v>
      </c>
      <c r="U34" s="11">
        <f>'OddsRatio_working_3-way'!S34-'OddsRatio_working_3-way'!R34^2/3</f>
        <v>-0.85201576431063442</v>
      </c>
      <c r="V34" s="11">
        <f>'OddsRatio_working_3-way'!S34*'OddsRatio_working_3-way'!R34/3-2*'OddsRatio_working_3-way'!R34^3/27-'OddsRatio_working_3-way'!T34</f>
        <v>0.26919929362105355</v>
      </c>
      <c r="W34" s="11">
        <f>'OddsRatio_working_3-way'!V34^2+4*'OddsRatio_working_3-way'!U34^3/27</f>
        <v>-1.9162042352984271E-2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0.15135248762331135</v>
      </c>
      <c r="Y34" s="11">
        <f>IF('OddsRatio_working_3-way'!W34&gt;=0,IF('OddsRatio_working_3-way'!V34+SQRT('OddsRatio_working_3-way'!W34)&gt;0,0,PI()),ACOS('OddsRatio_working_3-way'!V34/(2*'OddsRatio_working_3-way'!X34)))</f>
        <v>0.47495692975954307</v>
      </c>
      <c r="Z34" s="11">
        <f>'OddsRatio_working_3-way'!X34^(1/3)*COS('OddsRatio_working_3-way'!Y34/3)</f>
        <v>0.52625656183105585</v>
      </c>
      <c r="AA34" s="11">
        <f>'OddsRatio_working_3-way'!X34^(1/3)*COS(('OddsRatio_working_3-way'!Y34+2*PI())/3)</f>
        <v>-0.33589135139070603</v>
      </c>
      <c r="AB34" s="11">
        <f>'OddsRatio_working_3-way'!X34^(1/3)*COS(('OddsRatio_working_3-way'!Y34+4*PI())/3)</f>
        <v>-0.1903652104403499</v>
      </c>
      <c r="AC34" s="11">
        <f>'OddsRatio_working_3-way'!X34^(1/3)*SIN('OddsRatio_working_3-way'!Y34/3)</f>
        <v>8.4019556651815763E-2</v>
      </c>
      <c r="AD34" s="11">
        <f>'OddsRatio_working_3-way'!X34^(1/3)*SIN(('OddsRatio_working_3-way'!Y34+2*PI())/3)</f>
        <v>0.41374177312804272</v>
      </c>
      <c r="AE34" s="11">
        <f>'OddsRatio_working_3-way'!X34^(1/3)*SIN(('OddsRatio_working_3-way'!Y34+4*PI())/3)</f>
        <v>-0.49776132977985826</v>
      </c>
      <c r="AF34" s="11">
        <f>-'OddsRatio_working_3-way'!U34/(3*'OddsRatio_working_3-way'!X34^(1/3))*COS(('OddsRatio_working_3-way'!Y34)/3)</f>
        <v>0.52625656183105574</v>
      </c>
      <c r="AG34" s="11">
        <f>-'OddsRatio_working_3-way'!U34/(3*'OddsRatio_working_3-way'!X34^(1/3))*COS(('OddsRatio_working_3-way'!Y34+2*PI())/3)</f>
        <v>-0.33589135139070597</v>
      </c>
      <c r="AH34" s="11">
        <f>-'OddsRatio_working_3-way'!U34/(3*'OddsRatio_working_3-way'!X34^(1/3))*COS(('OddsRatio_working_3-way'!Y34+4*PI())/3)</f>
        <v>-0.19036521044034987</v>
      </c>
      <c r="AI34" s="11">
        <f>'OddsRatio_working_3-way'!U34/(3*'OddsRatio_working_3-way'!X34^(1/3))*SIN(('OddsRatio_working_3-way'!Y34)/3)</f>
        <v>-8.4019556651815749E-2</v>
      </c>
      <c r="AJ34" s="11">
        <f>'OddsRatio_working_3-way'!U34/(3*'OddsRatio_working_3-way'!X34^(1/3))*SIN(('OddsRatio_working_3-way'!Y34+2*PI())/3)</f>
        <v>-0.41374177312804261</v>
      </c>
      <c r="AK34" s="11">
        <f>'OddsRatio_working_3-way'!U34/(3*'OddsRatio_working_3-way'!X34^(1/3))*SIN(('OddsRatio_working_3-way'!Y34+4*PI())/3)</f>
        <v>0.49776132977985815</v>
      </c>
      <c r="AL34" s="11">
        <f>'OddsRatio_working_3-way'!Z34+'OddsRatio_working_3-way'!AF34</f>
        <v>1.0525131236621115</v>
      </c>
      <c r="AM34" s="11">
        <f>'OddsRatio_working_3-way'!AA34+'OddsRatio_working_3-way'!AG34</f>
        <v>-0.67178270278141206</v>
      </c>
      <c r="AN34" s="11">
        <f>'OddsRatio_working_3-way'!AB34+'OddsRatio_working_3-way'!AH34</f>
        <v>-0.38073042088069975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1.0525131236621115</v>
      </c>
      <c r="AS34" s="11">
        <f>IF(('OddsRatio_working_3-way'!X34=0),IF(Q34&gt;0,-Q34^(1/3),(-Q34)^(1/3)),'OddsRatio_working_3-way'!AM34-'OddsRatio_working_3-way'!R34/3)</f>
        <v>-0.67178270278141206</v>
      </c>
      <c r="AT34" s="11">
        <f>IF(('OddsRatio_working_3-way'!X34=0),IF(Q34&gt;0,-Q34^(1/3),(-Q34)^(1/3)),'OddsRatio_working_3-way'!AN34-'OddsRatio_working_3-way'!R34/3)</f>
        <v>-0.38073042088069975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1.95</v>
      </c>
      <c r="B35" s="4">
        <f>IF('True_Odds_Calculator_3-way'!B36="","",'True_Odds_Calculator_3-way'!B36)</f>
        <v>3.25</v>
      </c>
      <c r="C35" s="4">
        <f>IF('True_Odds_Calculator_3-way'!C36="","",'True_Odds_Calculator_3-way'!C36)</f>
        <v>4.4000000000000004</v>
      </c>
      <c r="D35" s="9">
        <f t="shared" si="13"/>
        <v>0.49391555973849638</v>
      </c>
      <c r="E35" s="9">
        <f t="shared" si="14"/>
        <v>0.2918197213695185</v>
      </c>
      <c r="F35" s="9">
        <f t="shared" si="15"/>
        <v>0.2142647188919854</v>
      </c>
      <c r="G35" s="9">
        <f t="shared" si="16"/>
        <v>1.0785658660261905</v>
      </c>
      <c r="H35" s="9">
        <f t="shared" si="17"/>
        <v>2.0246375727248807</v>
      </c>
      <c r="I35" s="9">
        <f t="shared" si="18"/>
        <v>3.4267731985589278</v>
      </c>
      <c r="J35" s="9">
        <f t="shared" si="19"/>
        <v>4.667123944489048</v>
      </c>
      <c r="K35" s="11">
        <f t="shared" si="20"/>
        <v>0.51282051282051289</v>
      </c>
      <c r="L35" s="11">
        <f t="shared" si="21"/>
        <v>0.30769230769230771</v>
      </c>
      <c r="M35" s="11">
        <f t="shared" si="22"/>
        <v>0.22727272727272727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-0.26062399139322223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0.23668639053254439</v>
      </c>
      <c r="Q35" s="11">
        <f>2*'OddsRatio_working_3-way'!K35*'OddsRatio_working_3-way'!L35*'OddsRatio_working_3-way'!M35</f>
        <v>7.1723148646225574E-2</v>
      </c>
      <c r="R35" s="11">
        <f t="shared" si="23"/>
        <v>0</v>
      </c>
      <c r="S35" s="11">
        <f t="shared" si="24"/>
        <v>-0.90815273477812164</v>
      </c>
      <c r="T35" s="11">
        <f t="shared" si="25"/>
        <v>-0.2751977984176126</v>
      </c>
      <c r="U35" s="11">
        <f>'OddsRatio_working_3-way'!S35-'OddsRatio_working_3-way'!R35^2/3</f>
        <v>-0.90815273477812164</v>
      </c>
      <c r="V35" s="11">
        <f>'OddsRatio_working_3-way'!S35*'OddsRatio_working_3-way'!R35/3-2*'OddsRatio_working_3-way'!R35^3/27-'OddsRatio_working_3-way'!T35</f>
        <v>0.2751977984176126</v>
      </c>
      <c r="W35" s="11">
        <f>'OddsRatio_working_3-way'!V35^2+4*'OddsRatio_working_3-way'!U35^3/27</f>
        <v>-3.52278233797471E-2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0.16655453433759171</v>
      </c>
      <c r="Y35" s="11">
        <f>IF('OddsRatio_working_3-way'!W35&gt;=0,IF('OddsRatio_working_3-way'!V35+SQRT('OddsRatio_working_3-way'!W35)&gt;0,0,PI()),ACOS('OddsRatio_working_3-way'!V35/(2*'OddsRatio_working_3-way'!X35)))</f>
        <v>0.59855755189639059</v>
      </c>
      <c r="Z35" s="11">
        <f>'OddsRatio_working_3-way'!X35^(1/3)*COS('OddsRatio_working_3-way'!Y35/3)</f>
        <v>0.53928293301309527</v>
      </c>
      <c r="AA35" s="11">
        <f>'OddsRatio_working_3-way'!X35^(1/3)*COS(('OddsRatio_working_3-way'!Y35+2*PI())/3)</f>
        <v>-0.36407992432498854</v>
      </c>
      <c r="AB35" s="11">
        <f>'OddsRatio_working_3-way'!X35^(1/3)*COS(('OddsRatio_working_3-way'!Y35+4*PI())/3)</f>
        <v>-0.17520300868810693</v>
      </c>
      <c r="AC35" s="11">
        <f>'OddsRatio_working_3-way'!X35^(1/3)*SIN('OddsRatio_working_3-way'!Y35/3)</f>
        <v>0.10904813808665992</v>
      </c>
      <c r="AD35" s="11">
        <f>'OddsRatio_working_3-way'!X35^(1/3)*SIN(('OddsRatio_working_3-way'!Y35+2*PI())/3)</f>
        <v>0.41250865077339233</v>
      </c>
      <c r="AE35" s="11">
        <f>'OddsRatio_working_3-way'!X35^(1/3)*SIN(('OddsRatio_working_3-way'!Y35+4*PI())/3)</f>
        <v>-0.52155678886005219</v>
      </c>
      <c r="AF35" s="11">
        <f>-'OddsRatio_working_3-way'!U35/(3*'OddsRatio_working_3-way'!X35^(1/3))*COS(('OddsRatio_working_3-way'!Y35)/3)</f>
        <v>0.53928293301309516</v>
      </c>
      <c r="AG35" s="11">
        <f>-'OddsRatio_working_3-way'!U35/(3*'OddsRatio_working_3-way'!X35^(1/3))*COS(('OddsRatio_working_3-way'!Y35+2*PI())/3)</f>
        <v>-0.36407992432498848</v>
      </c>
      <c r="AH35" s="11">
        <f>-'OddsRatio_working_3-way'!U35/(3*'OddsRatio_working_3-way'!X35^(1/3))*COS(('OddsRatio_working_3-way'!Y35+4*PI())/3)</f>
        <v>-0.17520300868810687</v>
      </c>
      <c r="AI35" s="11">
        <f>'OddsRatio_working_3-way'!U35/(3*'OddsRatio_working_3-way'!X35^(1/3))*SIN(('OddsRatio_working_3-way'!Y35)/3)</f>
        <v>-0.10904813808665989</v>
      </c>
      <c r="AJ35" s="11">
        <f>'OddsRatio_working_3-way'!U35/(3*'OddsRatio_working_3-way'!X35^(1/3))*SIN(('OddsRatio_working_3-way'!Y35+2*PI())/3)</f>
        <v>-0.41250865077339222</v>
      </c>
      <c r="AK35" s="11">
        <f>'OddsRatio_working_3-way'!U35/(3*'OddsRatio_working_3-way'!X35^(1/3))*SIN(('OddsRatio_working_3-way'!Y35+4*PI())/3)</f>
        <v>0.52155678886005208</v>
      </c>
      <c r="AL35" s="11">
        <f>'OddsRatio_working_3-way'!Z35+'OddsRatio_working_3-way'!AF35</f>
        <v>1.0785658660261905</v>
      </c>
      <c r="AM35" s="11">
        <f>'OddsRatio_working_3-way'!AA35+'OddsRatio_working_3-way'!AG35</f>
        <v>-0.72815984864997696</v>
      </c>
      <c r="AN35" s="11">
        <f>'OddsRatio_working_3-way'!AB35+'OddsRatio_working_3-way'!AH35</f>
        <v>-0.3504060173762138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1.0785658660261905</v>
      </c>
      <c r="AS35" s="11">
        <f>IF(('OddsRatio_working_3-way'!X35=0),IF(Q35&gt;0,-Q35^(1/3),(-Q35)^(1/3)),'OddsRatio_working_3-way'!AM35-'OddsRatio_working_3-way'!R35/3)</f>
        <v>-0.72815984864997696</v>
      </c>
      <c r="AT35" s="11">
        <f>IF(('OddsRatio_working_3-way'!X35=0),IF(Q35&gt;0,-Q35^(1/3),(-Q35)^(1/3)),'OddsRatio_working_3-way'!AN35-'OddsRatio_working_3-way'!R35/3)</f>
        <v>-0.3504060173762138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7.21</v>
      </c>
      <c r="B36" s="4">
        <f>IF('True_Odds_Calculator_3-way'!B37="","",'True_Odds_Calculator_3-way'!B37)</f>
        <v>4.54</v>
      </c>
      <c r="C36" s="4">
        <f>IF('True_Odds_Calculator_3-way'!C37="","",'True_Odds_Calculator_3-way'!C37)</f>
        <v>1.45</v>
      </c>
      <c r="D36" s="9">
        <f t="shared" si="13"/>
        <v>0.12748957555911133</v>
      </c>
      <c r="E36" s="9">
        <f t="shared" si="14"/>
        <v>0.20402815232612811</v>
      </c>
      <c r="F36" s="9">
        <f t="shared" si="15"/>
        <v>0.66848227211476086</v>
      </c>
      <c r="G36" s="9">
        <f t="shared" si="16"/>
        <v>1.1020577398957936</v>
      </c>
      <c r="H36" s="9">
        <f t="shared" si="17"/>
        <v>7.8437785647528786</v>
      </c>
      <c r="I36" s="9">
        <f t="shared" si="18"/>
        <v>4.901284399231109</v>
      </c>
      <c r="J36" s="9">
        <f t="shared" si="19"/>
        <v>1.4959259829531071</v>
      </c>
      <c r="K36" s="11">
        <f t="shared" si="20"/>
        <v>0.13869625520110956</v>
      </c>
      <c r="L36" s="11">
        <f t="shared" si="21"/>
        <v>0.22026431718061673</v>
      </c>
      <c r="M36" s="11">
        <f t="shared" si="22"/>
        <v>0.68965517241379315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-0.20842425421003097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0.21490229425054197</v>
      </c>
      <c r="Q36" s="11">
        <f>2*'OddsRatio_working_3-way'!K36*'OddsRatio_working_3-way'!L36*'OddsRatio_working_3-way'!M36</f>
        <v>4.2137704755008221E-2</v>
      </c>
      <c r="R36" s="11">
        <f t="shared" si="23"/>
        <v>0</v>
      </c>
      <c r="S36" s="11">
        <f t="shared" si="24"/>
        <v>-1.0310810278058282</v>
      </c>
      <c r="T36" s="11">
        <f t="shared" si="25"/>
        <v>-0.20217275055016237</v>
      </c>
      <c r="U36" s="11">
        <f>'OddsRatio_working_3-way'!S36-'OddsRatio_working_3-way'!R36^2/3</f>
        <v>-1.0310810278058282</v>
      </c>
      <c r="V36" s="11">
        <f>'OddsRatio_working_3-way'!S36*'OddsRatio_working_3-way'!R36/3-2*'OddsRatio_working_3-way'!R36^3/27-'OddsRatio_working_3-way'!T36</f>
        <v>0.20217275055016237</v>
      </c>
      <c r="W36" s="11">
        <f>'OddsRatio_working_3-way'!V36^2+4*'OddsRatio_working_3-way'!U36^3/27</f>
        <v>-0.12152191219426667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0.20149176984388523</v>
      </c>
      <c r="Y36" s="11">
        <f>IF('OddsRatio_working_3-way'!W36&gt;=0,IF('OddsRatio_working_3-way'!V36+SQRT('OddsRatio_working_3-way'!W36)&gt;0,0,PI()),ACOS('OddsRatio_working_3-way'!V36/(2*'OddsRatio_working_3-way'!X36)))</f>
        <v>1.0452451818418935</v>
      </c>
      <c r="Z36" s="11">
        <f>'OddsRatio_working_3-way'!X36^(1/3)*COS('OddsRatio_working_3-way'!Y36/3)</f>
        <v>0.55102886994789679</v>
      </c>
      <c r="AA36" s="11">
        <f>'OddsRatio_working_3-way'!X36^(1/3)*COS(('OddsRatio_working_3-way'!Y36+2*PI())/3)</f>
        <v>-0.44885123232065982</v>
      </c>
      <c r="AB36" s="11">
        <f>'OddsRatio_working_3-way'!X36^(1/3)*COS(('OddsRatio_working_3-way'!Y36+4*PI())/3)</f>
        <v>-0.10217763762723717</v>
      </c>
      <c r="AC36" s="11">
        <f>'OddsRatio_working_3-way'!X36^(1/3)*SIN('OddsRatio_working_3-way'!Y36/3)</f>
        <v>0.20015209321718291</v>
      </c>
      <c r="AD36" s="11">
        <f>'OddsRatio_working_3-way'!X36^(1/3)*SIN(('OddsRatio_working_3-way'!Y36+2*PI())/3)</f>
        <v>0.37712895298491883</v>
      </c>
      <c r="AE36" s="11">
        <f>'OddsRatio_working_3-way'!X36^(1/3)*SIN(('OddsRatio_working_3-way'!Y36+4*PI())/3)</f>
        <v>-0.57728104620210174</v>
      </c>
      <c r="AF36" s="11">
        <f>-'OddsRatio_working_3-way'!U36/(3*'OddsRatio_working_3-way'!X36^(1/3))*COS(('OddsRatio_working_3-way'!Y36)/3)</f>
        <v>0.55102886994789679</v>
      </c>
      <c r="AG36" s="11">
        <f>-'OddsRatio_working_3-way'!U36/(3*'OddsRatio_working_3-way'!X36^(1/3))*COS(('OddsRatio_working_3-way'!Y36+2*PI())/3)</f>
        <v>-0.44885123232065982</v>
      </c>
      <c r="AH36" s="11">
        <f>-'OddsRatio_working_3-way'!U36/(3*'OddsRatio_working_3-way'!X36^(1/3))*COS(('OddsRatio_working_3-way'!Y36+4*PI())/3)</f>
        <v>-0.10217763762723717</v>
      </c>
      <c r="AI36" s="11">
        <f>'OddsRatio_working_3-way'!U36/(3*'OddsRatio_working_3-way'!X36^(1/3))*SIN(('OddsRatio_working_3-way'!Y36)/3)</f>
        <v>-0.20015209321718291</v>
      </c>
      <c r="AJ36" s="11">
        <f>'OddsRatio_working_3-way'!U36/(3*'OddsRatio_working_3-way'!X36^(1/3))*SIN(('OddsRatio_working_3-way'!Y36+2*PI())/3)</f>
        <v>-0.37712895298491883</v>
      </c>
      <c r="AK36" s="11">
        <f>'OddsRatio_working_3-way'!U36/(3*'OddsRatio_working_3-way'!X36^(1/3))*SIN(('OddsRatio_working_3-way'!Y36+4*PI())/3)</f>
        <v>0.57728104620210174</v>
      </c>
      <c r="AL36" s="11">
        <f>'OddsRatio_working_3-way'!Z36+'OddsRatio_working_3-way'!AF36</f>
        <v>1.1020577398957936</v>
      </c>
      <c r="AM36" s="11">
        <f>'OddsRatio_working_3-way'!AA36+'OddsRatio_working_3-way'!AG36</f>
        <v>-0.89770246464131964</v>
      </c>
      <c r="AN36" s="11">
        <f>'OddsRatio_working_3-way'!AB36+'OddsRatio_working_3-way'!AH36</f>
        <v>-0.20435527525447433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1.1020577398957936</v>
      </c>
      <c r="AS36" s="11">
        <f>IF(('OddsRatio_working_3-way'!X36=0),IF(Q36&gt;0,-Q36^(1/3),(-Q36)^(1/3)),'OddsRatio_working_3-way'!AM36-'OddsRatio_working_3-way'!R36/3)</f>
        <v>-0.89770246464131964</v>
      </c>
      <c r="AT36" s="11">
        <f>IF(('OddsRatio_working_3-way'!X36=0),IF(Q36&gt;0,-Q36^(1/3),(-Q36)^(1/3)),'OddsRatio_working_3-way'!AN36-'OddsRatio_working_3-way'!R36/3)</f>
        <v>-0.20435527525447433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1.98</v>
      </c>
      <c r="B37" s="4">
        <f>IF('True_Odds_Calculator_3-way'!B38="","",'True_Odds_Calculator_3-way'!B38)</f>
        <v>3.31</v>
      </c>
      <c r="C37" s="4">
        <f>IF('True_Odds_Calculator_3-way'!C38="","",'True_Odds_Calculator_3-way'!C38)</f>
        <v>4.17</v>
      </c>
      <c r="D37" s="9">
        <f t="shared" si="13"/>
        <v>0.48660262961959599</v>
      </c>
      <c r="E37" s="9">
        <f t="shared" si="14"/>
        <v>0.28678450250575255</v>
      </c>
      <c r="F37" s="9">
        <f t="shared" si="15"/>
        <v>0.22661286787465154</v>
      </c>
      <c r="G37" s="9">
        <f t="shared" si="16"/>
        <v>1.0765968694921519</v>
      </c>
      <c r="H37" s="9">
        <f t="shared" si="17"/>
        <v>2.0550649321023089</v>
      </c>
      <c r="I37" s="9">
        <f t="shared" si="18"/>
        <v>3.4869387685268705</v>
      </c>
      <c r="J37" s="9">
        <f t="shared" si="19"/>
        <v>4.4128120762901215</v>
      </c>
      <c r="K37" s="11">
        <f t="shared" si="20"/>
        <v>0.50505050505050508</v>
      </c>
      <c r="L37" s="11">
        <f t="shared" si="21"/>
        <v>0.30211480362537763</v>
      </c>
      <c r="M37" s="11">
        <f t="shared" si="22"/>
        <v>0.23980815347721823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-0.26258389059145426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0.23637594547633886</v>
      </c>
      <c r="Q37" s="11">
        <f>2*'OddsRatio_working_3-way'!K37*'OddsRatio_working_3-way'!L37*'OddsRatio_working_3-way'!M37</f>
        <v>7.318140726821637E-2</v>
      </c>
      <c r="R37" s="11">
        <f t="shared" si="23"/>
        <v>0</v>
      </c>
      <c r="S37" s="11">
        <f t="shared" si="24"/>
        <v>-0.90019210601197353</v>
      </c>
      <c r="T37" s="11">
        <f t="shared" si="25"/>
        <v>-0.27869724644333549</v>
      </c>
      <c r="U37" s="11">
        <f>'OddsRatio_working_3-way'!S37-'OddsRatio_working_3-way'!R37^2/3</f>
        <v>-0.90019210601197353</v>
      </c>
      <c r="V37" s="11">
        <f>'OddsRatio_working_3-way'!S37*'OddsRatio_working_3-way'!R37/3-2*'OddsRatio_working_3-way'!R37^3/27-'OddsRatio_working_3-way'!T37</f>
        <v>0.27869724644333549</v>
      </c>
      <c r="W37" s="11">
        <f>'OddsRatio_working_3-way'!V37^2+4*'OddsRatio_working_3-way'!U37^3/27</f>
        <v>-3.0397017752151451E-2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0.16436938045698227</v>
      </c>
      <c r="Y37" s="11">
        <f>IF('OddsRatio_working_3-way'!W37&gt;=0,IF('OddsRatio_working_3-way'!V37+SQRT('OddsRatio_working_3-way'!W37)&gt;0,0,PI()),ACOS('OddsRatio_working_3-way'!V37/(2*'OddsRatio_working_3-way'!X37)))</f>
        <v>0.55901623865068495</v>
      </c>
      <c r="Z37" s="11">
        <f>'OddsRatio_working_3-way'!X37^(1/3)*COS('OddsRatio_working_3-way'!Y37/3)</f>
        <v>0.53829843474607597</v>
      </c>
      <c r="AA37" s="11">
        <f>'OddsRatio_working_3-way'!X37^(1/3)*COS(('OddsRatio_working_3-way'!Y37+2*PI())/3)</f>
        <v>-0.35703620654343093</v>
      </c>
      <c r="AB37" s="11">
        <f>'OddsRatio_working_3-way'!X37^(1/3)*COS(('OddsRatio_working_3-way'!Y37+4*PI())/3)</f>
        <v>-0.18126222820264501</v>
      </c>
      <c r="AC37" s="11">
        <f>'OddsRatio_working_3-way'!X37^(1/3)*SIN('OddsRatio_working_3-way'!Y37/3)</f>
        <v>0.10148315371158421</v>
      </c>
      <c r="AD37" s="11">
        <f>'OddsRatio_working_3-way'!X37^(1/3)*SIN(('OddsRatio_working_3-way'!Y37+2*PI())/3)</f>
        <v>0.41543854245170975</v>
      </c>
      <c r="AE37" s="11">
        <f>'OddsRatio_working_3-way'!X37^(1/3)*SIN(('OddsRatio_working_3-way'!Y37+4*PI())/3)</f>
        <v>-0.51692169616329398</v>
      </c>
      <c r="AF37" s="11">
        <f>-'OddsRatio_working_3-way'!U37/(3*'OddsRatio_working_3-way'!X37^(1/3))*COS(('OddsRatio_working_3-way'!Y37)/3)</f>
        <v>0.53829843474607597</v>
      </c>
      <c r="AG37" s="11">
        <f>-'OddsRatio_working_3-way'!U37/(3*'OddsRatio_working_3-way'!X37^(1/3))*COS(('OddsRatio_working_3-way'!Y37+2*PI())/3)</f>
        <v>-0.35703620654343093</v>
      </c>
      <c r="AH37" s="11">
        <f>-'OddsRatio_working_3-way'!U37/(3*'OddsRatio_working_3-way'!X37^(1/3))*COS(('OddsRatio_working_3-way'!Y37+4*PI())/3)</f>
        <v>-0.18126222820264501</v>
      </c>
      <c r="AI37" s="11">
        <f>'OddsRatio_working_3-way'!U37/(3*'OddsRatio_working_3-way'!X37^(1/3))*SIN(('OddsRatio_working_3-way'!Y37)/3)</f>
        <v>-0.10148315371158421</v>
      </c>
      <c r="AJ37" s="11">
        <f>'OddsRatio_working_3-way'!U37/(3*'OddsRatio_working_3-way'!X37^(1/3))*SIN(('OddsRatio_working_3-way'!Y37+2*PI())/3)</f>
        <v>-0.41543854245170975</v>
      </c>
      <c r="AK37" s="11">
        <f>'OddsRatio_working_3-way'!U37/(3*'OddsRatio_working_3-way'!X37^(1/3))*SIN(('OddsRatio_working_3-way'!Y37+4*PI())/3)</f>
        <v>0.51692169616329398</v>
      </c>
      <c r="AL37" s="11">
        <f>'OddsRatio_working_3-way'!Z37+'OddsRatio_working_3-way'!AF37</f>
        <v>1.0765968694921519</v>
      </c>
      <c r="AM37" s="11">
        <f>'OddsRatio_working_3-way'!AA37+'OddsRatio_working_3-way'!AG37</f>
        <v>-0.71407241308686187</v>
      </c>
      <c r="AN37" s="11">
        <f>'OddsRatio_working_3-way'!AB37+'OddsRatio_working_3-way'!AH37</f>
        <v>-0.36252445640529002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1.0765968694921519</v>
      </c>
      <c r="AS37" s="11">
        <f>IF(('OddsRatio_working_3-way'!X37=0),IF(Q37&gt;0,-Q37^(1/3),(-Q37)^(1/3)),'OddsRatio_working_3-way'!AM37-'OddsRatio_working_3-way'!R37/3)</f>
        <v>-0.71407241308686187</v>
      </c>
      <c r="AT37" s="11">
        <f>IF(('OddsRatio_working_3-way'!X37=0),IF(Q37&gt;0,-Q37^(1/3),(-Q37)^(1/3)),'OddsRatio_working_3-way'!AN37-'OddsRatio_working_3-way'!R37/3)</f>
        <v>-0.36252445640529002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2.37</v>
      </c>
      <c r="B40" s="4">
        <f>IF('True_Odds_Calculator_3-way'!B39="","",'True_Odds_Calculator_3-way'!B39)</f>
        <v>3.67</v>
      </c>
      <c r="C40" s="4">
        <f>IF('True_Odds_Calculator_3-way'!C39="","",'True_Odds_Calculator_3-way'!C39)</f>
        <v>2.99</v>
      </c>
      <c r="D40" s="9">
        <f t="shared" si="13"/>
        <v>0.4113143117375922</v>
      </c>
      <c r="E40" s="9">
        <f t="shared" si="14"/>
        <v>0.26389869245401837</v>
      </c>
      <c r="F40" s="9">
        <f t="shared" si="15"/>
        <v>0.32478699580838943</v>
      </c>
      <c r="G40" s="9">
        <f t="shared" si="16"/>
        <v>1.0446939734677314</v>
      </c>
      <c r="H40" s="9">
        <f t="shared" si="17"/>
        <v>2.4312307436507923</v>
      </c>
      <c r="I40" s="9">
        <f t="shared" si="18"/>
        <v>3.7893329091588419</v>
      </c>
      <c r="J40" s="9">
        <f t="shared" si="19"/>
        <v>3.0789410072007861</v>
      </c>
      <c r="K40" s="11">
        <f t="shared" si="20"/>
        <v>0.42194092827004215</v>
      </c>
      <c r="L40" s="11">
        <f t="shared" si="21"/>
        <v>0.27247956403269757</v>
      </c>
      <c r="M40" s="11">
        <f t="shared" si="22"/>
        <v>0.33444816053511706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-0.27989768490998923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0.23186314030130906</v>
      </c>
      <c r="Q40" s="11">
        <f>2*'OddsRatio_working_3-way'!K40*'OddsRatio_working_3-way'!L40*'OddsRatio_working_3-way'!M40</f>
        <v>7.6903197446536994E-2</v>
      </c>
      <c r="R40" s="11">
        <f t="shared" si="23"/>
        <v>0</v>
      </c>
      <c r="S40" s="11">
        <f t="shared" si="24"/>
        <v>-0.82838534508019479</v>
      </c>
      <c r="T40" s="11">
        <f t="shared" si="25"/>
        <v>-0.27475467498513922</v>
      </c>
      <c r="U40" s="11">
        <f>'OddsRatio_working_3-way'!S40-'OddsRatio_working_3-way'!R40^2/3</f>
        <v>-0.82838534508019479</v>
      </c>
      <c r="V40" s="11">
        <f>'OddsRatio_working_3-way'!S40*'OddsRatio_working_3-way'!R40/3-2*'OddsRatio_working_3-way'!R40^3/27-'OddsRatio_working_3-way'!T40</f>
        <v>0.27475467498513922</v>
      </c>
      <c r="W40" s="11">
        <f>'OddsRatio_working_3-way'!V40^2+4*'OddsRatio_working_3-way'!U40^3/27</f>
        <v>-8.7256434142290035E-3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0.14509977157151083</v>
      </c>
      <c r="Y40" s="11">
        <f>IF('OddsRatio_working_3-way'!W40&gt;=0,IF('OddsRatio_working_3-way'!V40+SQRT('OddsRatio_working_3-way'!W40)&gt;0,0,PI()),ACOS('OddsRatio_working_3-way'!V40/(2*'OddsRatio_working_3-way'!X40)))</f>
        <v>0.32772076869548661</v>
      </c>
      <c r="Z40" s="11">
        <f>'OddsRatio_working_3-way'!X40^(1/3)*COS('OddsRatio_working_3-way'!Y40/3)</f>
        <v>0.52234698673386581</v>
      </c>
      <c r="AA40" s="11">
        <f>'OddsRatio_working_3-way'!X40^(1/3)*COS(('OddsRatio_working_3-way'!Y40+2*PI())/3)</f>
        <v>-0.31078755747769421</v>
      </c>
      <c r="AB40" s="11">
        <f>'OddsRatio_working_3-way'!X40^(1/3)*COS(('OddsRatio_working_3-way'!Y40+4*PI())/3)</f>
        <v>-0.21155942925617169</v>
      </c>
      <c r="AC40" s="11">
        <f>'OddsRatio_working_3-way'!X40^(1/3)*SIN('OddsRatio_working_3-way'!Y40/3)</f>
        <v>5.7289386539878688E-2</v>
      </c>
      <c r="AD40" s="11">
        <f>'OddsRatio_working_3-way'!X40^(1/3)*SIN(('OddsRatio_working_3-way'!Y40+2*PI())/3)</f>
        <v>0.42372106683184158</v>
      </c>
      <c r="AE40" s="11">
        <f>'OddsRatio_working_3-way'!X40^(1/3)*SIN(('OddsRatio_working_3-way'!Y40+4*PI())/3)</f>
        <v>-0.48101045337172033</v>
      </c>
      <c r="AF40" s="11">
        <f>-'OddsRatio_working_3-way'!U40/(3*'OddsRatio_working_3-way'!X40^(1/3))*COS(('OddsRatio_working_3-way'!Y40)/3)</f>
        <v>0.5223469867338657</v>
      </c>
      <c r="AG40" s="11">
        <f>-'OddsRatio_working_3-way'!U40/(3*'OddsRatio_working_3-way'!X40^(1/3))*COS(('OddsRatio_working_3-way'!Y40+2*PI())/3)</f>
        <v>-0.31078755747769415</v>
      </c>
      <c r="AH40" s="11">
        <f>-'OddsRatio_working_3-way'!U40/(3*'OddsRatio_working_3-way'!X40^(1/3))*COS(('OddsRatio_working_3-way'!Y40+4*PI())/3)</f>
        <v>-0.21155942925617166</v>
      </c>
      <c r="AI40" s="11">
        <f>'OddsRatio_working_3-way'!U40/(3*'OddsRatio_working_3-way'!X40^(1/3))*SIN(('OddsRatio_working_3-way'!Y40)/3)</f>
        <v>-5.7289386539878674E-2</v>
      </c>
      <c r="AJ40" s="11">
        <f>'OddsRatio_working_3-way'!U40/(3*'OddsRatio_working_3-way'!X40^(1/3))*SIN(('OddsRatio_working_3-way'!Y40+2*PI())/3)</f>
        <v>-0.42372106683184146</v>
      </c>
      <c r="AK40" s="11">
        <f>'OddsRatio_working_3-way'!U40/(3*'OddsRatio_working_3-way'!X40^(1/3))*SIN(('OddsRatio_working_3-way'!Y40+4*PI())/3)</f>
        <v>0.48101045337172021</v>
      </c>
      <c r="AL40" s="11">
        <f>'OddsRatio_working_3-way'!Z40+'OddsRatio_working_3-way'!AF40</f>
        <v>1.0446939734677314</v>
      </c>
      <c r="AM40" s="11">
        <f>'OddsRatio_working_3-way'!AA40+'OddsRatio_working_3-way'!AG40</f>
        <v>-0.62157511495538831</v>
      </c>
      <c r="AN40" s="11">
        <f>'OddsRatio_working_3-way'!AB40+'OddsRatio_working_3-way'!AH40</f>
        <v>-0.42311885851234332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1.0446939734677314</v>
      </c>
      <c r="AS40" s="11">
        <f>IF(('OddsRatio_working_3-way'!X40=0),IF(Q40&gt;0,-Q40^(1/3),(-Q40)^(1/3)),'OddsRatio_working_3-way'!AM40-'OddsRatio_working_3-way'!R40/3)</f>
        <v>-0.62157511495538831</v>
      </c>
      <c r="AT40" s="11">
        <f>IF(('OddsRatio_working_3-way'!X40=0),IF(Q40&gt;0,-Q40^(1/3),(-Q40)^(1/3)),'OddsRatio_working_3-way'!AN40-'OddsRatio_working_3-way'!R40/3)</f>
        <v>-0.42311885851234332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2.16</v>
      </c>
      <c r="B41" s="4">
        <f>IF('True_Odds_Calculator_3-way'!B40="","",'True_Odds_Calculator_3-way'!B40)</f>
        <v>3.56</v>
      </c>
      <c r="C41" s="4">
        <f>IF('True_Odds_Calculator_3-way'!C40="","",'True_Odds_Calculator_3-way'!C40)</f>
        <v>3.52</v>
      </c>
      <c r="D41" s="9">
        <f t="shared" si="13"/>
        <v>0.45228549480602864</v>
      </c>
      <c r="E41" s="9">
        <f t="shared" si="14"/>
        <v>0.27229141078865826</v>
      </c>
      <c r="F41" s="9">
        <f t="shared" si="15"/>
        <v>0.27542309440531315</v>
      </c>
      <c r="G41" s="9">
        <f t="shared" si="16"/>
        <v>1.0439593626451646</v>
      </c>
      <c r="H41" s="9">
        <f t="shared" si="17"/>
        <v>2.2109928606683913</v>
      </c>
      <c r="I41" s="9">
        <f t="shared" si="18"/>
        <v>3.6725359683716214</v>
      </c>
      <c r="J41" s="9">
        <f t="shared" si="19"/>
        <v>3.6307775938658144</v>
      </c>
      <c r="K41" s="11">
        <f t="shared" si="20"/>
        <v>0.46296296296296291</v>
      </c>
      <c r="L41" s="11">
        <f t="shared" si="21"/>
        <v>0.2808988764044944</v>
      </c>
      <c r="M41" s="11">
        <f t="shared" si="22"/>
        <v>0.28409090909090912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-0.27647259107933264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0.23053569401884011</v>
      </c>
      <c r="Q41" s="11">
        <f>2*'OddsRatio_working_3-way'!K41*'OddsRatio_working_3-way'!L41*'OddsRatio_working_3-way'!M41</f>
        <v>7.3889645518859015E-2</v>
      </c>
      <c r="R41" s="11">
        <f t="shared" si="23"/>
        <v>0</v>
      </c>
      <c r="S41" s="11">
        <f t="shared" si="24"/>
        <v>-0.83384646962233178</v>
      </c>
      <c r="T41" s="11">
        <f t="shared" si="25"/>
        <v>-0.26725848385331152</v>
      </c>
      <c r="U41" s="11">
        <f>'OddsRatio_working_3-way'!S41-'OddsRatio_working_3-way'!R41^2/3</f>
        <v>-0.83384646962233178</v>
      </c>
      <c r="V41" s="11">
        <f>'OddsRatio_working_3-way'!S41*'OddsRatio_working_3-way'!R41/3-2*'OddsRatio_working_3-way'!R41^3/27-'OddsRatio_working_3-way'!T41</f>
        <v>0.26725848385331152</v>
      </c>
      <c r="W41" s="11">
        <f>'OddsRatio_working_3-way'!V41^2+4*'OddsRatio_working_3-way'!U41^3/27</f>
        <v>-1.4465257778260049E-2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0.14653698762584724</v>
      </c>
      <c r="Y41" s="11">
        <f>IF('OddsRatio_working_3-way'!W41&gt;=0,IF('OddsRatio_working_3-way'!V41+SQRT('OddsRatio_working_3-way'!W41)&gt;0,0,PI()),ACOS('OddsRatio_working_3-way'!V41/(2*'OddsRatio_working_3-way'!X41)))</f>
        <v>0.42287036244845599</v>
      </c>
      <c r="Z41" s="11">
        <f>'OddsRatio_working_3-way'!X41^(1/3)*COS('OddsRatio_working_3-way'!Y41/3)</f>
        <v>0.52197968132258243</v>
      </c>
      <c r="AA41" s="11">
        <f>'OddsRatio_working_3-way'!X41^(1/3)*COS(('OddsRatio_working_3-way'!Y41+2*PI())/3)</f>
        <v>-0.32513441658446979</v>
      </c>
      <c r="AB41" s="11">
        <f>'OddsRatio_working_3-way'!X41^(1/3)*COS(('OddsRatio_working_3-way'!Y41+4*PI())/3)</f>
        <v>-0.19684526473811234</v>
      </c>
      <c r="AC41" s="11">
        <f>'OddsRatio_working_3-way'!X41^(1/3)*SIN('OddsRatio_working_3-way'!Y41/3)</f>
        <v>7.406777635260324E-2</v>
      </c>
      <c r="AD41" s="11">
        <f>'OddsRatio_working_3-way'!X41^(1/3)*SIN(('OddsRatio_working_3-way'!Y41+2*PI())/3)</f>
        <v>0.41501377610836054</v>
      </c>
      <c r="AE41" s="11">
        <f>'OddsRatio_working_3-way'!X41^(1/3)*SIN(('OddsRatio_working_3-way'!Y41+4*PI())/3)</f>
        <v>-0.4890815524609638</v>
      </c>
      <c r="AF41" s="11">
        <f>-'OddsRatio_working_3-way'!U41/(3*'OddsRatio_working_3-way'!X41^(1/3))*COS(('OddsRatio_working_3-way'!Y41)/3)</f>
        <v>0.52197968132258232</v>
      </c>
      <c r="AG41" s="11">
        <f>-'OddsRatio_working_3-way'!U41/(3*'OddsRatio_working_3-way'!X41^(1/3))*COS(('OddsRatio_working_3-way'!Y41+2*PI())/3)</f>
        <v>-0.32513441658446973</v>
      </c>
      <c r="AH41" s="11">
        <f>-'OddsRatio_working_3-way'!U41/(3*'OddsRatio_working_3-way'!X41^(1/3))*COS(('OddsRatio_working_3-way'!Y41+4*PI())/3)</f>
        <v>-0.19684526473811229</v>
      </c>
      <c r="AI41" s="11">
        <f>'OddsRatio_working_3-way'!U41/(3*'OddsRatio_working_3-way'!X41^(1/3))*SIN(('OddsRatio_working_3-way'!Y41)/3)</f>
        <v>-7.4067776352603226E-2</v>
      </c>
      <c r="AJ41" s="11">
        <f>'OddsRatio_working_3-way'!U41/(3*'OddsRatio_working_3-way'!X41^(1/3))*SIN(('OddsRatio_working_3-way'!Y41+2*PI())/3)</f>
        <v>-0.41501377610836043</v>
      </c>
      <c r="AK41" s="11">
        <f>'OddsRatio_working_3-way'!U41/(3*'OddsRatio_working_3-way'!X41^(1/3))*SIN(('OddsRatio_working_3-way'!Y41+4*PI())/3)</f>
        <v>0.48908155246096369</v>
      </c>
      <c r="AL41" s="11">
        <f>'OddsRatio_working_3-way'!Z41+'OddsRatio_working_3-way'!AF41</f>
        <v>1.0439593626451646</v>
      </c>
      <c r="AM41" s="11">
        <f>'OddsRatio_working_3-way'!AA41+'OddsRatio_working_3-way'!AG41</f>
        <v>-0.65026883316893946</v>
      </c>
      <c r="AN41" s="11">
        <f>'OddsRatio_working_3-way'!AB41+'OddsRatio_working_3-way'!AH41</f>
        <v>-0.39369052947622463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1.0439593626451646</v>
      </c>
      <c r="AS41" s="11">
        <f>IF(('OddsRatio_working_3-way'!X41=0),IF(Q41&gt;0,-Q41^(1/3),(-Q41)^(1/3)),'OddsRatio_working_3-way'!AM41-'OddsRatio_working_3-way'!R41/3)</f>
        <v>-0.65026883316893946</v>
      </c>
      <c r="AT41" s="11">
        <f>IF(('OddsRatio_working_3-way'!X41=0),IF(Q41&gt;0,-Q41^(1/3),(-Q41)^(1/3)),'OddsRatio_working_3-way'!AN41-'OddsRatio_working_3-way'!R41/3)</f>
        <v>-0.39369052947622463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1.69</v>
      </c>
      <c r="B42" s="4">
        <f>IF('True_Odds_Calculator_3-way'!B41="","",'True_Odds_Calculator_3-way'!B41)</f>
        <v>4.33</v>
      </c>
      <c r="C42" s="4">
        <f>IF('True_Odds_Calculator_3-way'!C41="","",'True_Odds_Calculator_3-way'!C41)</f>
        <v>4.78</v>
      </c>
      <c r="D42" s="9">
        <f t="shared" si="13"/>
        <v>0.57839038264222531</v>
      </c>
      <c r="E42" s="9">
        <f t="shared" si="14"/>
        <v>0.22134133777776055</v>
      </c>
      <c r="F42" s="9">
        <f t="shared" si="15"/>
        <v>0.2002682795800142</v>
      </c>
      <c r="G42" s="9">
        <f t="shared" si="16"/>
        <v>1.0564290992564107</v>
      </c>
      <c r="H42" s="9">
        <f t="shared" si="17"/>
        <v>1.7289360784869232</v>
      </c>
      <c r="I42" s="9">
        <f t="shared" si="18"/>
        <v>4.5179089005238486</v>
      </c>
      <c r="J42" s="9">
        <f t="shared" si="19"/>
        <v>4.993301995189233</v>
      </c>
      <c r="K42" s="11">
        <f t="shared" si="20"/>
        <v>0.59171597633136097</v>
      </c>
      <c r="L42" s="11">
        <f t="shared" si="21"/>
        <v>0.23094688221709006</v>
      </c>
      <c r="M42" s="11">
        <f t="shared" si="22"/>
        <v>0.20920502092050208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-0.24830337721291695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0.22299344919577407</v>
      </c>
      <c r="Q42" s="11">
        <f>2*'OddsRatio_working_3-way'!K42*'OddsRatio_working_3-way'!L42*'OddsRatio_working_3-way'!M42</f>
        <v>5.7177807486095925E-2</v>
      </c>
      <c r="R42" s="11">
        <f t="shared" si="23"/>
        <v>0</v>
      </c>
      <c r="S42" s="11">
        <f t="shared" si="24"/>
        <v>-0.89806853091877226</v>
      </c>
      <c r="T42" s="11">
        <f t="shared" si="25"/>
        <v>-0.23027398228686471</v>
      </c>
      <c r="U42" s="11">
        <f>'OddsRatio_working_3-way'!S42-'OddsRatio_working_3-way'!R42^2/3</f>
        <v>-0.89806853091877226</v>
      </c>
      <c r="V42" s="11">
        <f>'OddsRatio_working_3-way'!S42*'OddsRatio_working_3-way'!R42/3-2*'OddsRatio_working_3-way'!R42^3/27-'OddsRatio_working_3-way'!T42</f>
        <v>0.23027398228686471</v>
      </c>
      <c r="W42" s="11">
        <f>'OddsRatio_working_3-way'!V42^2+4*'OddsRatio_working_3-way'!U42^3/27</f>
        <v>-5.4280055374152023E-2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0.16378809655497198</v>
      </c>
      <c r="Y42" s="11">
        <f>IF('OddsRatio_working_3-way'!W42&gt;=0,IF('OddsRatio_working_3-way'!V42+SQRT('OddsRatio_working_3-way'!W42)&gt;0,0,PI()),ACOS('OddsRatio_working_3-way'!V42/(2*'OddsRatio_working_3-way'!X42)))</f>
        <v>0.79124115027652253</v>
      </c>
      <c r="Z42" s="11">
        <f>'OddsRatio_working_3-way'!X42^(1/3)*COS('OddsRatio_working_3-way'!Y42/3)</f>
        <v>0.52821454962820535</v>
      </c>
      <c r="AA42" s="11">
        <f>'OddsRatio_working_3-way'!X42^(1/3)*COS(('OddsRatio_working_3-way'!Y42+2*PI())/3)</f>
        <v>-0.38763530766696236</v>
      </c>
      <c r="AB42" s="11">
        <f>'OddsRatio_working_3-way'!X42^(1/3)*COS(('OddsRatio_working_3-way'!Y42+4*PI())/3)</f>
        <v>-0.14057924196124311</v>
      </c>
      <c r="AC42" s="11">
        <f>'OddsRatio_working_3-way'!X42^(1/3)*SIN('OddsRatio_working_3-way'!Y42/3)</f>
        <v>0.14263788604012698</v>
      </c>
      <c r="AD42" s="11">
        <f>'OddsRatio_working_3-way'!X42^(1/3)*SIN(('OddsRatio_working_3-way'!Y42+2*PI())/3)</f>
        <v>0.38612827560651847</v>
      </c>
      <c r="AE42" s="11">
        <f>'OddsRatio_working_3-way'!X42^(1/3)*SIN(('OddsRatio_working_3-way'!Y42+4*PI())/3)</f>
        <v>-0.52876616164664547</v>
      </c>
      <c r="AF42" s="11">
        <f>-'OddsRatio_working_3-way'!U42/(3*'OddsRatio_working_3-way'!X42^(1/3))*COS(('OddsRatio_working_3-way'!Y42)/3)</f>
        <v>0.52821454962820535</v>
      </c>
      <c r="AG42" s="11">
        <f>-'OddsRatio_working_3-way'!U42/(3*'OddsRatio_working_3-way'!X42^(1/3))*COS(('OddsRatio_working_3-way'!Y42+2*PI())/3)</f>
        <v>-0.38763530766696236</v>
      </c>
      <c r="AH42" s="11">
        <f>-'OddsRatio_working_3-way'!U42/(3*'OddsRatio_working_3-way'!X42^(1/3))*COS(('OddsRatio_working_3-way'!Y42+4*PI())/3)</f>
        <v>-0.14057924196124311</v>
      </c>
      <c r="AI42" s="11">
        <f>'OddsRatio_working_3-way'!U42/(3*'OddsRatio_working_3-way'!X42^(1/3))*SIN(('OddsRatio_working_3-way'!Y42)/3)</f>
        <v>-0.14263788604012698</v>
      </c>
      <c r="AJ42" s="11">
        <f>'OddsRatio_working_3-way'!U42/(3*'OddsRatio_working_3-way'!X42^(1/3))*SIN(('OddsRatio_working_3-way'!Y42+2*PI())/3)</f>
        <v>-0.38612827560651847</v>
      </c>
      <c r="AK42" s="11">
        <f>'OddsRatio_working_3-way'!U42/(3*'OddsRatio_working_3-way'!X42^(1/3))*SIN(('OddsRatio_working_3-way'!Y42+4*PI())/3)</f>
        <v>0.52876616164664547</v>
      </c>
      <c r="AL42" s="11">
        <f>'OddsRatio_working_3-way'!Z42+'OddsRatio_working_3-way'!AF42</f>
        <v>1.0564290992564107</v>
      </c>
      <c r="AM42" s="11">
        <f>'OddsRatio_working_3-way'!AA42+'OddsRatio_working_3-way'!AG42</f>
        <v>-0.77527061533392472</v>
      </c>
      <c r="AN42" s="11">
        <f>'OddsRatio_working_3-way'!AB42+'OddsRatio_working_3-way'!AH42</f>
        <v>-0.28115848392248621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1.0564290992564107</v>
      </c>
      <c r="AS42" s="11">
        <f>IF(('OddsRatio_working_3-way'!X42=0),IF(Q42&gt;0,-Q42^(1/3),(-Q42)^(1/3)),'OddsRatio_working_3-way'!AM42-'OddsRatio_working_3-way'!R42/3)</f>
        <v>-0.77527061533392472</v>
      </c>
      <c r="AT42" s="11">
        <f>IF(('OddsRatio_working_3-way'!X42=0),IF(Q42&gt;0,-Q42^(1/3),(-Q42)^(1/3)),'OddsRatio_working_3-way'!AN42-'OddsRatio_working_3-way'!R42/3)</f>
        <v>-0.28115848392248621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2.5</v>
      </c>
      <c r="B43" s="4">
        <f>IF('True_Odds_Calculator_3-way'!B42="","",'True_Odds_Calculator_3-way'!B42)</f>
        <v>3.25</v>
      </c>
      <c r="C43" s="4">
        <f>IF('True_Odds_Calculator_3-way'!C42="","",'True_Odds_Calculator_3-way'!C42)</f>
        <v>3.08</v>
      </c>
      <c r="D43" s="9">
        <f t="shared" si="13"/>
        <v>0.38841495646880436</v>
      </c>
      <c r="E43" s="9">
        <f t="shared" si="14"/>
        <v>0.29745533842054617</v>
      </c>
      <c r="F43" s="9">
        <f t="shared" si="15"/>
        <v>0.31412970511064947</v>
      </c>
      <c r="G43" s="9">
        <f t="shared" si="16"/>
        <v>1.0497107682486395</v>
      </c>
      <c r="H43" s="9">
        <f t="shared" si="17"/>
        <v>2.574566152372959</v>
      </c>
      <c r="I43" s="9">
        <f t="shared" si="18"/>
        <v>3.3618492285594392</v>
      </c>
      <c r="J43" s="9">
        <f t="shared" si="19"/>
        <v>3.1833983979571707</v>
      </c>
      <c r="K43" s="11">
        <f t="shared" si="20"/>
        <v>0.4</v>
      </c>
      <c r="L43" s="11">
        <f t="shared" si="21"/>
        <v>0.30769230769230771</v>
      </c>
      <c r="M43" s="11">
        <f t="shared" si="22"/>
        <v>0.32467532467532467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-0.28051948051948061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0.232967032967033</v>
      </c>
      <c r="Q43" s="11">
        <f>2*'OddsRatio_working_3-way'!K43*'OddsRatio_working_3-way'!L43*'OddsRatio_working_3-way'!M43</f>
        <v>7.992007992007992E-2</v>
      </c>
      <c r="R43" s="11">
        <f t="shared" si="23"/>
        <v>0</v>
      </c>
      <c r="S43" s="11">
        <f t="shared" si="24"/>
        <v>-0.83048433048433035</v>
      </c>
      <c r="T43" s="11">
        <f t="shared" si="25"/>
        <v>-0.28490028490028479</v>
      </c>
      <c r="U43" s="11">
        <f>'OddsRatio_working_3-way'!S43-'OddsRatio_working_3-way'!R43^2/3</f>
        <v>-0.83048433048433035</v>
      </c>
      <c r="V43" s="11">
        <f>'OddsRatio_working_3-way'!S43*'OddsRatio_working_3-way'!R43/3-2*'OddsRatio_working_3-way'!R43^3/27-'OddsRatio_working_3-way'!T43</f>
        <v>0.28490028490028479</v>
      </c>
      <c r="W43" s="11">
        <f>'OddsRatio_working_3-way'!V43^2+4*'OddsRatio_working_3-way'!U43^3/27</f>
        <v>-3.6893906296421586E-3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0.14565160741123456</v>
      </c>
      <c r="Y43" s="11">
        <f>IF('OddsRatio_working_3-way'!W43&gt;=0,IF('OddsRatio_working_3-way'!V43+SQRT('OddsRatio_working_3-way'!W43)&gt;0,0,PI()),ACOS('OddsRatio_working_3-way'!V43/(2*'OddsRatio_working_3-way'!X43)))</f>
        <v>0.21005375612811172</v>
      </c>
      <c r="Z43" s="11">
        <f>'OddsRatio_working_3-way'!X43^(1/3)*COS('OddsRatio_working_3-way'!Y43/3)</f>
        <v>0.52485538412431965</v>
      </c>
      <c r="AA43" s="11">
        <f>'OddsRatio_working_3-way'!X43^(1/3)*COS(('OddsRatio_working_3-way'!Y43+2*PI())/3)</f>
        <v>-0.29430561448296977</v>
      </c>
      <c r="AB43" s="11">
        <f>'OddsRatio_working_3-way'!X43^(1/3)*COS(('OddsRatio_working_3-way'!Y43+4*PI())/3)</f>
        <v>-0.23054976964135007</v>
      </c>
      <c r="AC43" s="11">
        <f>'OddsRatio_working_3-way'!X43^(1/3)*SIN('OddsRatio_working_3-way'!Y43/3)</f>
        <v>3.6809454181721199E-2</v>
      </c>
      <c r="AD43" s="11">
        <f>'OddsRatio_working_3-way'!X43^(1/3)*SIN(('OddsRatio_working_3-way'!Y43+2*PI())/3)</f>
        <v>0.43613336887384002</v>
      </c>
      <c r="AE43" s="11">
        <f>'OddsRatio_working_3-way'!X43^(1/3)*SIN(('OddsRatio_working_3-way'!Y43+4*PI())/3)</f>
        <v>-0.47294282305556118</v>
      </c>
      <c r="AF43" s="11">
        <f>-'OddsRatio_working_3-way'!U43/(3*'OddsRatio_working_3-way'!X43^(1/3))*COS(('OddsRatio_working_3-way'!Y43)/3)</f>
        <v>0.52485538412431976</v>
      </c>
      <c r="AG43" s="11">
        <f>-'OddsRatio_working_3-way'!U43/(3*'OddsRatio_working_3-way'!X43^(1/3))*COS(('OddsRatio_working_3-way'!Y43+2*PI())/3)</f>
        <v>-0.29430561448296982</v>
      </c>
      <c r="AH43" s="11">
        <f>-'OddsRatio_working_3-way'!U43/(3*'OddsRatio_working_3-way'!X43^(1/3))*COS(('OddsRatio_working_3-way'!Y43+4*PI())/3)</f>
        <v>-0.23054976964135013</v>
      </c>
      <c r="AI43" s="11">
        <f>'OddsRatio_working_3-way'!U43/(3*'OddsRatio_working_3-way'!X43^(1/3))*SIN(('OddsRatio_working_3-way'!Y43)/3)</f>
        <v>-3.6809454181721206E-2</v>
      </c>
      <c r="AJ43" s="11">
        <f>'OddsRatio_working_3-way'!U43/(3*'OddsRatio_working_3-way'!X43^(1/3))*SIN(('OddsRatio_working_3-way'!Y43+2*PI())/3)</f>
        <v>-0.43613336887384013</v>
      </c>
      <c r="AK43" s="11">
        <f>'OddsRatio_working_3-way'!U43/(3*'OddsRatio_working_3-way'!X43^(1/3))*SIN(('OddsRatio_working_3-way'!Y43+4*PI())/3)</f>
        <v>0.47294282305556129</v>
      </c>
      <c r="AL43" s="11">
        <f>'OddsRatio_working_3-way'!Z43+'OddsRatio_working_3-way'!AF43</f>
        <v>1.0497107682486395</v>
      </c>
      <c r="AM43" s="11">
        <f>'OddsRatio_working_3-way'!AA43+'OddsRatio_working_3-way'!AG43</f>
        <v>-0.58861122896593954</v>
      </c>
      <c r="AN43" s="11">
        <f>'OddsRatio_working_3-way'!AB43+'OddsRatio_working_3-way'!AH43</f>
        <v>-0.4610995392827002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1.0497107682486395</v>
      </c>
      <c r="AS43" s="11">
        <f>IF(('OddsRatio_working_3-way'!X43=0),IF(Q43&gt;0,-Q43^(1/3),(-Q43)^(1/3)),'OddsRatio_working_3-way'!AM43-'OddsRatio_working_3-way'!R43/3)</f>
        <v>-0.58861122896593954</v>
      </c>
      <c r="AT43" s="11">
        <f>IF(('OddsRatio_working_3-way'!X43=0),IF(Q43&gt;0,-Q43^(1/3),(-Q43)^(1/3)),'OddsRatio_working_3-way'!AN43-'OddsRatio_working_3-way'!R43/3)</f>
        <v>-0.4610995392827002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4.7699999999999996</v>
      </c>
      <c r="B44" s="4">
        <f>IF('True_Odds_Calculator_3-way'!B43="","",'True_Odds_Calculator_3-way'!B43)</f>
        <v>3.83</v>
      </c>
      <c r="C44" s="4">
        <f>IF('True_Odds_Calculator_3-way'!C43="","",'True_Odds_Calculator_3-way'!C43)</f>
        <v>1.77</v>
      </c>
      <c r="D44" s="9">
        <f t="shared" si="13"/>
        <v>0.19994640131144367</v>
      </c>
      <c r="E44" s="9">
        <f t="shared" si="14"/>
        <v>0.24977154311652197</v>
      </c>
      <c r="F44" s="9">
        <f t="shared" si="15"/>
        <v>0.55028205557203413</v>
      </c>
      <c r="G44" s="9">
        <f t="shared" si="16"/>
        <v>1.0613634818070552</v>
      </c>
      <c r="H44" s="9">
        <f t="shared" si="17"/>
        <v>5.0013403264125982</v>
      </c>
      <c r="I44" s="9">
        <f t="shared" si="18"/>
        <v>4.0036586535139662</v>
      </c>
      <c r="J44" s="9">
        <f t="shared" si="19"/>
        <v>1.8172498809914328</v>
      </c>
      <c r="K44" s="11">
        <f t="shared" si="20"/>
        <v>0.20964360587002098</v>
      </c>
      <c r="L44" s="11">
        <f t="shared" si="21"/>
        <v>0.2610966057441253</v>
      </c>
      <c r="M44" s="11">
        <f t="shared" si="22"/>
        <v>0.56497175141242939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-0.254055201789122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0.22791718299804609</v>
      </c>
      <c r="Q44" s="11">
        <f>2*'OddsRatio_working_3-way'!K44*'OddsRatio_working_3-way'!L44*'OddsRatio_working_3-way'!M44</f>
        <v>6.1849981817651598E-2</v>
      </c>
      <c r="R44" s="11">
        <f t="shared" si="23"/>
        <v>0</v>
      </c>
      <c r="S44" s="11">
        <f t="shared" si="24"/>
        <v>-0.89711677380740384</v>
      </c>
      <c r="T44" s="11">
        <f t="shared" si="25"/>
        <v>-0.24345095625709742</v>
      </c>
      <c r="U44" s="11">
        <f>'OddsRatio_working_3-way'!S44-'OddsRatio_working_3-way'!R44^2/3</f>
        <v>-0.89711677380740384</v>
      </c>
      <c r="V44" s="11">
        <f>'OddsRatio_working_3-way'!S44*'OddsRatio_working_3-way'!R44/3-2*'OddsRatio_working_3-way'!R44^3/27-'OddsRatio_working_3-way'!T44</f>
        <v>0.24345095625709742</v>
      </c>
      <c r="W44" s="11">
        <f>'OddsRatio_working_3-way'!V44^2+4*'OddsRatio_working_3-way'!U44^3/27</f>
        <v>-4.769699211463093E-2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0.16352779596839653</v>
      </c>
      <c r="Y44" s="11">
        <f>IF('OddsRatio_working_3-way'!W44&gt;=0,IF('OddsRatio_working_3-way'!V44+SQRT('OddsRatio_working_3-way'!W44)&gt;0,0,PI()),ACOS('OddsRatio_working_3-way'!V44/(2*'OddsRatio_working_3-way'!X44)))</f>
        <v>0.73120274480770064</v>
      </c>
      <c r="Z44" s="11">
        <f>'OddsRatio_working_3-way'!X44^(1/3)*COS('OddsRatio_working_3-way'!Y44/3)</f>
        <v>0.5306817409035276</v>
      </c>
      <c r="AA44" s="11">
        <f>'OddsRatio_working_3-way'!X44^(1/3)*COS(('OddsRatio_working_3-way'!Y44+2*PI())/3)</f>
        <v>-0.37962936880374981</v>
      </c>
      <c r="AB44" s="11">
        <f>'OddsRatio_working_3-way'!X44^(1/3)*COS(('OddsRatio_working_3-way'!Y44+4*PI())/3)</f>
        <v>-0.15105237209977745</v>
      </c>
      <c r="AC44" s="11">
        <f>'OddsRatio_working_3-way'!X44^(1/3)*SIN('OddsRatio_working_3-way'!Y44/3)</f>
        <v>0.13196899057759459</v>
      </c>
      <c r="AD44" s="11">
        <f>'OddsRatio_working_3-way'!X44^(1/3)*SIN(('OddsRatio_working_3-way'!Y44+2*PI())/3)</f>
        <v>0.39359937365820907</v>
      </c>
      <c r="AE44" s="11">
        <f>'OddsRatio_working_3-way'!X44^(1/3)*SIN(('OddsRatio_working_3-way'!Y44+4*PI())/3)</f>
        <v>-0.52556836423580366</v>
      </c>
      <c r="AF44" s="11">
        <f>-'OddsRatio_working_3-way'!U44/(3*'OddsRatio_working_3-way'!X44^(1/3))*COS(('OddsRatio_working_3-way'!Y44)/3)</f>
        <v>0.53068174090352749</v>
      </c>
      <c r="AG44" s="11">
        <f>-'OddsRatio_working_3-way'!U44/(3*'OddsRatio_working_3-way'!X44^(1/3))*COS(('OddsRatio_working_3-way'!Y44+2*PI())/3)</f>
        <v>-0.37962936880374976</v>
      </c>
      <c r="AH44" s="11">
        <f>-'OddsRatio_working_3-way'!U44/(3*'OddsRatio_working_3-way'!X44^(1/3))*COS(('OddsRatio_working_3-way'!Y44+4*PI())/3)</f>
        <v>-0.15105237209977743</v>
      </c>
      <c r="AI44" s="11">
        <f>'OddsRatio_working_3-way'!U44/(3*'OddsRatio_working_3-way'!X44^(1/3))*SIN(('OddsRatio_working_3-way'!Y44)/3)</f>
        <v>-0.13196899057759456</v>
      </c>
      <c r="AJ44" s="11">
        <f>'OddsRatio_working_3-way'!U44/(3*'OddsRatio_working_3-way'!X44^(1/3))*SIN(('OddsRatio_working_3-way'!Y44+2*PI())/3)</f>
        <v>-0.39359937365820902</v>
      </c>
      <c r="AK44" s="11">
        <f>'OddsRatio_working_3-way'!U44/(3*'OddsRatio_working_3-way'!X44^(1/3))*SIN(('OddsRatio_working_3-way'!Y44+4*PI())/3)</f>
        <v>0.52556836423580355</v>
      </c>
      <c r="AL44" s="11">
        <f>'OddsRatio_working_3-way'!Z44+'OddsRatio_working_3-way'!AF44</f>
        <v>1.0613634818070552</v>
      </c>
      <c r="AM44" s="11">
        <f>'OddsRatio_working_3-way'!AA44+'OddsRatio_working_3-way'!AG44</f>
        <v>-0.75925873760749951</v>
      </c>
      <c r="AN44" s="11">
        <f>'OddsRatio_working_3-way'!AB44+'OddsRatio_working_3-way'!AH44</f>
        <v>-0.30210474419955491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1.0613634818070552</v>
      </c>
      <c r="AS44" s="11">
        <f>IF(('OddsRatio_working_3-way'!X44=0),IF(Q44&gt;0,-Q44^(1/3),(-Q44)^(1/3)),'OddsRatio_working_3-way'!AM44-'OddsRatio_working_3-way'!R44/3)</f>
        <v>-0.75925873760749951</v>
      </c>
      <c r="AT44" s="11">
        <f>IF(('OddsRatio_working_3-way'!X44=0),IF(Q44&gt;0,-Q44^(1/3),(-Q44)^(1/3)),'OddsRatio_working_3-way'!AN44-'OddsRatio_working_3-way'!R44/3)</f>
        <v>-0.30210474419955491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1.93</v>
      </c>
      <c r="B45" s="4">
        <f>IF('True_Odds_Calculator_3-way'!B44="","",'True_Odds_Calculator_3-way'!B44)</f>
        <v>3.5</v>
      </c>
      <c r="C45" s="4">
        <f>IF('True_Odds_Calculator_3-way'!C44="","",'True_Odds_Calculator_3-way'!C44)</f>
        <v>4.3</v>
      </c>
      <c r="D45" s="9">
        <f t="shared" si="13"/>
        <v>0.50362804324476773</v>
      </c>
      <c r="E45" s="9">
        <f t="shared" si="14"/>
        <v>0.27401450406778005</v>
      </c>
      <c r="F45" s="9">
        <f t="shared" si="15"/>
        <v>0.22235745268745205</v>
      </c>
      <c r="G45" s="9">
        <f t="shared" si="16"/>
        <v>1.0597767419678497</v>
      </c>
      <c r="H45" s="9">
        <f t="shared" si="17"/>
        <v>1.9855923700300999</v>
      </c>
      <c r="I45" s="9">
        <f t="shared" si="18"/>
        <v>3.6494418549196235</v>
      </c>
      <c r="J45" s="9">
        <f t="shared" si="19"/>
        <v>4.497263248493903</v>
      </c>
      <c r="K45" s="11">
        <f t="shared" si="20"/>
        <v>0.5181347150259068</v>
      </c>
      <c r="L45" s="11">
        <f t="shared" si="21"/>
        <v>0.2857142857142857</v>
      </c>
      <c r="M45" s="11">
        <f t="shared" si="22"/>
        <v>0.23255813953488372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-0.26414542199576518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0.23169745063949185</v>
      </c>
      <c r="Q45" s="11">
        <f>2*'OddsRatio_working_3-way'!K45*'OddsRatio_working_3-way'!L45*'OddsRatio_working_3-way'!M45</f>
        <v>6.8855111631349733E-2</v>
      </c>
      <c r="R45" s="11">
        <f t="shared" si="23"/>
        <v>0</v>
      </c>
      <c r="S45" s="11">
        <f t="shared" si="24"/>
        <v>-0.87715868361029725</v>
      </c>
      <c r="T45" s="11">
        <f t="shared" si="25"/>
        <v>-0.26067122841316415</v>
      </c>
      <c r="U45" s="11">
        <f>'OddsRatio_working_3-way'!S45-'OddsRatio_working_3-way'!R45^2/3</f>
        <v>-0.87715868361029725</v>
      </c>
      <c r="V45" s="11">
        <f>'OddsRatio_working_3-way'!S45*'OddsRatio_working_3-way'!R45/3-2*'OddsRatio_working_3-way'!R45^3/27-'OddsRatio_working_3-way'!T45</f>
        <v>0.26067122841316415</v>
      </c>
      <c r="W45" s="11">
        <f>'OddsRatio_working_3-way'!V45^2+4*'OddsRatio_working_3-way'!U45^3/27</f>
        <v>-3.2034561603997647E-2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0.15810127365586404</v>
      </c>
      <c r="Y45" s="11">
        <f>IF('OddsRatio_working_3-way'!W45&gt;=0,IF('OddsRatio_working_3-way'!V45+SQRT('OddsRatio_working_3-way'!W45)&gt;0,0,PI()),ACOS('OddsRatio_working_3-way'!V45/(2*'OddsRatio_working_3-way'!X45)))</f>
        <v>0.60168937380812515</v>
      </c>
      <c r="Z45" s="11">
        <f>'OddsRatio_working_3-way'!X45^(1/3)*COS('OddsRatio_working_3-way'!Y45/3)</f>
        <v>0.52988837098392483</v>
      </c>
      <c r="AA45" s="11">
        <f>'OddsRatio_working_3-way'!X45^(1/3)*COS(('OddsRatio_working_3-way'!Y45+2*PI())/3)</f>
        <v>-0.35823623566011009</v>
      </c>
      <c r="AB45" s="11">
        <f>'OddsRatio_working_3-way'!X45^(1/3)*COS(('OddsRatio_working_3-way'!Y45+4*PI())/3)</f>
        <v>-0.17165213532381488</v>
      </c>
      <c r="AC45" s="11">
        <f>'OddsRatio_working_3-way'!X45^(1/3)*SIN('OddsRatio_working_3-way'!Y45/3)</f>
        <v>0.10772438055566436</v>
      </c>
      <c r="AD45" s="11">
        <f>'OddsRatio_working_3-way'!X45^(1/3)*SIN(('OddsRatio_working_3-way'!Y45+2*PI())/3)</f>
        <v>0.40503460016419979</v>
      </c>
      <c r="AE45" s="11">
        <f>'OddsRatio_working_3-way'!X45^(1/3)*SIN(('OddsRatio_working_3-way'!Y45+4*PI())/3)</f>
        <v>-0.51275898071986403</v>
      </c>
      <c r="AF45" s="11">
        <f>-'OddsRatio_working_3-way'!U45/(3*'OddsRatio_working_3-way'!X45^(1/3))*COS(('OddsRatio_working_3-way'!Y45)/3)</f>
        <v>0.52988837098392472</v>
      </c>
      <c r="AG45" s="11">
        <f>-'OddsRatio_working_3-way'!U45/(3*'OddsRatio_working_3-way'!X45^(1/3))*COS(('OddsRatio_working_3-way'!Y45+2*PI())/3)</f>
        <v>-0.35823623566011004</v>
      </c>
      <c r="AH45" s="11">
        <f>-'OddsRatio_working_3-way'!U45/(3*'OddsRatio_working_3-way'!X45^(1/3))*COS(('OddsRatio_working_3-way'!Y45+4*PI())/3)</f>
        <v>-0.17165213532381485</v>
      </c>
      <c r="AI45" s="11">
        <f>'OddsRatio_working_3-way'!U45/(3*'OddsRatio_working_3-way'!X45^(1/3))*SIN(('OddsRatio_working_3-way'!Y45)/3)</f>
        <v>-0.10772438055566433</v>
      </c>
      <c r="AJ45" s="11">
        <f>'OddsRatio_working_3-way'!U45/(3*'OddsRatio_working_3-way'!X45^(1/3))*SIN(('OddsRatio_working_3-way'!Y45+2*PI())/3)</f>
        <v>-0.40503460016419968</v>
      </c>
      <c r="AK45" s="11">
        <f>'OddsRatio_working_3-way'!U45/(3*'OddsRatio_working_3-way'!X45^(1/3))*SIN(('OddsRatio_working_3-way'!Y45+4*PI())/3)</f>
        <v>0.51275898071986392</v>
      </c>
      <c r="AL45" s="11">
        <f>'OddsRatio_working_3-way'!Z45+'OddsRatio_working_3-way'!AF45</f>
        <v>1.0597767419678497</v>
      </c>
      <c r="AM45" s="11">
        <f>'OddsRatio_working_3-way'!AA45+'OddsRatio_working_3-way'!AG45</f>
        <v>-0.71647247132022018</v>
      </c>
      <c r="AN45" s="11">
        <f>'OddsRatio_working_3-way'!AB45+'OddsRatio_working_3-way'!AH45</f>
        <v>-0.34330427064762969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1.0597767419678497</v>
      </c>
      <c r="AS45" s="11">
        <f>IF(('OddsRatio_working_3-way'!X45=0),IF(Q45&gt;0,-Q45^(1/3),(-Q45)^(1/3)),'OddsRatio_working_3-way'!AM45-'OddsRatio_working_3-way'!R45/3)</f>
        <v>-0.71647247132022018</v>
      </c>
      <c r="AT45" s="11">
        <f>IF(('OddsRatio_working_3-way'!X45=0),IF(Q45&gt;0,-Q45^(1/3),(-Q45)^(1/3)),'OddsRatio_working_3-way'!AN45-'OddsRatio_working_3-way'!R45/3)</f>
        <v>-0.34330427064762969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2.96</v>
      </c>
      <c r="B46" s="4">
        <f>IF('True_Odds_Calculator_3-way'!B45="","",'True_Odds_Calculator_3-way'!B45)</f>
        <v>3.08</v>
      </c>
      <c r="C46" s="4">
        <f>IF('True_Odds_Calculator_3-way'!C45="","",'True_Odds_Calculator_3-way'!C45)</f>
        <v>2.71</v>
      </c>
      <c r="D46" s="9">
        <f t="shared" si="13"/>
        <v>0.32740834929992985</v>
      </c>
      <c r="E46" s="9">
        <f t="shared" si="14"/>
        <v>0.31445920820261347</v>
      </c>
      <c r="F46" s="9">
        <f t="shared" si="15"/>
        <v>0.3581324424974569</v>
      </c>
      <c r="G46" s="9">
        <f t="shared" si="16"/>
        <v>1.0481070693309076</v>
      </c>
      <c r="H46" s="9">
        <f t="shared" si="17"/>
        <v>3.054289855888578</v>
      </c>
      <c r="I46" s="9">
        <f t="shared" si="18"/>
        <v>3.1800627042082876</v>
      </c>
      <c r="J46" s="9">
        <f t="shared" si="19"/>
        <v>2.7922630885558517</v>
      </c>
      <c r="K46" s="11">
        <f t="shared" si="20"/>
        <v>0.33783783783783783</v>
      </c>
      <c r="L46" s="11">
        <f t="shared" si="21"/>
        <v>0.32467532467532467</v>
      </c>
      <c r="M46" s="11">
        <f t="shared" si="22"/>
        <v>0.36900369003690037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-0.28216542607686534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0.23273201317481756</v>
      </c>
      <c r="Q46" s="11">
        <f>2*'OddsRatio_working_3-way'!K46*'OddsRatio_working_3-way'!L46*'OddsRatio_working_3-way'!M46</f>
        <v>8.0950265452110468E-2</v>
      </c>
      <c r="R46" s="11">
        <f t="shared" si="23"/>
        <v>0</v>
      </c>
      <c r="S46" s="11">
        <f t="shared" si="24"/>
        <v>-0.82480698082201787</v>
      </c>
      <c r="T46" s="11">
        <f t="shared" si="25"/>
        <v>-0.28688938463374536</v>
      </c>
      <c r="U46" s="11">
        <f>'OddsRatio_working_3-way'!S46-'OddsRatio_working_3-way'!R46^2/3</f>
        <v>-0.82480698082201787</v>
      </c>
      <c r="V46" s="11">
        <f>'OddsRatio_working_3-way'!S46*'OddsRatio_working_3-way'!R46/3-2*'OddsRatio_working_3-way'!R46^3/27-'OddsRatio_working_3-way'!T46</f>
        <v>0.28688938463374536</v>
      </c>
      <c r="W46" s="11">
        <f>'OddsRatio_working_3-way'!V46^2+4*'OddsRatio_working_3-way'!U46^3/27</f>
        <v>-8.2360634274707134E-4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0.14416060952829327</v>
      </c>
      <c r="Y46" s="11">
        <f>IF('OddsRatio_working_3-way'!W46&gt;=0,IF('OddsRatio_working_3-way'!V46+SQRT('OddsRatio_working_3-way'!W46)&gt;0,0,PI()),ACOS('OddsRatio_working_3-way'!V46/(2*'OddsRatio_working_3-way'!X46)))</f>
        <v>9.970179744357166E-2</v>
      </c>
      <c r="Z46" s="11">
        <f>'OddsRatio_working_3-way'!X46^(1/3)*COS('OddsRatio_working_3-way'!Y46/3)</f>
        <v>0.52405353466545379</v>
      </c>
      <c r="AA46" s="11">
        <f>'OddsRatio_working_3-way'!X46^(1/3)*COS(('OddsRatio_working_3-way'!Y46+2*PI())/3)</f>
        <v>-0.27711533283735718</v>
      </c>
      <c r="AB46" s="11">
        <f>'OddsRatio_working_3-way'!X46^(1/3)*COS(('OddsRatio_working_3-way'!Y46+4*PI())/3)</f>
        <v>-0.24693820182809667</v>
      </c>
      <c r="AC46" s="11">
        <f>'OddsRatio_working_3-way'!X46^(1/3)*SIN('OddsRatio_working_3-way'!Y46/3)</f>
        <v>1.7422774711567113E-2</v>
      </c>
      <c r="AD46" s="11">
        <f>'OddsRatio_working_3-way'!X46^(1/3)*SIN(('OddsRatio_working_3-way'!Y46+2*PI())/3)</f>
        <v>0.44513228660752829</v>
      </c>
      <c r="AE46" s="11">
        <f>'OddsRatio_working_3-way'!X46^(1/3)*SIN(('OddsRatio_working_3-way'!Y46+4*PI())/3)</f>
        <v>-0.46255506131909546</v>
      </c>
      <c r="AF46" s="11">
        <f>-'OddsRatio_working_3-way'!U46/(3*'OddsRatio_working_3-way'!X46^(1/3))*COS(('OddsRatio_working_3-way'!Y46)/3)</f>
        <v>0.52405353466545379</v>
      </c>
      <c r="AG46" s="11">
        <f>-'OddsRatio_working_3-way'!U46/(3*'OddsRatio_working_3-way'!X46^(1/3))*COS(('OddsRatio_working_3-way'!Y46+2*PI())/3)</f>
        <v>-0.27711533283735718</v>
      </c>
      <c r="AH46" s="11">
        <f>-'OddsRatio_working_3-way'!U46/(3*'OddsRatio_working_3-way'!X46^(1/3))*COS(('OddsRatio_working_3-way'!Y46+4*PI())/3)</f>
        <v>-0.24693820182809667</v>
      </c>
      <c r="AI46" s="11">
        <f>'OddsRatio_working_3-way'!U46/(3*'OddsRatio_working_3-way'!X46^(1/3))*SIN(('OddsRatio_working_3-way'!Y46)/3)</f>
        <v>-1.7422774711567113E-2</v>
      </c>
      <c r="AJ46" s="11">
        <f>'OddsRatio_working_3-way'!U46/(3*'OddsRatio_working_3-way'!X46^(1/3))*SIN(('OddsRatio_working_3-way'!Y46+2*PI())/3)</f>
        <v>-0.44513228660752829</v>
      </c>
      <c r="AK46" s="11">
        <f>'OddsRatio_working_3-way'!U46/(3*'OddsRatio_working_3-way'!X46^(1/3))*SIN(('OddsRatio_working_3-way'!Y46+4*PI())/3)</f>
        <v>0.46255506131909546</v>
      </c>
      <c r="AL46" s="11">
        <f>'OddsRatio_working_3-way'!Z46+'OddsRatio_working_3-way'!AF46</f>
        <v>1.0481070693309076</v>
      </c>
      <c r="AM46" s="11">
        <f>'OddsRatio_working_3-way'!AA46+'OddsRatio_working_3-way'!AG46</f>
        <v>-0.55423066567471435</v>
      </c>
      <c r="AN46" s="11">
        <f>'OddsRatio_working_3-way'!AB46+'OddsRatio_working_3-way'!AH46</f>
        <v>-0.49387640365619334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1.0481070693309076</v>
      </c>
      <c r="AS46" s="11">
        <f>IF(('OddsRatio_working_3-way'!X46=0),IF(Q46&gt;0,-Q46^(1/3),(-Q46)^(1/3)),'OddsRatio_working_3-way'!AM46-'OddsRatio_working_3-way'!R46/3)</f>
        <v>-0.55423066567471435</v>
      </c>
      <c r="AT46" s="11">
        <f>IF(('OddsRatio_working_3-way'!X46=0),IF(Q46&gt;0,-Q46^(1/3),(-Q46)^(1/3)),'OddsRatio_working_3-way'!AN46-'OddsRatio_working_3-way'!R46/3)</f>
        <v>-0.49387640365619334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1.52</v>
      </c>
      <c r="B47" s="4">
        <f>IF('True_Odds_Calculator_3-way'!B46="","",'True_Odds_Calculator_3-way'!B46)</f>
        <v>4.3</v>
      </c>
      <c r="C47" s="4">
        <f>IF('True_Odds_Calculator_3-way'!C46="","",'True_Odds_Calculator_3-way'!C46)</f>
        <v>6.7</v>
      </c>
      <c r="D47" s="9">
        <f t="shared" si="13"/>
        <v>0.64071408307940358</v>
      </c>
      <c r="E47" s="9">
        <f t="shared" si="14"/>
        <v>0.21936269810111531</v>
      </c>
      <c r="F47" s="9">
        <f t="shared" si="15"/>
        <v>0.13992321881948111</v>
      </c>
      <c r="G47" s="9">
        <f t="shared" si="16"/>
        <v>1.0783818771327123</v>
      </c>
      <c r="H47" s="9">
        <f t="shared" si="17"/>
        <v>1.5607585761090101</v>
      </c>
      <c r="I47" s="9">
        <f t="shared" si="18"/>
        <v>4.5586601945379508</v>
      </c>
      <c r="J47" s="9">
        <f t="shared" si="19"/>
        <v>7.1467766996564608</v>
      </c>
      <c r="K47" s="11">
        <f t="shared" si="20"/>
        <v>0.65789473684210531</v>
      </c>
      <c r="L47" s="11">
        <f t="shared" si="21"/>
        <v>0.23255813953488372</v>
      </c>
      <c r="M47" s="11">
        <f t="shared" si="22"/>
        <v>0.14925373134328357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-0.22335994446372787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0.21739527576316706</v>
      </c>
      <c r="Q47" s="11">
        <f>2*'OddsRatio_working_3-way'!K47*'OddsRatio_working_3-way'!L47*'OddsRatio_working_3-way'!M47</f>
        <v>4.5671276420833407E-2</v>
      </c>
      <c r="R47" s="11">
        <f t="shared" si="23"/>
        <v>0</v>
      </c>
      <c r="S47" s="11">
        <f t="shared" si="24"/>
        <v>-0.97329571013781557</v>
      </c>
      <c r="T47" s="11">
        <f t="shared" si="25"/>
        <v>-0.20447388868441499</v>
      </c>
      <c r="U47" s="11">
        <f>'OddsRatio_working_3-way'!S47-'OddsRatio_working_3-way'!R47^2/3</f>
        <v>-0.97329571013781557</v>
      </c>
      <c r="V47" s="11">
        <f>'OddsRatio_working_3-way'!S47*'OddsRatio_working_3-way'!R47/3-2*'OddsRatio_working_3-way'!R47^3/27-'OddsRatio_working_3-way'!T47</f>
        <v>0.20447388868441499</v>
      </c>
      <c r="W47" s="11">
        <f>'OddsRatio_working_3-way'!V47^2+4*'OddsRatio_working_3-way'!U47^3/27</f>
        <v>-9.4784124307829551E-2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0.18479292157815197</v>
      </c>
      <c r="Y47" s="11">
        <f>IF('OddsRatio_working_3-way'!W47&gt;=0,IF('OddsRatio_working_3-way'!V47+SQRT('OddsRatio_working_3-way'!W47)&gt;0,0,PI()),ACOS('OddsRatio_working_3-way'!V47/(2*'OddsRatio_working_3-way'!X47)))</f>
        <v>0.9845339395290692</v>
      </c>
      <c r="Z47" s="11">
        <f>'OddsRatio_working_3-way'!X47^(1/3)*COS('OddsRatio_working_3-way'!Y47/3)</f>
        <v>0.53919093856635614</v>
      </c>
      <c r="AA47" s="11">
        <f>'OddsRatio_working_3-way'!X47^(1/3)*COS(('OddsRatio_working_3-way'!Y47+2*PI())/3)</f>
        <v>-0.42858847655206045</v>
      </c>
      <c r="AB47" s="11">
        <f>'OddsRatio_working_3-way'!X47^(1/3)*COS(('OddsRatio_working_3-way'!Y47+4*PI())/3)</f>
        <v>-0.11060246201429605</v>
      </c>
      <c r="AC47" s="11">
        <f>'OddsRatio_working_3-way'!X47^(1/3)*SIN('OddsRatio_working_3-way'!Y47/3)</f>
        <v>0.1835893110919147</v>
      </c>
      <c r="AD47" s="11">
        <f>'OddsRatio_working_3-way'!X47^(1/3)*SIN(('OddsRatio_working_3-way'!Y47+2*PI())/3)</f>
        <v>0.37515839474288165</v>
      </c>
      <c r="AE47" s="11">
        <f>'OddsRatio_working_3-way'!X47^(1/3)*SIN(('OddsRatio_working_3-way'!Y47+4*PI())/3)</f>
        <v>-0.55874770583479627</v>
      </c>
      <c r="AF47" s="11">
        <f>-'OddsRatio_working_3-way'!U47/(3*'OddsRatio_working_3-way'!X47^(1/3))*COS(('OddsRatio_working_3-way'!Y47)/3)</f>
        <v>0.53919093856635614</v>
      </c>
      <c r="AG47" s="11">
        <f>-'OddsRatio_working_3-way'!U47/(3*'OddsRatio_working_3-way'!X47^(1/3))*COS(('OddsRatio_working_3-way'!Y47+2*PI())/3)</f>
        <v>-0.42858847655206045</v>
      </c>
      <c r="AH47" s="11">
        <f>-'OddsRatio_working_3-way'!U47/(3*'OddsRatio_working_3-way'!X47^(1/3))*COS(('OddsRatio_working_3-way'!Y47+4*PI())/3)</f>
        <v>-0.11060246201429605</v>
      </c>
      <c r="AI47" s="11">
        <f>'OddsRatio_working_3-way'!U47/(3*'OddsRatio_working_3-way'!X47^(1/3))*SIN(('OddsRatio_working_3-way'!Y47)/3)</f>
        <v>-0.1835893110919147</v>
      </c>
      <c r="AJ47" s="11">
        <f>'OddsRatio_working_3-way'!U47/(3*'OddsRatio_working_3-way'!X47^(1/3))*SIN(('OddsRatio_working_3-way'!Y47+2*PI())/3)</f>
        <v>-0.37515839474288165</v>
      </c>
      <c r="AK47" s="11">
        <f>'OddsRatio_working_3-way'!U47/(3*'OddsRatio_working_3-way'!X47^(1/3))*SIN(('OddsRatio_working_3-way'!Y47+4*PI())/3)</f>
        <v>0.55874770583479627</v>
      </c>
      <c r="AL47" s="11">
        <f>'OddsRatio_working_3-way'!Z47+'OddsRatio_working_3-way'!AF47</f>
        <v>1.0783818771327123</v>
      </c>
      <c r="AM47" s="11">
        <f>'OddsRatio_working_3-way'!AA47+'OddsRatio_working_3-way'!AG47</f>
        <v>-0.8571769531041209</v>
      </c>
      <c r="AN47" s="11">
        <f>'OddsRatio_working_3-way'!AB47+'OddsRatio_working_3-way'!AH47</f>
        <v>-0.2212049240285921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1.0783818771327123</v>
      </c>
      <c r="AS47" s="11">
        <f>IF(('OddsRatio_working_3-way'!X47=0),IF(Q47&gt;0,-Q47^(1/3),(-Q47)^(1/3)),'OddsRatio_working_3-way'!AM47-'OddsRatio_working_3-way'!R47/3)</f>
        <v>-0.8571769531041209</v>
      </c>
      <c r="AT47" s="11">
        <f>IF(('OddsRatio_working_3-way'!X47=0),IF(Q47&gt;0,-Q47^(1/3),(-Q47)^(1/3)),'OddsRatio_working_3-way'!AN47-'OddsRatio_working_3-way'!R47/3)</f>
        <v>-0.2212049240285921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1.93</v>
      </c>
      <c r="B48" s="4">
        <f>IF('True_Odds_Calculator_3-way'!B47="","",'True_Odds_Calculator_3-way'!B47)</f>
        <v>3.52</v>
      </c>
      <c r="C48" s="4">
        <f>IF('True_Odds_Calculator_3-way'!C47="","",'True_Odds_Calculator_3-way'!C47)</f>
        <v>4.3</v>
      </c>
      <c r="D48" s="9">
        <f t="shared" si="13"/>
        <v>0.50426462434595476</v>
      </c>
      <c r="E48" s="9">
        <f t="shared" si="14"/>
        <v>0.27293728747446899</v>
      </c>
      <c r="F48" s="9">
        <f t="shared" si="15"/>
        <v>0.22279808817957633</v>
      </c>
      <c r="G48" s="9">
        <f t="shared" si="16"/>
        <v>1.0570814712954224</v>
      </c>
      <c r="H48" s="9">
        <f t="shared" si="17"/>
        <v>1.9830857683047425</v>
      </c>
      <c r="I48" s="9">
        <f t="shared" si="18"/>
        <v>3.6638453076644635</v>
      </c>
      <c r="J48" s="9">
        <f t="shared" si="19"/>
        <v>4.4883688552748948</v>
      </c>
      <c r="K48" s="11">
        <f t="shared" si="20"/>
        <v>0.5181347150259068</v>
      </c>
      <c r="L48" s="11">
        <f t="shared" si="21"/>
        <v>0.28409090909090912</v>
      </c>
      <c r="M48" s="11">
        <f t="shared" si="22"/>
        <v>0.23255813953488372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-0.26474575250030119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0.2310656267458292</v>
      </c>
      <c r="Q48" s="11">
        <f>2*'OddsRatio_working_3-way'!K48*'OddsRatio_working_3-way'!L48*'OddsRatio_working_3-way'!M48</f>
        <v>6.8463889406171624E-2</v>
      </c>
      <c r="R48" s="11">
        <f t="shared" si="23"/>
        <v>0</v>
      </c>
      <c r="S48" s="11">
        <f t="shared" si="24"/>
        <v>-0.87278313084764725</v>
      </c>
      <c r="T48" s="11">
        <f t="shared" si="25"/>
        <v>-0.25860240914004368</v>
      </c>
      <c r="U48" s="11">
        <f>'OddsRatio_working_3-way'!S48-'OddsRatio_working_3-way'!R48^2/3</f>
        <v>-0.87278313084764725</v>
      </c>
      <c r="V48" s="11">
        <f>'OddsRatio_working_3-way'!S48*'OddsRatio_working_3-way'!R48/3-2*'OddsRatio_working_3-way'!R48^3/27-'OddsRatio_working_3-way'!T48</f>
        <v>0.25860240914004368</v>
      </c>
      <c r="W48" s="11">
        <f>'OddsRatio_working_3-way'!V48^2+4*'OddsRatio_working_3-way'!U48^3/27</f>
        <v>-3.1620037447197769E-2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0.15691975932003616</v>
      </c>
      <c r="Y48" s="11">
        <f>IF('OddsRatio_working_3-way'!W48&gt;=0,IF('OddsRatio_working_3-way'!V48+SQRT('OddsRatio_working_3-way'!W48)&gt;0,0,PI()),ACOS('OddsRatio_working_3-way'!V48/(2*'OddsRatio_working_3-way'!X48)))</f>
        <v>0.60236895974238158</v>
      </c>
      <c r="Z48" s="11">
        <f>'OddsRatio_working_3-way'!X48^(1/3)*COS('OddsRatio_working_3-way'!Y48/3)</f>
        <v>0.5285407356477112</v>
      </c>
      <c r="AA48" s="11">
        <f>'OddsRatio_working_3-way'!X48^(1/3)*COS(('OddsRatio_working_3-way'!Y48+2*PI())/3)</f>
        <v>-0.35743313282492239</v>
      </c>
      <c r="AB48" s="11">
        <f>'OddsRatio_working_3-way'!X48^(1/3)*COS(('OddsRatio_working_3-way'!Y48+4*PI())/3)</f>
        <v>-0.17110760282278895</v>
      </c>
      <c r="AC48" s="11">
        <f>'OddsRatio_working_3-way'!X48^(1/3)*SIN('OddsRatio_working_3-way'!Y48/3)</f>
        <v>0.10757509490363144</v>
      </c>
      <c r="AD48" s="11">
        <f>'OddsRatio_working_3-way'!X48^(1/3)*SIN(('OddsRatio_working_3-way'!Y48+2*PI())/3)</f>
        <v>0.40394215655401761</v>
      </c>
      <c r="AE48" s="11">
        <f>'OddsRatio_working_3-way'!X48^(1/3)*SIN(('OddsRatio_working_3-way'!Y48+4*PI())/3)</f>
        <v>-0.51151725145764904</v>
      </c>
      <c r="AF48" s="11">
        <f>-'OddsRatio_working_3-way'!U48/(3*'OddsRatio_working_3-way'!X48^(1/3))*COS(('OddsRatio_working_3-way'!Y48)/3)</f>
        <v>0.52854073564771131</v>
      </c>
      <c r="AG48" s="11">
        <f>-'OddsRatio_working_3-way'!U48/(3*'OddsRatio_working_3-way'!X48^(1/3))*COS(('OddsRatio_working_3-way'!Y48+2*PI())/3)</f>
        <v>-0.35743313282492245</v>
      </c>
      <c r="AH48" s="11">
        <f>-'OddsRatio_working_3-way'!U48/(3*'OddsRatio_working_3-way'!X48^(1/3))*COS(('OddsRatio_working_3-way'!Y48+4*PI())/3)</f>
        <v>-0.17110760282278897</v>
      </c>
      <c r="AI48" s="11">
        <f>'OddsRatio_working_3-way'!U48/(3*'OddsRatio_working_3-way'!X48^(1/3))*SIN(('OddsRatio_working_3-way'!Y48)/3)</f>
        <v>-0.10757509490363146</v>
      </c>
      <c r="AJ48" s="11">
        <f>'OddsRatio_working_3-way'!U48/(3*'OddsRatio_working_3-way'!X48^(1/3))*SIN(('OddsRatio_working_3-way'!Y48+2*PI())/3)</f>
        <v>-0.40394215655401772</v>
      </c>
      <c r="AK48" s="11">
        <f>'OddsRatio_working_3-way'!U48/(3*'OddsRatio_working_3-way'!X48^(1/3))*SIN(('OddsRatio_working_3-way'!Y48+4*PI())/3)</f>
        <v>0.51151725145764915</v>
      </c>
      <c r="AL48" s="11">
        <f>'OddsRatio_working_3-way'!Z48+'OddsRatio_working_3-way'!AF48</f>
        <v>1.0570814712954224</v>
      </c>
      <c r="AM48" s="11">
        <f>'OddsRatio_working_3-way'!AA48+'OddsRatio_working_3-way'!AG48</f>
        <v>-0.71486626564984479</v>
      </c>
      <c r="AN48" s="11">
        <f>'OddsRatio_working_3-way'!AB48+'OddsRatio_working_3-way'!AH48</f>
        <v>-0.34221520564557795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1.0570814712954224</v>
      </c>
      <c r="AS48" s="11">
        <f>IF(('OddsRatio_working_3-way'!X48=0),IF(Q48&gt;0,-Q48^(1/3),(-Q48)^(1/3)),'OddsRatio_working_3-way'!AM48-'OddsRatio_working_3-way'!R48/3)</f>
        <v>-0.71486626564984479</v>
      </c>
      <c r="AT48" s="11">
        <f>IF(('OddsRatio_working_3-way'!X48=0),IF(Q48&gt;0,-Q48^(1/3),(-Q48)^(1/3)),'OddsRatio_working_3-way'!AN48-'OddsRatio_working_3-way'!R48/3)</f>
        <v>-0.34221520564557795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1.62</v>
      </c>
      <c r="B49" s="4">
        <f>IF('True_Odds_Calculator_3-way'!B48="","",'True_Odds_Calculator_3-way'!B48)</f>
        <v>3.77</v>
      </c>
      <c r="C49" s="4">
        <f>IF('True_Odds_Calculator_3-way'!C48="","",'True_Odds_Calculator_3-way'!C48)</f>
        <v>6.45</v>
      </c>
      <c r="D49" s="9">
        <f t="shared" si="13"/>
        <v>0.60124943263904229</v>
      </c>
      <c r="E49" s="9">
        <f t="shared" si="14"/>
        <v>0.25233275995033555</v>
      </c>
      <c r="F49" s="9">
        <f t="shared" si="15"/>
        <v>0.1464178074106221</v>
      </c>
      <c r="G49" s="9">
        <f t="shared" si="16"/>
        <v>1.0696826333219207</v>
      </c>
      <c r="H49" s="9">
        <f t="shared" si="17"/>
        <v>1.6632032326595907</v>
      </c>
      <c r="I49" s="9">
        <f t="shared" si="18"/>
        <v>3.96302089430172</v>
      </c>
      <c r="J49" s="9">
        <f t="shared" si="19"/>
        <v>6.829770351604469</v>
      </c>
      <c r="K49" s="11">
        <f t="shared" si="20"/>
        <v>0.61728395061728392</v>
      </c>
      <c r="L49" s="11">
        <f t="shared" si="21"/>
        <v>0.26525198938992045</v>
      </c>
      <c r="M49" s="11">
        <f t="shared" si="22"/>
        <v>0.15503875968992248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-0.23760297902684069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0.22440688929150127</v>
      </c>
      <c r="Q49" s="11">
        <f>2*'OddsRatio_working_3-way'!K49*'OddsRatio_working_3-way'!L49*'OddsRatio_working_3-way'!M49</f>
        <v>5.0770789432466344E-2</v>
      </c>
      <c r="R49" s="11">
        <f t="shared" si="23"/>
        <v>0</v>
      </c>
      <c r="S49" s="11">
        <f t="shared" si="24"/>
        <v>-0.94446159812731667</v>
      </c>
      <c r="T49" s="11">
        <f t="shared" si="25"/>
        <v>-0.21367909459894041</v>
      </c>
      <c r="U49" s="11">
        <f>'OddsRatio_working_3-way'!S49-'OddsRatio_working_3-way'!R49^2/3</f>
        <v>-0.94446159812731667</v>
      </c>
      <c r="V49" s="11">
        <f>'OddsRatio_working_3-way'!S49*'OddsRatio_working_3-way'!R49/3-2*'OddsRatio_working_3-way'!R49^3/27-'OddsRatio_working_3-way'!T49</f>
        <v>0.21367909459894041</v>
      </c>
      <c r="W49" s="11">
        <f>'OddsRatio_working_3-way'!V49^2+4*'OddsRatio_working_3-way'!U49^3/27</f>
        <v>-7.9151174553149697E-2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0.1766422443965292</v>
      </c>
      <c r="Y49" s="11">
        <f>IF('OddsRatio_working_3-way'!W49&gt;=0,IF('OddsRatio_working_3-way'!V49+SQRT('OddsRatio_working_3-way'!W49)&gt;0,0,PI()),ACOS('OddsRatio_working_3-way'!V49/(2*'OddsRatio_working_3-way'!X49)))</f>
        <v>0.92123670818098846</v>
      </c>
      <c r="Z49" s="11">
        <f>'OddsRatio_working_3-way'!X49^(1/3)*COS('OddsRatio_working_3-way'!Y49/3)</f>
        <v>0.53484131666096035</v>
      </c>
      <c r="AA49" s="11">
        <f>'OddsRatio_working_3-way'!X49^(1/3)*COS(('OddsRatio_working_3-way'!Y49+2*PI())/3)</f>
        <v>-0.41430147404889478</v>
      </c>
      <c r="AB49" s="11">
        <f>'OddsRatio_working_3-way'!X49^(1/3)*COS(('OddsRatio_working_3-way'!Y49+4*PI())/3)</f>
        <v>-0.12053984261206574</v>
      </c>
      <c r="AC49" s="11">
        <f>'OddsRatio_working_3-way'!X49^(1/3)*SIN('OddsRatio_working_3-way'!Y49/3)</f>
        <v>0.1696033569876372</v>
      </c>
      <c r="AD49" s="11">
        <f>'OddsRatio_working_3-way'!X49^(1/3)*SIN(('OddsRatio_working_3-way'!Y49+2*PI())/3)</f>
        <v>0.37838448872809061</v>
      </c>
      <c r="AE49" s="11">
        <f>'OddsRatio_working_3-way'!X49^(1/3)*SIN(('OddsRatio_working_3-way'!Y49+4*PI())/3)</f>
        <v>-0.54798784571572756</v>
      </c>
      <c r="AF49" s="11">
        <f>-'OddsRatio_working_3-way'!U49/(3*'OddsRatio_working_3-way'!X49^(1/3))*COS(('OddsRatio_working_3-way'!Y49)/3)</f>
        <v>0.53484131666096035</v>
      </c>
      <c r="AG49" s="11">
        <f>-'OddsRatio_working_3-way'!U49/(3*'OddsRatio_working_3-way'!X49^(1/3))*COS(('OddsRatio_working_3-way'!Y49+2*PI())/3)</f>
        <v>-0.41430147404889478</v>
      </c>
      <c r="AH49" s="11">
        <f>-'OddsRatio_working_3-way'!U49/(3*'OddsRatio_working_3-way'!X49^(1/3))*COS(('OddsRatio_working_3-way'!Y49+4*PI())/3)</f>
        <v>-0.12053984261206574</v>
      </c>
      <c r="AI49" s="11">
        <f>'OddsRatio_working_3-way'!U49/(3*'OddsRatio_working_3-way'!X49^(1/3))*SIN(('OddsRatio_working_3-way'!Y49)/3)</f>
        <v>-0.1696033569876372</v>
      </c>
      <c r="AJ49" s="11">
        <f>'OddsRatio_working_3-way'!U49/(3*'OddsRatio_working_3-way'!X49^(1/3))*SIN(('OddsRatio_working_3-way'!Y49+2*PI())/3)</f>
        <v>-0.37838448872809061</v>
      </c>
      <c r="AK49" s="11">
        <f>'OddsRatio_working_3-way'!U49/(3*'OddsRatio_working_3-way'!X49^(1/3))*SIN(('OddsRatio_working_3-way'!Y49+4*PI())/3)</f>
        <v>0.54798784571572756</v>
      </c>
      <c r="AL49" s="11">
        <f>'OddsRatio_working_3-way'!Z49+'OddsRatio_working_3-way'!AF49</f>
        <v>1.0696826333219207</v>
      </c>
      <c r="AM49" s="11">
        <f>'OddsRatio_working_3-way'!AA49+'OddsRatio_working_3-way'!AG49</f>
        <v>-0.82860294809778956</v>
      </c>
      <c r="AN49" s="11">
        <f>'OddsRatio_working_3-way'!AB49+'OddsRatio_working_3-way'!AH49</f>
        <v>-0.24107968522413148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1.0696826333219207</v>
      </c>
      <c r="AS49" s="11">
        <f>IF(('OddsRatio_working_3-way'!X49=0),IF(Q49&gt;0,-Q49^(1/3),(-Q49)^(1/3)),'OddsRatio_working_3-way'!AM49-'OddsRatio_working_3-way'!R49/3)</f>
        <v>-0.82860294809778956</v>
      </c>
      <c r="AT49" s="11">
        <f>IF(('OddsRatio_working_3-way'!X49=0),IF(Q49&gt;0,-Q49^(1/3),(-Q49)^(1/3)),'OddsRatio_working_3-way'!AN49-'OddsRatio_working_3-way'!R49/3)</f>
        <v>-0.24107968522413148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2.06</v>
      </c>
      <c r="B50" s="4">
        <f>IF('True_Odds_Calculator_3-way'!B49="","",'True_Odds_Calculator_3-way'!B49)</f>
        <v>3.27</v>
      </c>
      <c r="C50" s="4">
        <f>IF('True_Odds_Calculator_3-way'!C49="","",'True_Odds_Calculator_3-way'!C49)</f>
        <v>4.0999999999999996</v>
      </c>
      <c r="D50" s="9">
        <f t="shared" si="13"/>
        <v>0.47176130173591491</v>
      </c>
      <c r="E50" s="9">
        <f t="shared" si="14"/>
        <v>0.29430093850129008</v>
      </c>
      <c r="F50" s="9">
        <f t="shared" si="15"/>
        <v>0.2339377597627951</v>
      </c>
      <c r="G50" s="9">
        <f t="shared" si="16"/>
        <v>1.0563358901102113</v>
      </c>
      <c r="H50" s="9">
        <f t="shared" si="17"/>
        <v>2.1197160435168239</v>
      </c>
      <c r="I50" s="9">
        <f t="shared" si="18"/>
        <v>3.3978824705501798</v>
      </c>
      <c r="J50" s="9">
        <f t="shared" si="19"/>
        <v>4.2746412593416547</v>
      </c>
      <c r="K50" s="11">
        <f t="shared" si="20"/>
        <v>0.4854368932038835</v>
      </c>
      <c r="L50" s="11">
        <f t="shared" si="21"/>
        <v>0.3058103975535168</v>
      </c>
      <c r="M50" s="11">
        <f t="shared" si="22"/>
        <v>0.24390243902439027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-0.27008134426227137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0.23281563536219668</v>
      </c>
      <c r="Q50" s="11">
        <f>2*'OddsRatio_working_3-way'!K50*'OddsRatio_working_3-way'!L50*'OddsRatio_working_3-way'!M50</f>
        <v>7.241543868186523E-2</v>
      </c>
      <c r="R50" s="11">
        <f t="shared" si="23"/>
        <v>0</v>
      </c>
      <c r="S50" s="11">
        <f t="shared" si="24"/>
        <v>-0.86202042572815918</v>
      </c>
      <c r="T50" s="11">
        <f t="shared" si="25"/>
        <v>-0.26812454921560164</v>
      </c>
      <c r="U50" s="11">
        <f>'OddsRatio_working_3-way'!S50-'OddsRatio_working_3-way'!R50^2/3</f>
        <v>-0.86202042572815918</v>
      </c>
      <c r="V50" s="11">
        <f>'OddsRatio_working_3-way'!S50*'OddsRatio_working_3-way'!R50/3-2*'OddsRatio_working_3-way'!R50^3/27-'OddsRatio_working_3-way'!T50</f>
        <v>0.26812454921560164</v>
      </c>
      <c r="W50" s="11">
        <f>'OddsRatio_working_3-way'!V50^2+4*'OddsRatio_working_3-way'!U50^3/27</f>
        <v>-2.3005442511364105E-2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0.1540261474583404</v>
      </c>
      <c r="Y50" s="11">
        <f>IF('OddsRatio_working_3-way'!W50&gt;=0,IF('OddsRatio_working_3-way'!V50+SQRT('OddsRatio_working_3-way'!W50)&gt;0,0,PI()),ACOS('OddsRatio_working_3-way'!V50/(2*'OddsRatio_working_3-way'!X50)))</f>
        <v>0.51480963297639737</v>
      </c>
      <c r="Z50" s="11">
        <f>'OddsRatio_working_3-way'!X50^(1/3)*COS('OddsRatio_working_3-way'!Y50/3)</f>
        <v>0.52816794505510567</v>
      </c>
      <c r="AA50" s="11">
        <f>'OddsRatio_working_3-way'!X50^(1/3)*COS(('OddsRatio_working_3-way'!Y50+2*PI())/3)</f>
        <v>-0.34335611640066843</v>
      </c>
      <c r="AB50" s="11">
        <f>'OddsRatio_working_3-way'!X50^(1/3)*COS(('OddsRatio_working_3-way'!Y50+4*PI())/3)</f>
        <v>-0.1848118286544369</v>
      </c>
      <c r="AC50" s="11">
        <f>'OddsRatio_working_3-way'!X50^(1/3)*SIN('OddsRatio_working_3-way'!Y50/3)</f>
        <v>9.1535587208764244E-2</v>
      </c>
      <c r="AD50" s="11">
        <f>'OddsRatio_working_3-way'!X50^(1/3)*SIN(('OddsRatio_working_3-way'!Y50+2*PI())/3)</f>
        <v>0.41163906427796304</v>
      </c>
      <c r="AE50" s="11">
        <f>'OddsRatio_working_3-way'!X50^(1/3)*SIN(('OddsRatio_working_3-way'!Y50+4*PI())/3)</f>
        <v>-0.50317465148672724</v>
      </c>
      <c r="AF50" s="11">
        <f>-'OddsRatio_working_3-way'!U50/(3*'OddsRatio_working_3-way'!X50^(1/3))*COS(('OddsRatio_working_3-way'!Y50)/3)</f>
        <v>0.52816794505510567</v>
      </c>
      <c r="AG50" s="11">
        <f>-'OddsRatio_working_3-way'!U50/(3*'OddsRatio_working_3-way'!X50^(1/3))*COS(('OddsRatio_working_3-way'!Y50+2*PI())/3)</f>
        <v>-0.34335611640066843</v>
      </c>
      <c r="AH50" s="11">
        <f>-'OddsRatio_working_3-way'!U50/(3*'OddsRatio_working_3-way'!X50^(1/3))*COS(('OddsRatio_working_3-way'!Y50+4*PI())/3)</f>
        <v>-0.1848118286544369</v>
      </c>
      <c r="AI50" s="11">
        <f>'OddsRatio_working_3-way'!U50/(3*'OddsRatio_working_3-way'!X50^(1/3))*SIN(('OddsRatio_working_3-way'!Y50)/3)</f>
        <v>-9.1535587208764244E-2</v>
      </c>
      <c r="AJ50" s="11">
        <f>'OddsRatio_working_3-way'!U50/(3*'OddsRatio_working_3-way'!X50^(1/3))*SIN(('OddsRatio_working_3-way'!Y50+2*PI())/3)</f>
        <v>-0.41163906427796304</v>
      </c>
      <c r="AK50" s="11">
        <f>'OddsRatio_working_3-way'!U50/(3*'OddsRatio_working_3-way'!X50^(1/3))*SIN(('OddsRatio_working_3-way'!Y50+4*PI())/3)</f>
        <v>0.50317465148672724</v>
      </c>
      <c r="AL50" s="11">
        <f>'OddsRatio_working_3-way'!Z50+'OddsRatio_working_3-way'!AF50</f>
        <v>1.0563358901102113</v>
      </c>
      <c r="AM50" s="11">
        <f>'OddsRatio_working_3-way'!AA50+'OddsRatio_working_3-way'!AG50</f>
        <v>-0.68671223280133686</v>
      </c>
      <c r="AN50" s="11">
        <f>'OddsRatio_working_3-way'!AB50+'OddsRatio_working_3-way'!AH50</f>
        <v>-0.36962365730887381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1.0563358901102113</v>
      </c>
      <c r="AS50" s="11">
        <f>IF(('OddsRatio_working_3-way'!X50=0),IF(Q50&gt;0,-Q50^(1/3),(-Q50)^(1/3)),'OddsRatio_working_3-way'!AM50-'OddsRatio_working_3-way'!R50/3)</f>
        <v>-0.68671223280133686</v>
      </c>
      <c r="AT50" s="11">
        <f>IF(('OddsRatio_working_3-way'!X50=0),IF(Q50&gt;0,-Q50^(1/3),(-Q50)^(1/3)),'OddsRatio_working_3-way'!AN50-'OddsRatio_working_3-way'!R50/3)</f>
        <v>-0.36962365730887381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2.81</v>
      </c>
      <c r="B51" s="4">
        <f>IF('True_Odds_Calculator_3-way'!B50="","",'True_Odds_Calculator_3-way'!B50)</f>
        <v>3.35</v>
      </c>
      <c r="C51" s="4">
        <f>IF('True_Odds_Calculator_3-way'!C50="","",'True_Odds_Calculator_3-way'!C50)</f>
        <v>2.6</v>
      </c>
      <c r="D51" s="9">
        <f t="shared" si="13"/>
        <v>0.34262976205640733</v>
      </c>
      <c r="E51" s="9">
        <f t="shared" si="14"/>
        <v>0.28645063224894163</v>
      </c>
      <c r="F51" s="9">
        <f t="shared" si="15"/>
        <v>0.37091960569465132</v>
      </c>
      <c r="G51" s="9">
        <f t="shared" si="16"/>
        <v>1.060001252035496</v>
      </c>
      <c r="H51" s="9">
        <f t="shared" si="17"/>
        <v>2.9186022661842479</v>
      </c>
      <c r="I51" s="9">
        <f t="shared" si="18"/>
        <v>3.4910029422834161</v>
      </c>
      <c r="J51" s="9">
        <f t="shared" si="19"/>
        <v>2.6960020032567935</v>
      </c>
      <c r="K51" s="11">
        <f t="shared" si="20"/>
        <v>0.35587188612099646</v>
      </c>
      <c r="L51" s="11">
        <f t="shared" si="21"/>
        <v>0.29850746268656714</v>
      </c>
      <c r="M51" s="11">
        <f t="shared" si="22"/>
        <v>0.38461538461538458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-0.2780621938214759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0.2353412243463765</v>
      </c>
      <c r="Q51" s="11">
        <f>2*'OddsRatio_working_3-way'!K51*'OddsRatio_working_3-way'!L51*'OddsRatio_working_3-way'!M51</f>
        <v>8.1715702898047388E-2</v>
      </c>
      <c r="R51" s="11">
        <f t="shared" si="23"/>
        <v>0</v>
      </c>
      <c r="S51" s="11">
        <f t="shared" si="24"/>
        <v>-0.84636181967791158</v>
      </c>
      <c r="T51" s="11">
        <f t="shared" si="25"/>
        <v>-0.29387563183260818</v>
      </c>
      <c r="U51" s="11">
        <f>'OddsRatio_working_3-way'!S51-'OddsRatio_working_3-way'!R51^2/3</f>
        <v>-0.84636181967791158</v>
      </c>
      <c r="V51" s="11">
        <f>'OddsRatio_working_3-way'!S51*'OddsRatio_working_3-way'!R51/3-2*'OddsRatio_working_3-way'!R51^3/27-'OddsRatio_working_3-way'!T51</f>
        <v>0.29387563183260818</v>
      </c>
      <c r="W51" s="11">
        <f>'OddsRatio_working_3-way'!V51^2+4*'OddsRatio_working_3-way'!U51^3/27</f>
        <v>-3.4553276377358583E-3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0.14984843561308084</v>
      </c>
      <c r="Y51" s="11">
        <f>IF('OddsRatio_working_3-way'!W51&gt;=0,IF('OddsRatio_working_3-way'!V51+SQRT('OddsRatio_working_3-way'!W51)&gt;0,0,PI()),ACOS('OddsRatio_working_3-way'!V51/(2*'OddsRatio_working_3-way'!X51)))</f>
        <v>0.19741816423701275</v>
      </c>
      <c r="Z51" s="11">
        <f>'OddsRatio_working_3-way'!X51^(1/3)*COS('OddsRatio_working_3-way'!Y51/3)</f>
        <v>0.53000062601774811</v>
      </c>
      <c r="AA51" s="11">
        <f>'OddsRatio_working_3-way'!X51^(1/3)*COS(('OddsRatio_working_3-way'!Y51+2*PI())/3)</f>
        <v>-0.29524857304270519</v>
      </c>
      <c r="AB51" s="11">
        <f>'OddsRatio_working_3-way'!X51^(1/3)*COS(('OddsRatio_working_3-way'!Y51+4*PI())/3)</f>
        <v>-0.2347520529750429</v>
      </c>
      <c r="AC51" s="11">
        <f>'OddsRatio_working_3-way'!X51^(1/3)*SIN('OddsRatio_working_3-way'!Y51/3)</f>
        <v>3.4927682146100487E-2</v>
      </c>
      <c r="AD51" s="11">
        <f>'OddsRatio_working_3-way'!X51^(1/3)*SIN(('OddsRatio_working_3-way'!Y51+2*PI())/3)</f>
        <v>0.44153016507997545</v>
      </c>
      <c r="AE51" s="11">
        <f>'OddsRatio_working_3-way'!X51^(1/3)*SIN(('OddsRatio_working_3-way'!Y51+4*PI())/3)</f>
        <v>-0.47645784722607581</v>
      </c>
      <c r="AF51" s="11">
        <f>-'OddsRatio_working_3-way'!U51/(3*'OddsRatio_working_3-way'!X51^(1/3))*COS(('OddsRatio_working_3-way'!Y51)/3)</f>
        <v>0.53000062601774789</v>
      </c>
      <c r="AG51" s="11">
        <f>-'OddsRatio_working_3-way'!U51/(3*'OddsRatio_working_3-way'!X51^(1/3))*COS(('OddsRatio_working_3-way'!Y51+2*PI())/3)</f>
        <v>-0.29524857304270508</v>
      </c>
      <c r="AH51" s="11">
        <f>-'OddsRatio_working_3-way'!U51/(3*'OddsRatio_working_3-way'!X51^(1/3))*COS(('OddsRatio_working_3-way'!Y51+4*PI())/3)</f>
        <v>-0.23475205297504279</v>
      </c>
      <c r="AI51" s="11">
        <f>'OddsRatio_working_3-way'!U51/(3*'OddsRatio_working_3-way'!X51^(1/3))*SIN(('OddsRatio_working_3-way'!Y51)/3)</f>
        <v>-3.4927682146100467E-2</v>
      </c>
      <c r="AJ51" s="11">
        <f>'OddsRatio_working_3-way'!U51/(3*'OddsRatio_working_3-way'!X51^(1/3))*SIN(('OddsRatio_working_3-way'!Y51+2*PI())/3)</f>
        <v>-0.44153016507997522</v>
      </c>
      <c r="AK51" s="11">
        <f>'OddsRatio_working_3-way'!U51/(3*'OddsRatio_working_3-way'!X51^(1/3))*SIN(('OddsRatio_working_3-way'!Y51+4*PI())/3)</f>
        <v>0.47645784722607559</v>
      </c>
      <c r="AL51" s="11">
        <f>'OddsRatio_working_3-way'!Z51+'OddsRatio_working_3-way'!AF51</f>
        <v>1.060001252035496</v>
      </c>
      <c r="AM51" s="11">
        <f>'OddsRatio_working_3-way'!AA51+'OddsRatio_working_3-way'!AG51</f>
        <v>-0.59049714608541026</v>
      </c>
      <c r="AN51" s="11">
        <f>'OddsRatio_working_3-way'!AB51+'OddsRatio_working_3-way'!AH51</f>
        <v>-0.46950410595008568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1.060001252035496</v>
      </c>
      <c r="AS51" s="11">
        <f>IF(('OddsRatio_working_3-way'!X51=0),IF(Q51&gt;0,-Q51^(1/3),(-Q51)^(1/3)),'OddsRatio_working_3-way'!AM51-'OddsRatio_working_3-way'!R51/3)</f>
        <v>-0.59049714608541026</v>
      </c>
      <c r="AT51" s="11">
        <f>IF(('OddsRatio_working_3-way'!X51=0),IF(Q51&gt;0,-Q51^(1/3),(-Q51)^(1/3)),'OddsRatio_working_3-way'!AN51-'OddsRatio_working_3-way'!R51/3)</f>
        <v>-0.46950410595008568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2.09</v>
      </c>
      <c r="B52" s="4">
        <f>IF('True_Odds_Calculator_3-way'!B51="","",'True_Odds_Calculator_3-way'!B51)</f>
        <v>3.56</v>
      </c>
      <c r="C52" s="4">
        <f>IF('True_Odds_Calculator_3-way'!C51="","",'True_Odds_Calculator_3-way'!C51)</f>
        <v>3.56</v>
      </c>
      <c r="D52" s="9">
        <f t="shared" si="13"/>
        <v>0.46297781518721909</v>
      </c>
      <c r="E52" s="9">
        <f t="shared" si="14"/>
        <v>0.26851109240639048</v>
      </c>
      <c r="F52" s="9">
        <f t="shared" si="15"/>
        <v>0.26851109240639048</v>
      </c>
      <c r="G52" s="9">
        <f t="shared" si="16"/>
        <v>1.0641566125554716</v>
      </c>
      <c r="H52" s="9">
        <f t="shared" si="17"/>
        <v>2.1599307076854637</v>
      </c>
      <c r="I52" s="9">
        <f t="shared" si="18"/>
        <v>3.7242409281420072</v>
      </c>
      <c r="J52" s="9">
        <f t="shared" si="19"/>
        <v>3.7242409281420072</v>
      </c>
      <c r="K52" s="11">
        <f t="shared" si="20"/>
        <v>0.47846889952153115</v>
      </c>
      <c r="L52" s="11">
        <f t="shared" si="21"/>
        <v>0.2808988764044944</v>
      </c>
      <c r="M52" s="11">
        <f t="shared" si="22"/>
        <v>0.2808988764044944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-0.26968708339348679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0.23444734456103303</v>
      </c>
      <c r="Q52" s="11">
        <f>2*'OddsRatio_working_3-way'!K52*'OddsRatio_working_3-way'!L52*'OddsRatio_working_3-way'!M52</f>
        <v>7.5506391162973613E-2</v>
      </c>
      <c r="R52" s="11">
        <f t="shared" si="23"/>
        <v>0</v>
      </c>
      <c r="S52" s="11">
        <f t="shared" si="24"/>
        <v>-0.86933100989105494</v>
      </c>
      <c r="T52" s="11">
        <f t="shared" si="25"/>
        <v>-0.27997778096330278</v>
      </c>
      <c r="U52" s="11">
        <f>'OddsRatio_working_3-way'!S52-'OddsRatio_working_3-way'!R52^2/3</f>
        <v>-0.86933100989105494</v>
      </c>
      <c r="V52" s="11">
        <f>'OddsRatio_working_3-way'!S52*'OddsRatio_working_3-way'!R52/3-2*'OddsRatio_working_3-way'!R52^3/27-'OddsRatio_working_3-way'!T52</f>
        <v>0.27997778096330278</v>
      </c>
      <c r="W52" s="11">
        <f>'OddsRatio_working_3-way'!V52^2+4*'OddsRatio_working_3-way'!U52^3/27</f>
        <v>-1.8943566901662226E-2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0.15598968293992826</v>
      </c>
      <c r="Y52" s="11">
        <f>IF('OddsRatio_working_3-way'!W52&gt;=0,IF('OddsRatio_working_3-way'!V52+SQRT('OddsRatio_working_3-way'!W52)&gt;0,0,PI()),ACOS('OddsRatio_working_3-way'!V52/(2*'OddsRatio_working_3-way'!X52)))</f>
        <v>0.45690089582634408</v>
      </c>
      <c r="Z52" s="11">
        <f>'OddsRatio_working_3-way'!X52^(1/3)*COS('OddsRatio_working_3-way'!Y52/3)</f>
        <v>0.53207830627773578</v>
      </c>
      <c r="AA52" s="11">
        <f>'OddsRatio_working_3-way'!X52^(1/3)*COS(('OddsRatio_working_3-way'!Y52+2*PI())/3)</f>
        <v>-0.33676580627773572</v>
      </c>
      <c r="AB52" s="11">
        <f>'OddsRatio_working_3-way'!X52^(1/3)*COS(('OddsRatio_working_3-way'!Y52+4*PI())/3)</f>
        <v>-0.19531250000000019</v>
      </c>
      <c r="AC52" s="11">
        <f>'OddsRatio_working_3-way'!X52^(1/3)*SIN('OddsRatio_working_3-way'!Y52/3)</f>
        <v>8.1668104457213231E-2</v>
      </c>
      <c r="AD52" s="11">
        <f>'OddsRatio_working_3-way'!X52^(1/3)*SIN(('OddsRatio_working_3-way'!Y52+2*PI())/3)</f>
        <v>0.41995927781050973</v>
      </c>
      <c r="AE52" s="11">
        <f>'OddsRatio_working_3-way'!X52^(1/3)*SIN(('OddsRatio_working_3-way'!Y52+4*PI())/3)</f>
        <v>-0.50162738226772297</v>
      </c>
      <c r="AF52" s="11">
        <f>-'OddsRatio_working_3-way'!U52/(3*'OddsRatio_working_3-way'!X52^(1/3))*COS(('OddsRatio_working_3-way'!Y52)/3)</f>
        <v>0.53207830627773578</v>
      </c>
      <c r="AG52" s="11">
        <f>-'OddsRatio_working_3-way'!U52/(3*'OddsRatio_working_3-way'!X52^(1/3))*COS(('OddsRatio_working_3-way'!Y52+2*PI())/3)</f>
        <v>-0.33676580627773572</v>
      </c>
      <c r="AH52" s="11">
        <f>-'OddsRatio_working_3-way'!U52/(3*'OddsRatio_working_3-way'!X52^(1/3))*COS(('OddsRatio_working_3-way'!Y52+4*PI())/3)</f>
        <v>-0.19531250000000019</v>
      </c>
      <c r="AI52" s="11">
        <f>'OddsRatio_working_3-way'!U52/(3*'OddsRatio_working_3-way'!X52^(1/3))*SIN(('OddsRatio_working_3-way'!Y52)/3)</f>
        <v>-8.1668104457213231E-2</v>
      </c>
      <c r="AJ52" s="11">
        <f>'OddsRatio_working_3-way'!U52/(3*'OddsRatio_working_3-way'!X52^(1/3))*SIN(('OddsRatio_working_3-way'!Y52+2*PI())/3)</f>
        <v>-0.41995927781050973</v>
      </c>
      <c r="AK52" s="11">
        <f>'OddsRatio_working_3-way'!U52/(3*'OddsRatio_working_3-way'!X52^(1/3))*SIN(('OddsRatio_working_3-way'!Y52+4*PI())/3)</f>
        <v>0.50162738226772297</v>
      </c>
      <c r="AL52" s="11">
        <f>'OddsRatio_working_3-way'!Z52+'OddsRatio_working_3-way'!AF52</f>
        <v>1.0641566125554716</v>
      </c>
      <c r="AM52" s="11">
        <f>'OddsRatio_working_3-way'!AA52+'OddsRatio_working_3-way'!AG52</f>
        <v>-0.67353161255547145</v>
      </c>
      <c r="AN52" s="11">
        <f>'OddsRatio_working_3-way'!AB52+'OddsRatio_working_3-way'!AH52</f>
        <v>-0.39062500000000039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1.0641566125554716</v>
      </c>
      <c r="AS52" s="11">
        <f>IF(('OddsRatio_working_3-way'!X52=0),IF(Q52&gt;0,-Q52^(1/3),(-Q52)^(1/3)),'OddsRatio_working_3-way'!AM52-'OddsRatio_working_3-way'!R52/3)</f>
        <v>-0.67353161255547145</v>
      </c>
      <c r="AT52" s="11">
        <f>IF(('OddsRatio_working_3-way'!X52=0),IF(Q52&gt;0,-Q52^(1/3),(-Q52)^(1/3)),'OddsRatio_working_3-way'!AN52-'OddsRatio_working_3-way'!R52/3)</f>
        <v>-0.39062500000000039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1.93</v>
      </c>
      <c r="B53" s="4">
        <f>IF('True_Odds_Calculator_3-way'!B52="","",'True_Odds_Calculator_3-way'!B52)</f>
        <v>3.77</v>
      </c>
      <c r="C53" s="4">
        <f>IF('True_Odds_Calculator_3-way'!C52="","",'True_Odds_Calculator_3-way'!C52)</f>
        <v>3.92</v>
      </c>
      <c r="D53" s="9">
        <f t="shared" si="13"/>
        <v>0.50284766847878837</v>
      </c>
      <c r="E53" s="9">
        <f t="shared" si="14"/>
        <v>0.25350086632964064</v>
      </c>
      <c r="F53" s="9">
        <f t="shared" si="15"/>
        <v>0.24365146519157085</v>
      </c>
      <c r="G53" s="9">
        <f t="shared" si="16"/>
        <v>1.0630901423931409</v>
      </c>
      <c r="H53" s="9">
        <f t="shared" si="17"/>
        <v>1.9886738324256206</v>
      </c>
      <c r="I53" s="9">
        <f t="shared" si="18"/>
        <v>3.944759694429</v>
      </c>
      <c r="J53" s="9">
        <f t="shared" si="19"/>
        <v>4.1042232157879717</v>
      </c>
      <c r="K53" s="11">
        <f t="shared" si="20"/>
        <v>0.5181347150259068</v>
      </c>
      <c r="L53" s="11">
        <f t="shared" si="21"/>
        <v>0.26525198938992045</v>
      </c>
      <c r="M53" s="11">
        <f t="shared" si="22"/>
        <v>0.25510204081632654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-0.26373079433392344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0.23209899674332155</v>
      </c>
      <c r="Q53" s="11">
        <f>2*'OddsRatio_working_3-way'!K53*'OddsRatio_working_3-way'!L53*'OddsRatio_working_3-way'!M53</f>
        <v>7.012054282275576E-2</v>
      </c>
      <c r="R53" s="11">
        <f t="shared" si="23"/>
        <v>0</v>
      </c>
      <c r="S53" s="11">
        <f t="shared" si="24"/>
        <v>-0.88006028014100168</v>
      </c>
      <c r="T53" s="11">
        <f t="shared" si="25"/>
        <v>-0.26587923871329355</v>
      </c>
      <c r="U53" s="11">
        <f>'OddsRatio_working_3-way'!S53-'OddsRatio_working_3-way'!R53^2/3</f>
        <v>-0.88006028014100168</v>
      </c>
      <c r="V53" s="11">
        <f>'OddsRatio_working_3-way'!S53*'OddsRatio_working_3-way'!R53/3-2*'OddsRatio_working_3-way'!R53^3/27-'OddsRatio_working_3-way'!T53</f>
        <v>0.26587923871329355</v>
      </c>
      <c r="W53" s="11">
        <f>'OddsRatio_working_3-way'!V53^2+4*'OddsRatio_working_3-way'!U53^3/27</f>
        <v>-3.0287793742239444E-2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0.15888640857622152</v>
      </c>
      <c r="Y53" s="11">
        <f>IF('OddsRatio_working_3-way'!W53&gt;=0,IF('OddsRatio_working_3-way'!V53+SQRT('OddsRatio_working_3-way'!W53)&gt;0,0,PI()),ACOS('OddsRatio_working_3-way'!V53/(2*'OddsRatio_working_3-way'!X53)))</f>
        <v>0.57957409504562563</v>
      </c>
      <c r="Z53" s="11">
        <f>'OddsRatio_working_3-way'!X53^(1/3)*COS('OddsRatio_working_3-way'!Y53/3)</f>
        <v>0.53154507119657046</v>
      </c>
      <c r="AA53" s="11">
        <f>'OddsRatio_working_3-way'!X53^(1/3)*COS(('OddsRatio_working_3-way'!Y53+2*PI())/3)</f>
        <v>-0.35582778530770026</v>
      </c>
      <c r="AB53" s="11">
        <f>'OddsRatio_working_3-way'!X53^(1/3)*COS(('OddsRatio_working_3-way'!Y53+4*PI())/3)</f>
        <v>-0.17571728588887028</v>
      </c>
      <c r="AC53" s="11">
        <f>'OddsRatio_working_3-way'!X53^(1/3)*SIN('OddsRatio_working_3-way'!Y53/3)</f>
        <v>0.10398684532333945</v>
      </c>
      <c r="AD53" s="11">
        <f>'OddsRatio_working_3-way'!X53^(1/3)*SIN(('OddsRatio_working_3-way'!Y53+2*PI())/3)</f>
        <v>0.40833811225096833</v>
      </c>
      <c r="AE53" s="11">
        <f>'OddsRatio_working_3-way'!X53^(1/3)*SIN(('OddsRatio_working_3-way'!Y53+4*PI())/3)</f>
        <v>-0.51232495757430785</v>
      </c>
      <c r="AF53" s="11">
        <f>-'OddsRatio_working_3-way'!U53/(3*'OddsRatio_working_3-way'!X53^(1/3))*COS(('OddsRatio_working_3-way'!Y53)/3)</f>
        <v>0.53154507119657046</v>
      </c>
      <c r="AG53" s="11">
        <f>-'OddsRatio_working_3-way'!U53/(3*'OddsRatio_working_3-way'!X53^(1/3))*COS(('OddsRatio_working_3-way'!Y53+2*PI())/3)</f>
        <v>-0.35582778530770026</v>
      </c>
      <c r="AH53" s="11">
        <f>-'OddsRatio_working_3-way'!U53/(3*'OddsRatio_working_3-way'!X53^(1/3))*COS(('OddsRatio_working_3-way'!Y53+4*PI())/3)</f>
        <v>-0.17571728588887028</v>
      </c>
      <c r="AI53" s="11">
        <f>'OddsRatio_working_3-way'!U53/(3*'OddsRatio_working_3-way'!X53^(1/3))*SIN(('OddsRatio_working_3-way'!Y53)/3)</f>
        <v>-0.10398684532333945</v>
      </c>
      <c r="AJ53" s="11">
        <f>'OddsRatio_working_3-way'!U53/(3*'OddsRatio_working_3-way'!X53^(1/3))*SIN(('OddsRatio_working_3-way'!Y53+2*PI())/3)</f>
        <v>-0.40833811225096833</v>
      </c>
      <c r="AK53" s="11">
        <f>'OddsRatio_working_3-way'!U53/(3*'OddsRatio_working_3-way'!X53^(1/3))*SIN(('OddsRatio_working_3-way'!Y53+4*PI())/3)</f>
        <v>0.51232495757430785</v>
      </c>
      <c r="AL53" s="11">
        <f>'OddsRatio_working_3-way'!Z53+'OddsRatio_working_3-way'!AF53</f>
        <v>1.0630901423931409</v>
      </c>
      <c r="AM53" s="11">
        <f>'OddsRatio_working_3-way'!AA53+'OddsRatio_working_3-way'!AG53</f>
        <v>-0.71165557061540052</v>
      </c>
      <c r="AN53" s="11">
        <f>'OddsRatio_working_3-way'!AB53+'OddsRatio_working_3-way'!AH53</f>
        <v>-0.35143457177774057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1.0630901423931409</v>
      </c>
      <c r="AS53" s="11">
        <f>IF(('OddsRatio_working_3-way'!X53=0),IF(Q53&gt;0,-Q53^(1/3),(-Q53)^(1/3)),'OddsRatio_working_3-way'!AM53-'OddsRatio_working_3-way'!R53/3)</f>
        <v>-0.71165557061540052</v>
      </c>
      <c r="AT53" s="11">
        <f>IF(('OddsRatio_working_3-way'!X53=0),IF(Q53&gt;0,-Q53^(1/3),(-Q53)^(1/3)),'OddsRatio_working_3-way'!AN53-'OddsRatio_working_3-way'!R53/3)</f>
        <v>-0.35143457177774057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3.79</v>
      </c>
      <c r="B54" s="4">
        <f>IF('True_Odds_Calculator_3-way'!B53="","",'True_Odds_Calculator_3-way'!B53)</f>
        <v>3.7</v>
      </c>
      <c r="C54" s="4">
        <f>IF('True_Odds_Calculator_3-way'!C53="","",'True_Odds_Calculator_3-way'!C53)</f>
        <v>1.98</v>
      </c>
      <c r="D54" s="9">
        <f t="shared" si="13"/>
        <v>0.25205985472887416</v>
      </c>
      <c r="E54" s="9">
        <f t="shared" si="14"/>
        <v>0.2582916844048776</v>
      </c>
      <c r="F54" s="9">
        <f t="shared" si="15"/>
        <v>0.48964846086624814</v>
      </c>
      <c r="G54" s="9">
        <f t="shared" si="16"/>
        <v>1.0635525653359417</v>
      </c>
      <c r="H54" s="9">
        <f t="shared" si="17"/>
        <v>3.9673116572872771</v>
      </c>
      <c r="I54" s="9">
        <f t="shared" si="18"/>
        <v>3.8715919264070426</v>
      </c>
      <c r="J54" s="9">
        <f t="shared" si="19"/>
        <v>2.0422815140292232</v>
      </c>
      <c r="K54" s="11">
        <f t="shared" si="20"/>
        <v>0.26385224274406333</v>
      </c>
      <c r="L54" s="11">
        <f t="shared" si="21"/>
        <v>0.27027027027027023</v>
      </c>
      <c r="M54" s="11">
        <f t="shared" si="22"/>
        <v>0.50505050505050508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-0.26588137669931855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0.23302266046329367</v>
      </c>
      <c r="Q54" s="11">
        <f>2*'OddsRatio_working_3-way'!K54*'OddsRatio_working_3-way'!L54*'OddsRatio_working_3-way'!M54</f>
        <v>7.203173430086357E-2</v>
      </c>
      <c r="R54" s="11">
        <f t="shared" si="23"/>
        <v>0</v>
      </c>
      <c r="S54" s="11">
        <f t="shared" si="24"/>
        <v>-0.87641587897604301</v>
      </c>
      <c r="T54" s="11">
        <f t="shared" si="25"/>
        <v>-0.27091680957528375</v>
      </c>
      <c r="U54" s="11">
        <f>'OddsRatio_working_3-way'!S54-'OddsRatio_working_3-way'!R54^2/3</f>
        <v>-0.87641587897604301</v>
      </c>
      <c r="V54" s="11">
        <f>'OddsRatio_working_3-way'!S54*'OddsRatio_working_3-way'!R54/3-2*'OddsRatio_working_3-way'!R54^3/27-'OddsRatio_working_3-way'!T54</f>
        <v>0.27091680957528375</v>
      </c>
      <c r="W54" s="11">
        <f>'OddsRatio_working_3-way'!V54^2+4*'OddsRatio_working_3-way'!U54^3/27</f>
        <v>-2.6334339657531153E-2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0.1579004887326047</v>
      </c>
      <c r="Y54" s="11">
        <f>IF('OddsRatio_working_3-way'!W54&gt;=0,IF('OddsRatio_working_3-way'!V54+SQRT('OddsRatio_working_3-way'!W54)&gt;0,0,PI()),ACOS('OddsRatio_working_3-way'!V54/(2*'OddsRatio_working_3-way'!X54)))</f>
        <v>0.53968229974227455</v>
      </c>
      <c r="Z54" s="11">
        <f>'OddsRatio_working_3-way'!X54^(1/3)*COS('OddsRatio_working_3-way'!Y54/3)</f>
        <v>0.53177628266797083</v>
      </c>
      <c r="AA54" s="11">
        <f>'OddsRatio_working_3-way'!X54^(1/3)*COS(('OddsRatio_working_3-way'!Y54+2*PI())/3)</f>
        <v>-0.34964050630290167</v>
      </c>
      <c r="AB54" s="11">
        <f>'OddsRatio_working_3-way'!X54^(1/3)*COS(('OddsRatio_working_3-way'!Y54+4*PI())/3)</f>
        <v>-0.18213577636506914</v>
      </c>
      <c r="AC54" s="11">
        <f>'OddsRatio_working_3-way'!X54^(1/3)*SIN('OddsRatio_working_3-way'!Y54/3)</f>
        <v>9.6708900920143129E-2</v>
      </c>
      <c r="AD54" s="11">
        <f>'OddsRatio_working_3-way'!X54^(1/3)*SIN(('OddsRatio_working_3-way'!Y54+2*PI())/3)</f>
        <v>0.41217731946044572</v>
      </c>
      <c r="AE54" s="11">
        <f>'OddsRatio_working_3-way'!X54^(1/3)*SIN(('OddsRatio_working_3-way'!Y54+4*PI())/3)</f>
        <v>-0.50888622038058884</v>
      </c>
      <c r="AF54" s="11">
        <f>-'OddsRatio_working_3-way'!U54/(3*'OddsRatio_working_3-way'!X54^(1/3))*COS(('OddsRatio_working_3-way'!Y54)/3)</f>
        <v>0.53177628266797072</v>
      </c>
      <c r="AG54" s="11">
        <f>-'OddsRatio_working_3-way'!U54/(3*'OddsRatio_working_3-way'!X54^(1/3))*COS(('OddsRatio_working_3-way'!Y54+2*PI())/3)</f>
        <v>-0.34964050630290155</v>
      </c>
      <c r="AH54" s="11">
        <f>-'OddsRatio_working_3-way'!U54/(3*'OddsRatio_working_3-way'!X54^(1/3))*COS(('OddsRatio_working_3-way'!Y54+4*PI())/3)</f>
        <v>-0.18213577636506911</v>
      </c>
      <c r="AI54" s="11">
        <f>'OddsRatio_working_3-way'!U54/(3*'OddsRatio_working_3-way'!X54^(1/3))*SIN(('OddsRatio_working_3-way'!Y54)/3)</f>
        <v>-9.6708900920143115E-2</v>
      </c>
      <c r="AJ54" s="11">
        <f>'OddsRatio_working_3-way'!U54/(3*'OddsRatio_working_3-way'!X54^(1/3))*SIN(('OddsRatio_working_3-way'!Y54+2*PI())/3)</f>
        <v>-0.41217731946044561</v>
      </c>
      <c r="AK54" s="11">
        <f>'OddsRatio_working_3-way'!U54/(3*'OddsRatio_working_3-way'!X54^(1/3))*SIN(('OddsRatio_working_3-way'!Y54+4*PI())/3)</f>
        <v>0.50888622038058873</v>
      </c>
      <c r="AL54" s="11">
        <f>'OddsRatio_working_3-way'!Z54+'OddsRatio_working_3-way'!AF54</f>
        <v>1.0635525653359417</v>
      </c>
      <c r="AM54" s="11">
        <f>'OddsRatio_working_3-way'!AA54+'OddsRatio_working_3-way'!AG54</f>
        <v>-0.69928101260580322</v>
      </c>
      <c r="AN54" s="11">
        <f>'OddsRatio_working_3-way'!AB54+'OddsRatio_working_3-way'!AH54</f>
        <v>-0.36427155273013823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1.0635525653359417</v>
      </c>
      <c r="AS54" s="11">
        <f>IF(('OddsRatio_working_3-way'!X54=0),IF(Q54&gt;0,-Q54^(1/3),(-Q54)^(1/3)),'OddsRatio_working_3-way'!AM54-'OddsRatio_working_3-way'!R54/3)</f>
        <v>-0.69928101260580322</v>
      </c>
      <c r="AT54" s="11">
        <f>IF(('OddsRatio_working_3-way'!X54=0),IF(Q54&gt;0,-Q54^(1/3),(-Q54)^(1/3)),'OddsRatio_working_3-way'!AN54-'OddsRatio_working_3-way'!R54/3)</f>
        <v>-0.36427155273013823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1.21</v>
      </c>
      <c r="B55" s="4">
        <f>IF('True_Odds_Calculator_3-way'!B54="","",'True_Odds_Calculator_3-way'!B54)</f>
        <v>6.55</v>
      </c>
      <c r="C55" s="4">
        <f>IF('True_Odds_Calculator_3-way'!C54="","",'True_Odds_Calculator_3-way'!C54)</f>
        <v>16.64</v>
      </c>
      <c r="D55" s="9">
        <f t="shared" si="13"/>
        <v>0.80855179469136063</v>
      </c>
      <c r="E55" s="9">
        <f t="shared" si="14"/>
        <v>0.13778404012475354</v>
      </c>
      <c r="F55" s="9">
        <f t="shared" si="15"/>
        <v>5.3664165183885358E-2</v>
      </c>
      <c r="G55" s="9">
        <f t="shared" si="16"/>
        <v>1.1275197538400443</v>
      </c>
      <c r="H55" s="9">
        <f t="shared" si="17"/>
        <v>1.2367791483064097</v>
      </c>
      <c r="I55" s="9">
        <f t="shared" si="18"/>
        <v>7.2577346338122464</v>
      </c>
      <c r="J55" s="9">
        <f t="shared" si="19"/>
        <v>18.634408950058294</v>
      </c>
      <c r="K55" s="11">
        <f t="shared" si="20"/>
        <v>0.82644628099173556</v>
      </c>
      <c r="L55" s="11">
        <f t="shared" si="21"/>
        <v>0.15267175572519084</v>
      </c>
      <c r="M55" s="11">
        <f t="shared" si="22"/>
        <v>6.0096153846153841E-2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-0.1382194098406796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0.16226833541198565</v>
      </c>
      <c r="Q55" s="11">
        <f>2*'OddsRatio_working_3-way'!K55*'OddsRatio_working_3-way'!L55*'OddsRatio_working_3-way'!M55</f>
        <v>1.5165264991774358E-2</v>
      </c>
      <c r="R55" s="11">
        <f t="shared" si="23"/>
        <v>0</v>
      </c>
      <c r="S55" s="11">
        <f t="shared" si="24"/>
        <v>-1.1739909438119174</v>
      </c>
      <c r="T55" s="11">
        <f t="shared" si="25"/>
        <v>-0.10971877979550627</v>
      </c>
      <c r="U55" s="11">
        <f>'OddsRatio_working_3-way'!S55-'OddsRatio_working_3-way'!R55^2/3</f>
        <v>-1.1739909438119174</v>
      </c>
      <c r="V55" s="11">
        <f>'OddsRatio_working_3-way'!S55*'OddsRatio_working_3-way'!R55/3-2*'OddsRatio_working_3-way'!R55^3/27-'OddsRatio_working_3-way'!T55</f>
        <v>0.10971877979550627</v>
      </c>
      <c r="W55" s="11">
        <f>'OddsRatio_working_3-way'!V55^2+4*'OddsRatio_working_3-way'!U55^3/27</f>
        <v>-0.22767417136148846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0.24480215583267606</v>
      </c>
      <c r="Y55" s="11">
        <f>IF('OddsRatio_working_3-way'!W55&gt;=0,IF('OddsRatio_working_3-way'!V55+SQRT('OddsRatio_working_3-way'!W55)&gt;0,0,PI()),ACOS('OddsRatio_working_3-way'!V55/(2*'OddsRatio_working_3-way'!X55)))</f>
        <v>1.3447801176672232</v>
      </c>
      <c r="Z55" s="11">
        <f>'OddsRatio_working_3-way'!X55^(1/3)*COS('OddsRatio_working_3-way'!Y55/3)</f>
        <v>0.56375987692002216</v>
      </c>
      <c r="AA55" s="11">
        <f>'OddsRatio_working_3-way'!X55^(1/3)*COS(('OddsRatio_working_3-way'!Y55+2*PI())/3)</f>
        <v>-0.51667524683375277</v>
      </c>
      <c r="AB55" s="11">
        <f>'OddsRatio_working_3-way'!X55^(1/3)*COS(('OddsRatio_working_3-way'!Y55+4*PI())/3)</f>
        <v>-4.7084630086269591E-2</v>
      </c>
      <c r="AC55" s="11">
        <f>'OddsRatio_working_3-way'!X55^(1/3)*SIN('OddsRatio_working_3-way'!Y55/3)</f>
        <v>0.27111826898808189</v>
      </c>
      <c r="AD55" s="11">
        <f>'OddsRatio_working_3-way'!X55^(1/3)*SIN(('OddsRatio_working_3-way'!Y55+2*PI())/3)</f>
        <v>0.35267124055308668</v>
      </c>
      <c r="AE55" s="11">
        <f>'OddsRatio_working_3-way'!X55^(1/3)*SIN(('OddsRatio_working_3-way'!Y55+4*PI())/3)</f>
        <v>-0.62378950954116863</v>
      </c>
      <c r="AF55" s="11">
        <f>-'OddsRatio_working_3-way'!U55/(3*'OddsRatio_working_3-way'!X55^(1/3))*COS(('OddsRatio_working_3-way'!Y55)/3)</f>
        <v>0.56375987692002216</v>
      </c>
      <c r="AG55" s="11">
        <f>-'OddsRatio_working_3-way'!U55/(3*'OddsRatio_working_3-way'!X55^(1/3))*COS(('OddsRatio_working_3-way'!Y55+2*PI())/3)</f>
        <v>-0.51667524683375277</v>
      </c>
      <c r="AH55" s="11">
        <f>-'OddsRatio_working_3-way'!U55/(3*'OddsRatio_working_3-way'!X55^(1/3))*COS(('OddsRatio_working_3-way'!Y55+4*PI())/3)</f>
        <v>-4.7084630086269591E-2</v>
      </c>
      <c r="AI55" s="11">
        <f>'OddsRatio_working_3-way'!U55/(3*'OddsRatio_working_3-way'!X55^(1/3))*SIN(('OddsRatio_working_3-way'!Y55)/3)</f>
        <v>-0.27111826898808189</v>
      </c>
      <c r="AJ55" s="11">
        <f>'OddsRatio_working_3-way'!U55/(3*'OddsRatio_working_3-way'!X55^(1/3))*SIN(('OddsRatio_working_3-way'!Y55+2*PI())/3)</f>
        <v>-0.35267124055308668</v>
      </c>
      <c r="AK55" s="11">
        <f>'OddsRatio_working_3-way'!U55/(3*'OddsRatio_working_3-way'!X55^(1/3))*SIN(('OddsRatio_working_3-way'!Y55+4*PI())/3)</f>
        <v>0.62378950954116863</v>
      </c>
      <c r="AL55" s="11">
        <f>'OddsRatio_working_3-way'!Z55+'OddsRatio_working_3-way'!AF55</f>
        <v>1.1275197538400443</v>
      </c>
      <c r="AM55" s="11">
        <f>'OddsRatio_working_3-way'!AA55+'OddsRatio_working_3-way'!AG55</f>
        <v>-1.0333504936675055</v>
      </c>
      <c r="AN55" s="11">
        <f>'OddsRatio_working_3-way'!AB55+'OddsRatio_working_3-way'!AH55</f>
        <v>-9.4169260172539182E-2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1.1275197538400443</v>
      </c>
      <c r="AS55" s="11">
        <f>IF(('OddsRatio_working_3-way'!X55=0),IF(Q55&gt;0,-Q55^(1/3),(-Q55)^(1/3)),'OddsRatio_working_3-way'!AM55-'OddsRatio_working_3-way'!R55/3)</f>
        <v>-1.0333504936675055</v>
      </c>
      <c r="AT55" s="11">
        <f>IF(('OddsRatio_working_3-way'!X55=0),IF(Q55&gt;0,-Q55^(1/3),(-Q55)^(1/3)),'OddsRatio_working_3-way'!AN55-'OddsRatio_working_3-way'!R55/3)</f>
        <v>-9.4169260172539182E-2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2.88</v>
      </c>
      <c r="B56" s="4">
        <f>IF('True_Odds_Calculator_3-way'!B55="","",'True_Odds_Calculator_3-way'!B55)</f>
        <v>3.62</v>
      </c>
      <c r="C56" s="4">
        <f>IF('True_Odds_Calculator_3-way'!C55="","",'True_Odds_Calculator_3-way'!C55)</f>
        <v>2.4700000000000002</v>
      </c>
      <c r="D56" s="9">
        <f t="shared" si="13"/>
        <v>0.33760497817143542</v>
      </c>
      <c r="E56" s="9">
        <f t="shared" si="14"/>
        <v>0.26778532287999718</v>
      </c>
      <c r="F56" s="9">
        <f t="shared" si="15"/>
        <v>0.39460969894856729</v>
      </c>
      <c r="G56" s="9">
        <f t="shared" si="16"/>
        <v>1.043639165147229</v>
      </c>
      <c r="H56" s="9">
        <f t="shared" si="17"/>
        <v>2.9620416304767909</v>
      </c>
      <c r="I56" s="9">
        <f t="shared" si="18"/>
        <v>3.7343346126857395</v>
      </c>
      <c r="J56" s="9">
        <f t="shared" si="19"/>
        <v>2.5341495727664265</v>
      </c>
      <c r="K56" s="11">
        <f t="shared" si="20"/>
        <v>0.34722222222222221</v>
      </c>
      <c r="L56" s="11">
        <f t="shared" si="21"/>
        <v>0.27624309392265195</v>
      </c>
      <c r="M56" s="11">
        <f t="shared" si="22"/>
        <v>0.40485829959514169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-0.28117613945616271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0.23183356819588286</v>
      </c>
      <c r="Q56" s="11">
        <f>2*'OddsRatio_working_3-way'!K56*'OddsRatio_working_3-way'!L56*'OddsRatio_working_3-way'!M56</f>
        <v>7.7666187000295761E-2</v>
      </c>
      <c r="R56" s="11">
        <f t="shared" si="23"/>
        <v>0</v>
      </c>
      <c r="S56" s="11">
        <f t="shared" si="24"/>
        <v>-0.82451366123841141</v>
      </c>
      <c r="T56" s="11">
        <f t="shared" si="25"/>
        <v>-0.27621898198941752</v>
      </c>
      <c r="U56" s="11">
        <f>'OddsRatio_working_3-way'!S56-'OddsRatio_working_3-way'!R56^2/3</f>
        <v>-0.82451366123841141</v>
      </c>
      <c r="V56" s="11">
        <f>'OddsRatio_working_3-way'!S56*'OddsRatio_working_3-way'!R56/3-2*'OddsRatio_working_3-way'!R56^3/27-'OddsRatio_working_3-way'!T56</f>
        <v>0.27621898198941752</v>
      </c>
      <c r="W56" s="11">
        <f>'OddsRatio_working_3-way'!V56^2+4*'OddsRatio_working_3-way'!U56^3/27</f>
        <v>-6.7435432222843067E-3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0.14408371631932812</v>
      </c>
      <c r="Y56" s="11">
        <f>IF('OddsRatio_working_3-way'!W56&gt;=0,IF('OddsRatio_working_3-way'!V56+SQRT('OddsRatio_working_3-way'!W56)&gt;0,0,PI()),ACOS('OddsRatio_working_3-way'!V56/(2*'OddsRatio_working_3-way'!X56)))</f>
        <v>0.28897515293097564</v>
      </c>
      <c r="Z56" s="11">
        <f>'OddsRatio_working_3-way'!X56^(1/3)*COS('OddsRatio_working_3-way'!Y56/3)</f>
        <v>0.52181958257361449</v>
      </c>
      <c r="AA56" s="11">
        <f>'OddsRatio_working_3-way'!X56^(1/3)*COS(('OddsRatio_working_3-way'!Y56+2*PI())/3)</f>
        <v>-0.30457508347209905</v>
      </c>
      <c r="AB56" s="11">
        <f>'OddsRatio_working_3-way'!X56^(1/3)*COS(('OddsRatio_working_3-way'!Y56+4*PI())/3)</f>
        <v>-0.21724449910151555</v>
      </c>
      <c r="AC56" s="11">
        <f>'OddsRatio_working_3-way'!X56^(1/3)*SIN('OddsRatio_working_3-way'!Y56/3)</f>
        <v>5.042033639484398E-2</v>
      </c>
      <c r="AD56" s="11">
        <f>'OddsRatio_working_3-way'!X56^(1/3)*SIN(('OddsRatio_working_3-way'!Y56+2*PI())/3)</f>
        <v>0.42669884650351986</v>
      </c>
      <c r="AE56" s="11">
        <f>'OddsRatio_working_3-way'!X56^(1/3)*SIN(('OddsRatio_working_3-way'!Y56+4*PI())/3)</f>
        <v>-0.47711918289836358</v>
      </c>
      <c r="AF56" s="11">
        <f>-'OddsRatio_working_3-way'!U56/(3*'OddsRatio_working_3-way'!X56^(1/3))*COS(('OddsRatio_working_3-way'!Y56)/3)</f>
        <v>0.52181958257361438</v>
      </c>
      <c r="AG56" s="11">
        <f>-'OddsRatio_working_3-way'!U56/(3*'OddsRatio_working_3-way'!X56^(1/3))*COS(('OddsRatio_working_3-way'!Y56+2*PI())/3)</f>
        <v>-0.304575083472099</v>
      </c>
      <c r="AH56" s="11">
        <f>-'OddsRatio_working_3-way'!U56/(3*'OddsRatio_working_3-way'!X56^(1/3))*COS(('OddsRatio_working_3-way'!Y56+4*PI())/3)</f>
        <v>-0.21724449910151553</v>
      </c>
      <c r="AI56" s="11">
        <f>'OddsRatio_working_3-way'!U56/(3*'OddsRatio_working_3-way'!X56^(1/3))*SIN(('OddsRatio_working_3-way'!Y56)/3)</f>
        <v>-5.0420336394843973E-2</v>
      </c>
      <c r="AJ56" s="11">
        <f>'OddsRatio_working_3-way'!U56/(3*'OddsRatio_working_3-way'!X56^(1/3))*SIN(('OddsRatio_working_3-way'!Y56+2*PI())/3)</f>
        <v>-0.42669884650351975</v>
      </c>
      <c r="AK56" s="11">
        <f>'OddsRatio_working_3-way'!U56/(3*'OddsRatio_working_3-way'!X56^(1/3))*SIN(('OddsRatio_working_3-way'!Y56+4*PI())/3)</f>
        <v>0.47711918289836353</v>
      </c>
      <c r="AL56" s="11">
        <f>'OddsRatio_working_3-way'!Z56+'OddsRatio_working_3-way'!AF56</f>
        <v>1.043639165147229</v>
      </c>
      <c r="AM56" s="11">
        <f>'OddsRatio_working_3-way'!AA56+'OddsRatio_working_3-way'!AG56</f>
        <v>-0.6091501669441981</v>
      </c>
      <c r="AN56" s="11">
        <f>'OddsRatio_working_3-way'!AB56+'OddsRatio_working_3-way'!AH56</f>
        <v>-0.43448899820303111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1.043639165147229</v>
      </c>
      <c r="AS56" s="11">
        <f>IF(('OddsRatio_working_3-way'!X56=0),IF(Q56&gt;0,-Q56^(1/3),(-Q56)^(1/3)),'OddsRatio_working_3-way'!AM56-'OddsRatio_working_3-way'!R56/3)</f>
        <v>-0.6091501669441981</v>
      </c>
      <c r="AT56" s="11">
        <f>IF(('OddsRatio_working_3-way'!X56=0),IF(Q56&gt;0,-Q56^(1/3),(-Q56)^(1/3)),'OddsRatio_working_3-way'!AN56-'OddsRatio_working_3-way'!R56/3)</f>
        <v>-0.43448899820303111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2.09</v>
      </c>
      <c r="B57" s="4">
        <f>IF('True_Odds_Calculator_3-way'!B56="","",'True_Odds_Calculator_3-way'!B56)</f>
        <v>3.43</v>
      </c>
      <c r="C57" s="4">
        <f>IF('True_Odds_Calculator_3-way'!C56="","",'True_Odds_Calculator_3-way'!C56)</f>
        <v>3.86</v>
      </c>
      <c r="D57" s="9">
        <f t="shared" si="13"/>
        <v>0.46720788118629952</v>
      </c>
      <c r="E57" s="9">
        <f t="shared" si="14"/>
        <v>0.28230217424130116</v>
      </c>
      <c r="F57" s="9">
        <f t="shared" si="15"/>
        <v>0.25048994457239926</v>
      </c>
      <c r="G57" s="9">
        <f t="shared" si="16"/>
        <v>1.0462154614392851</v>
      </c>
      <c r="H57" s="9">
        <f t="shared" si="17"/>
        <v>2.1403748529688205</v>
      </c>
      <c r="I57" s="9">
        <f t="shared" si="18"/>
        <v>3.542303571297464</v>
      </c>
      <c r="J57" s="9">
        <f t="shared" si="19"/>
        <v>3.9921762197163542</v>
      </c>
      <c r="K57" s="11">
        <f t="shared" si="20"/>
        <v>0.47846889952153115</v>
      </c>
      <c r="L57" s="11">
        <f t="shared" si="21"/>
        <v>0.29154518950437314</v>
      </c>
      <c r="M57" s="11">
        <f t="shared" si="22"/>
        <v>0.2590673575129534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-0.27376069442931639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0.23056478035524469</v>
      </c>
      <c r="Q57" s="11">
        <f>2*'OddsRatio_working_3-way'!K57*'OddsRatio_working_3-way'!L57*'OddsRatio_working_3-way'!M57</f>
        <v>7.2277360612929373E-2</v>
      </c>
      <c r="R57" s="11">
        <f t="shared" si="23"/>
        <v>0</v>
      </c>
      <c r="S57" s="11">
        <f t="shared" si="24"/>
        <v>-0.84221287075517459</v>
      </c>
      <c r="T57" s="11">
        <f t="shared" si="25"/>
        <v>-0.26401657390444344</v>
      </c>
      <c r="U57" s="11">
        <f>'OddsRatio_working_3-way'!S57-'OddsRatio_working_3-way'!R57^2/3</f>
        <v>-0.84221287075517459</v>
      </c>
      <c r="V57" s="11">
        <f>'OddsRatio_working_3-way'!S57*'OddsRatio_working_3-way'!R57/3-2*'OddsRatio_working_3-way'!R57^3/27-'OddsRatio_working_3-way'!T57</f>
        <v>0.26401657390444344</v>
      </c>
      <c r="W57" s="11">
        <f>'OddsRatio_working_3-way'!V57^2+4*'OddsRatio_working_3-way'!U57^3/27</f>
        <v>-1.8799034715451357E-2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0.14874792940717849</v>
      </c>
      <c r="Y57" s="11">
        <f>IF('OddsRatio_working_3-way'!W57&gt;=0,IF('OddsRatio_working_3-way'!V57+SQRT('OddsRatio_working_3-way'!W57)&gt;0,0,PI()),ACOS('OddsRatio_working_3-way'!V57/(2*'OddsRatio_working_3-way'!X57)))</f>
        <v>0.47898532466463983</v>
      </c>
      <c r="Z57" s="11">
        <f>'OddsRatio_working_3-way'!X57^(1/3)*COS('OddsRatio_working_3-way'!Y57/3)</f>
        <v>0.52310773071964256</v>
      </c>
      <c r="AA57" s="11">
        <f>'OddsRatio_working_3-way'!X57^(1/3)*COS(('OddsRatio_working_3-way'!Y57+2*PI())/3)</f>
        <v>-0.33450552219366669</v>
      </c>
      <c r="AB57" s="11">
        <f>'OddsRatio_working_3-way'!X57^(1/3)*COS(('OddsRatio_working_3-way'!Y57+4*PI())/3)</f>
        <v>-0.18860220852597573</v>
      </c>
      <c r="AC57" s="11">
        <f>'OddsRatio_working_3-way'!X57^(1/3)*SIN('OddsRatio_working_3-way'!Y57/3)</f>
        <v>8.4237317421699764E-2</v>
      </c>
      <c r="AD57" s="11">
        <f>'OddsRatio_working_3-way'!X57^(1/3)*SIN(('OddsRatio_working_3-way'!Y57+2*PI())/3)</f>
        <v>0.41090592500838996</v>
      </c>
      <c r="AE57" s="11">
        <f>'OddsRatio_working_3-way'!X57^(1/3)*SIN(('OddsRatio_working_3-way'!Y57+4*PI())/3)</f>
        <v>-0.49514324243008967</v>
      </c>
      <c r="AF57" s="11">
        <f>-'OddsRatio_working_3-way'!U57/(3*'OddsRatio_working_3-way'!X57^(1/3))*COS(('OddsRatio_working_3-way'!Y57)/3)</f>
        <v>0.52310773071964256</v>
      </c>
      <c r="AG57" s="11">
        <f>-'OddsRatio_working_3-way'!U57/(3*'OddsRatio_working_3-way'!X57^(1/3))*COS(('OddsRatio_working_3-way'!Y57+2*PI())/3)</f>
        <v>-0.33450552219366669</v>
      </c>
      <c r="AH57" s="11">
        <f>-'OddsRatio_working_3-way'!U57/(3*'OddsRatio_working_3-way'!X57^(1/3))*COS(('OddsRatio_working_3-way'!Y57+4*PI())/3)</f>
        <v>-0.18860220852597573</v>
      </c>
      <c r="AI57" s="11">
        <f>'OddsRatio_working_3-way'!U57/(3*'OddsRatio_working_3-way'!X57^(1/3))*SIN(('OddsRatio_working_3-way'!Y57)/3)</f>
        <v>-8.4237317421699764E-2</v>
      </c>
      <c r="AJ57" s="11">
        <f>'OddsRatio_working_3-way'!U57/(3*'OddsRatio_working_3-way'!X57^(1/3))*SIN(('OddsRatio_working_3-way'!Y57+2*PI())/3)</f>
        <v>-0.41090592500838996</v>
      </c>
      <c r="AK57" s="11">
        <f>'OddsRatio_working_3-way'!U57/(3*'OddsRatio_working_3-way'!X57^(1/3))*SIN(('OddsRatio_working_3-way'!Y57+4*PI())/3)</f>
        <v>0.49514324243008967</v>
      </c>
      <c r="AL57" s="11">
        <f>'OddsRatio_working_3-way'!Z57+'OddsRatio_working_3-way'!AF57</f>
        <v>1.0462154614392851</v>
      </c>
      <c r="AM57" s="11">
        <f>'OddsRatio_working_3-way'!AA57+'OddsRatio_working_3-way'!AG57</f>
        <v>-0.66901104438733339</v>
      </c>
      <c r="AN57" s="11">
        <f>'OddsRatio_working_3-way'!AB57+'OddsRatio_working_3-way'!AH57</f>
        <v>-0.37720441705195146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1.0462154614392851</v>
      </c>
      <c r="AS57" s="11">
        <f>IF(('OddsRatio_working_3-way'!X57=0),IF(Q57&gt;0,-Q57^(1/3),(-Q57)^(1/3)),'OddsRatio_working_3-way'!AM57-'OddsRatio_working_3-way'!R57/3)</f>
        <v>-0.66901104438733339</v>
      </c>
      <c r="AT57" s="11">
        <f>IF(('OddsRatio_working_3-way'!X57=0),IF(Q57&gt;0,-Q57^(1/3),(-Q57)^(1/3)),'OddsRatio_working_3-way'!AN57-'OddsRatio_working_3-way'!R57/3)</f>
        <v>-0.37720441705195146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3.72</v>
      </c>
      <c r="B58" s="4">
        <f>IF('True_Odds_Calculator_3-way'!B57="","",'True_Odds_Calculator_3-way'!B57)</f>
        <v>3.55</v>
      </c>
      <c r="C58" s="4">
        <f>IF('True_Odds_Calculator_3-way'!C57="","",'True_Odds_Calculator_3-way'!C57)</f>
        <v>2.09</v>
      </c>
      <c r="D58" s="9">
        <f t="shared" si="13"/>
        <v>0.2600671297379899</v>
      </c>
      <c r="E58" s="9">
        <f t="shared" si="14"/>
        <v>0.27267731134019479</v>
      </c>
      <c r="F58" s="9">
        <f t="shared" si="15"/>
        <v>0.46725555892181514</v>
      </c>
      <c r="G58" s="9">
        <f t="shared" si="16"/>
        <v>1.0460150952284768</v>
      </c>
      <c r="H58" s="9">
        <f t="shared" si="17"/>
        <v>3.8451610590214576</v>
      </c>
      <c r="I58" s="9">
        <f t="shared" si="18"/>
        <v>3.667338492832616</v>
      </c>
      <c r="J58" s="9">
        <f t="shared" si="19"/>
        <v>2.1401564537990394</v>
      </c>
      <c r="K58" s="11">
        <f t="shared" si="20"/>
        <v>0.26881720430107525</v>
      </c>
      <c r="L58" s="11">
        <f t="shared" si="21"/>
        <v>0.28169014084507044</v>
      </c>
      <c r="M58" s="11">
        <f t="shared" si="22"/>
        <v>0.47846889952153115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-0.27391637989691497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0.23043027419028761</v>
      </c>
      <c r="Q58" s="11">
        <f>2*'OddsRatio_working_3-way'!K58*'OddsRatio_working_3-way'!L58*'OddsRatio_working_3-way'!M58</f>
        <v>7.2462350374304291E-2</v>
      </c>
      <c r="R58" s="11">
        <f t="shared" si="23"/>
        <v>0</v>
      </c>
      <c r="S58" s="11">
        <f t="shared" si="24"/>
        <v>-0.84124313513856741</v>
      </c>
      <c r="T58" s="11">
        <f t="shared" si="25"/>
        <v>-0.26454186639577593</v>
      </c>
      <c r="U58" s="11">
        <f>'OddsRatio_working_3-way'!S58-'OddsRatio_working_3-way'!R58^2/3</f>
        <v>-0.84124313513856741</v>
      </c>
      <c r="V58" s="11">
        <f>'OddsRatio_working_3-way'!S58*'OddsRatio_working_3-way'!R58/3-2*'OddsRatio_working_3-way'!R58^3/27-'OddsRatio_working_3-way'!T58</f>
        <v>0.26454186639577593</v>
      </c>
      <c r="W58" s="11">
        <f>'OddsRatio_working_3-way'!V58^2+4*'OddsRatio_working_3-way'!U58^3/27</f>
        <v>-1.8216025331628041E-2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0.14849109771951702</v>
      </c>
      <c r="Y58" s="11">
        <f>IF('OddsRatio_working_3-way'!W58&gt;=0,IF('OddsRatio_working_3-way'!V58+SQRT('OddsRatio_working_3-way'!W58)&gt;0,0,PI()),ACOS('OddsRatio_working_3-way'!V58/(2*'OddsRatio_working_3-way'!X58)))</f>
        <v>0.47176676259937067</v>
      </c>
      <c r="Z58" s="11">
        <f>'OddsRatio_working_3-way'!X58^(1/3)*COS('OddsRatio_working_3-way'!Y58/3)</f>
        <v>0.5230075476142384</v>
      </c>
      <c r="AA58" s="11">
        <f>'OddsRatio_working_3-way'!X58^(1/3)*COS(('OddsRatio_working_3-way'!Y58+2*PI())/3)</f>
        <v>-0.33332377546784725</v>
      </c>
      <c r="AB58" s="11">
        <f>'OddsRatio_working_3-way'!X58^(1/3)*COS(('OddsRatio_working_3-way'!Y58+4*PI())/3)</f>
        <v>-0.18968377214639123</v>
      </c>
      <c r="AC58" s="11">
        <f>'OddsRatio_working_3-way'!X58^(1/3)*SIN('OddsRatio_working_3-way'!Y58/3)</f>
        <v>8.293059458404152E-2</v>
      </c>
      <c r="AD58" s="11">
        <f>'OddsRatio_working_3-way'!X58^(1/3)*SIN(('OddsRatio_working_3-way'!Y58+2*PI())/3)</f>
        <v>0.41147252531290912</v>
      </c>
      <c r="AE58" s="11">
        <f>'OddsRatio_working_3-way'!X58^(1/3)*SIN(('OddsRatio_working_3-way'!Y58+4*PI())/3)</f>
        <v>-0.49440311989695052</v>
      </c>
      <c r="AF58" s="11">
        <f>-'OddsRatio_working_3-way'!U58/(3*'OddsRatio_working_3-way'!X58^(1/3))*COS(('OddsRatio_working_3-way'!Y58)/3)</f>
        <v>0.5230075476142384</v>
      </c>
      <c r="AG58" s="11">
        <f>-'OddsRatio_working_3-way'!U58/(3*'OddsRatio_working_3-way'!X58^(1/3))*COS(('OddsRatio_working_3-way'!Y58+2*PI())/3)</f>
        <v>-0.33332377546784725</v>
      </c>
      <c r="AH58" s="11">
        <f>-'OddsRatio_working_3-way'!U58/(3*'OddsRatio_working_3-way'!X58^(1/3))*COS(('OddsRatio_working_3-way'!Y58+4*PI())/3)</f>
        <v>-0.18968377214639123</v>
      </c>
      <c r="AI58" s="11">
        <f>'OddsRatio_working_3-way'!U58/(3*'OddsRatio_working_3-way'!X58^(1/3))*SIN(('OddsRatio_working_3-way'!Y58)/3)</f>
        <v>-8.293059458404152E-2</v>
      </c>
      <c r="AJ58" s="11">
        <f>'OddsRatio_working_3-way'!U58/(3*'OddsRatio_working_3-way'!X58^(1/3))*SIN(('OddsRatio_working_3-way'!Y58+2*PI())/3)</f>
        <v>-0.41147252531290912</v>
      </c>
      <c r="AK58" s="11">
        <f>'OddsRatio_working_3-way'!U58/(3*'OddsRatio_working_3-way'!X58^(1/3))*SIN(('OddsRatio_working_3-way'!Y58+4*PI())/3)</f>
        <v>0.49440311989695052</v>
      </c>
      <c r="AL58" s="11">
        <f>'OddsRatio_working_3-way'!Z58+'OddsRatio_working_3-way'!AF58</f>
        <v>1.0460150952284768</v>
      </c>
      <c r="AM58" s="11">
        <f>'OddsRatio_working_3-way'!AA58+'OddsRatio_working_3-way'!AG58</f>
        <v>-0.6666475509356945</v>
      </c>
      <c r="AN58" s="11">
        <f>'OddsRatio_working_3-way'!AB58+'OddsRatio_working_3-way'!AH58</f>
        <v>-0.37936754429278247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1.0460150952284768</v>
      </c>
      <c r="AS58" s="11">
        <f>IF(('OddsRatio_working_3-way'!X58=0),IF(Q58&gt;0,-Q58^(1/3),(-Q58)^(1/3)),'OddsRatio_working_3-way'!AM58-'OddsRatio_working_3-way'!R58/3)</f>
        <v>-0.6666475509356945</v>
      </c>
      <c r="AT58" s="11">
        <f>IF(('OddsRatio_working_3-way'!X58=0),IF(Q58&gt;0,-Q58^(1/3),(-Q58)^(1/3)),'OddsRatio_working_3-way'!AN58-'OddsRatio_working_3-way'!R58/3)</f>
        <v>-0.37936754429278247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1.85</v>
      </c>
      <c r="B59" s="4">
        <f>IF('True_Odds_Calculator_3-way'!B58="","",'True_Odds_Calculator_3-way'!B58)</f>
        <v>3.61</v>
      </c>
      <c r="C59" s="4">
        <f>IF('True_Odds_Calculator_3-way'!C58="","",'True_Odds_Calculator_3-way'!C58)</f>
        <v>4.66</v>
      </c>
      <c r="D59" s="9">
        <f t="shared" si="13"/>
        <v>0.5274887681954098</v>
      </c>
      <c r="E59" s="9">
        <f t="shared" si="14"/>
        <v>0.26662713028506491</v>
      </c>
      <c r="F59" s="9">
        <f t="shared" si="15"/>
        <v>0.20588410151952538</v>
      </c>
      <c r="G59" s="9">
        <f t="shared" si="16"/>
        <v>1.0538528976279475</v>
      </c>
      <c r="H59" s="9">
        <f t="shared" si="17"/>
        <v>1.8957749629837559</v>
      </c>
      <c r="I59" s="9">
        <f t="shared" si="18"/>
        <v>3.7505560628089425</v>
      </c>
      <c r="J59" s="9">
        <f t="shared" si="19"/>
        <v>4.8571016053182872</v>
      </c>
      <c r="K59" s="11">
        <f t="shared" si="20"/>
        <v>0.54054054054054046</v>
      </c>
      <c r="L59" s="11">
        <f t="shared" si="21"/>
        <v>0.2770083102493075</v>
      </c>
      <c r="M59" s="11">
        <f t="shared" si="22"/>
        <v>0.21459227467811159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-0.26090095659603352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0.22877846757627529</v>
      </c>
      <c r="Q59" s="11">
        <f>2*'OddsRatio_working_3-way'!K59*'OddsRatio_working_3-way'!L59*'OddsRatio_working_3-way'!M59</f>
        <v>6.4263614487717766E-2</v>
      </c>
      <c r="R59" s="11">
        <f t="shared" si="23"/>
        <v>0</v>
      </c>
      <c r="S59" s="11">
        <f t="shared" si="24"/>
        <v>-0.87687860773352722</v>
      </c>
      <c r="T59" s="11">
        <f t="shared" si="25"/>
        <v>-0.24631421565548514</v>
      </c>
      <c r="U59" s="11">
        <f>'OddsRatio_working_3-way'!S59-'OddsRatio_working_3-way'!R59^2/3</f>
        <v>-0.87687860773352722</v>
      </c>
      <c r="V59" s="11">
        <f>'OddsRatio_working_3-way'!S59*'OddsRatio_working_3-way'!R59/3-2*'OddsRatio_working_3-way'!R59^3/27-'OddsRatio_working_3-way'!T59</f>
        <v>0.24631421565548514</v>
      </c>
      <c r="W59" s="11">
        <f>'OddsRatio_working_3-way'!V59^2+4*'OddsRatio_working_3-way'!U59^3/27</f>
        <v>-3.9217614252139307E-2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0.15802555733655566</v>
      </c>
      <c r="Y59" s="11">
        <f>IF('OddsRatio_working_3-way'!W59&gt;=0,IF('OddsRatio_working_3-way'!V59+SQRT('OddsRatio_working_3-way'!W59)&gt;0,0,PI()),ACOS('OddsRatio_working_3-way'!V59/(2*'OddsRatio_working_3-way'!X59)))</f>
        <v>0.67716965649340255</v>
      </c>
      <c r="Z59" s="11">
        <f>'OddsRatio_working_3-way'!X59^(1/3)*COS('OddsRatio_working_3-way'!Y59/3)</f>
        <v>0.52692644881397388</v>
      </c>
      <c r="AA59" s="11">
        <f>'OddsRatio_working_3-way'!X59^(1/3)*COS(('OddsRatio_working_3-way'!Y59+2*PI())/3)</f>
        <v>-0.36825368241057987</v>
      </c>
      <c r="AB59" s="11">
        <f>'OddsRatio_working_3-way'!X59^(1/3)*COS(('OddsRatio_working_3-way'!Y59+4*PI())/3)</f>
        <v>-0.15867276640339395</v>
      </c>
      <c r="AC59" s="11">
        <f>'OddsRatio_working_3-way'!X59^(1/3)*SIN('OddsRatio_working_3-way'!Y59/3)</f>
        <v>0.12100159827375705</v>
      </c>
      <c r="AD59" s="11">
        <f>'OddsRatio_working_3-way'!X59^(1/3)*SIN(('OddsRatio_working_3-way'!Y59+2*PI())/3)</f>
        <v>0.39583089146194356</v>
      </c>
      <c r="AE59" s="11">
        <f>'OddsRatio_working_3-way'!X59^(1/3)*SIN(('OddsRatio_working_3-way'!Y59+4*PI())/3)</f>
        <v>-0.51683248973570062</v>
      </c>
      <c r="AF59" s="11">
        <f>-'OddsRatio_working_3-way'!U59/(3*'OddsRatio_working_3-way'!X59^(1/3))*COS(('OddsRatio_working_3-way'!Y59)/3)</f>
        <v>0.52692644881397377</v>
      </c>
      <c r="AG59" s="11">
        <f>-'OddsRatio_working_3-way'!U59/(3*'OddsRatio_working_3-way'!X59^(1/3))*COS(('OddsRatio_working_3-way'!Y59+2*PI())/3)</f>
        <v>-0.36825368241057982</v>
      </c>
      <c r="AH59" s="11">
        <f>-'OddsRatio_working_3-way'!U59/(3*'OddsRatio_working_3-way'!X59^(1/3))*COS(('OddsRatio_working_3-way'!Y59+4*PI())/3)</f>
        <v>-0.15867276640339392</v>
      </c>
      <c r="AI59" s="11">
        <f>'OddsRatio_working_3-way'!U59/(3*'OddsRatio_working_3-way'!X59^(1/3))*SIN(('OddsRatio_working_3-way'!Y59)/3)</f>
        <v>-0.12100159827375702</v>
      </c>
      <c r="AJ59" s="11">
        <f>'OddsRatio_working_3-way'!U59/(3*'OddsRatio_working_3-way'!X59^(1/3))*SIN(('OddsRatio_working_3-way'!Y59+2*PI())/3)</f>
        <v>-0.3958308914619435</v>
      </c>
      <c r="AK59" s="11">
        <f>'OddsRatio_working_3-way'!U59/(3*'OddsRatio_working_3-way'!X59^(1/3))*SIN(('OddsRatio_working_3-way'!Y59+4*PI())/3)</f>
        <v>0.51683248973570051</v>
      </c>
      <c r="AL59" s="11">
        <f>'OddsRatio_working_3-way'!Z59+'OddsRatio_working_3-way'!AF59</f>
        <v>1.0538528976279475</v>
      </c>
      <c r="AM59" s="11">
        <f>'OddsRatio_working_3-way'!AA59+'OddsRatio_working_3-way'!AG59</f>
        <v>-0.73650736482115975</v>
      </c>
      <c r="AN59" s="11">
        <f>'OddsRatio_working_3-way'!AB59+'OddsRatio_working_3-way'!AH59</f>
        <v>-0.3173455328067879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1.0538528976279475</v>
      </c>
      <c r="AS59" s="11">
        <f>IF(('OddsRatio_working_3-way'!X59=0),IF(Q59&gt;0,-Q59^(1/3),(-Q59)^(1/3)),'OddsRatio_working_3-way'!AM59-'OddsRatio_working_3-way'!R59/3)</f>
        <v>-0.73650736482115975</v>
      </c>
      <c r="AT59" s="11">
        <f>IF(('OddsRatio_working_3-way'!X59=0),IF(Q59&gt;0,-Q59^(1/3),(-Q59)^(1/3)),'OddsRatio_working_3-way'!AN59-'OddsRatio_working_3-way'!R59/3)</f>
        <v>-0.3173455328067879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2.56</v>
      </c>
      <c r="B60" s="4">
        <f>IF('True_Odds_Calculator_3-way'!B59="","",'True_Odds_Calculator_3-way'!B59)</f>
        <v>3.91</v>
      </c>
      <c r="C60" s="4">
        <f>IF('True_Odds_Calculator_3-way'!C59="","",'True_Odds_Calculator_3-way'!C59)</f>
        <v>2.62</v>
      </c>
      <c r="D60" s="9">
        <f t="shared" si="13"/>
        <v>0.38055424016762285</v>
      </c>
      <c r="E60" s="9">
        <f t="shared" si="14"/>
        <v>0.24774717776466018</v>
      </c>
      <c r="F60" s="9">
        <f t="shared" si="15"/>
        <v>0.37169858206771689</v>
      </c>
      <c r="G60" s="9">
        <f t="shared" si="16"/>
        <v>1.043427121196344</v>
      </c>
      <c r="H60" s="9">
        <f t="shared" si="17"/>
        <v>2.6277463090662967</v>
      </c>
      <c r="I60" s="9">
        <f t="shared" si="18"/>
        <v>4.0363729226813607</v>
      </c>
      <c r="J60" s="9">
        <f t="shared" si="19"/>
        <v>2.6903519363380775</v>
      </c>
      <c r="K60" s="11">
        <f t="shared" si="20"/>
        <v>0.390625</v>
      </c>
      <c r="L60" s="11">
        <f t="shared" si="21"/>
        <v>0.25575447570332482</v>
      </c>
      <c r="M60" s="11">
        <f t="shared" si="22"/>
        <v>0.38167938931297707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-0.28042361775443658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0.2322198170672185</v>
      </c>
      <c r="Q60" s="11">
        <f>2*'OddsRatio_working_3-way'!K60*'OddsRatio_working_3-way'!L60*'OddsRatio_working_3-way'!M60</f>
        <v>7.6262665703520041E-2</v>
      </c>
      <c r="R60" s="11">
        <f t="shared" si="23"/>
        <v>0</v>
      </c>
      <c r="S60" s="11">
        <f t="shared" si="24"/>
        <v>-0.82810363451829672</v>
      </c>
      <c r="T60" s="11">
        <f t="shared" si="25"/>
        <v>-0.27195521659057365</v>
      </c>
      <c r="U60" s="11">
        <f>'OddsRatio_working_3-way'!S60-'OddsRatio_working_3-way'!R60^2/3</f>
        <v>-0.82810363451829672</v>
      </c>
      <c r="V60" s="11">
        <f>'OddsRatio_working_3-way'!S60*'OddsRatio_working_3-way'!R60/3-2*'OddsRatio_working_3-way'!R60^3/27-'OddsRatio_working_3-way'!T60</f>
        <v>0.27195521659057365</v>
      </c>
      <c r="W60" s="11">
        <f>'OddsRatio_working_3-way'!V60^2+4*'OddsRatio_working_3-way'!U60^3/27</f>
        <v>-1.0170245973963876E-2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0.14502576133638265</v>
      </c>
      <c r="Y60" s="11">
        <f>IF('OddsRatio_working_3-way'!W60&gt;=0,IF('OddsRatio_working_3-way'!V60+SQRT('OddsRatio_working_3-way'!W60)&gt;0,0,PI()),ACOS('OddsRatio_working_3-way'!V60/(2*'OddsRatio_working_3-way'!X60)))</f>
        <v>0.35510487817282121</v>
      </c>
      <c r="Z60" s="11">
        <f>'OddsRatio_working_3-way'!X60^(1/3)*COS('OddsRatio_working_3-way'!Y60/3)</f>
        <v>0.52171356059817209</v>
      </c>
      <c r="AA60" s="11">
        <f>'OddsRatio_working_3-way'!X60^(1/3)*COS(('OddsRatio_working_3-way'!Y60+2*PI())/3)</f>
        <v>-0.31458879259675926</v>
      </c>
      <c r="AB60" s="11">
        <f>'OddsRatio_working_3-way'!X60^(1/3)*COS(('OddsRatio_working_3-way'!Y60+4*PI())/3)</f>
        <v>-0.20712476800141313</v>
      </c>
      <c r="AC60" s="11">
        <f>'OddsRatio_working_3-way'!X60^(1/3)*SIN('OddsRatio_working_3-way'!Y60/3)</f>
        <v>6.2044383528323845E-2</v>
      </c>
      <c r="AD60" s="11">
        <f>'OddsRatio_working_3-way'!X60^(1/3)*SIN(('OddsRatio_working_3-way'!Y60+2*PI())/3)</f>
        <v>0.42079500521268726</v>
      </c>
      <c r="AE60" s="11">
        <f>'OddsRatio_working_3-way'!X60^(1/3)*SIN(('OddsRatio_working_3-way'!Y60+4*PI())/3)</f>
        <v>-0.48283938874101096</v>
      </c>
      <c r="AF60" s="11">
        <f>-'OddsRatio_working_3-way'!U60/(3*'OddsRatio_working_3-way'!X60^(1/3))*COS(('OddsRatio_working_3-way'!Y60)/3)</f>
        <v>0.52171356059817198</v>
      </c>
      <c r="AG60" s="11">
        <f>-'OddsRatio_working_3-way'!U60/(3*'OddsRatio_working_3-way'!X60^(1/3))*COS(('OddsRatio_working_3-way'!Y60+2*PI())/3)</f>
        <v>-0.3145887925967592</v>
      </c>
      <c r="AH60" s="11">
        <f>-'OddsRatio_working_3-way'!U60/(3*'OddsRatio_working_3-way'!X60^(1/3))*COS(('OddsRatio_working_3-way'!Y60+4*PI())/3)</f>
        <v>-0.20712476800141308</v>
      </c>
      <c r="AI60" s="11">
        <f>'OddsRatio_working_3-way'!U60/(3*'OddsRatio_working_3-way'!X60^(1/3))*SIN(('OddsRatio_working_3-way'!Y60)/3)</f>
        <v>-6.2044383528323831E-2</v>
      </c>
      <c r="AJ60" s="11">
        <f>'OddsRatio_working_3-way'!U60/(3*'OddsRatio_working_3-way'!X60^(1/3))*SIN(('OddsRatio_working_3-way'!Y60+2*PI())/3)</f>
        <v>-0.42079500521268715</v>
      </c>
      <c r="AK60" s="11">
        <f>'OddsRatio_working_3-way'!U60/(3*'OddsRatio_working_3-way'!X60^(1/3))*SIN(('OddsRatio_working_3-way'!Y60+4*PI())/3)</f>
        <v>0.48283938874101084</v>
      </c>
      <c r="AL60" s="11">
        <f>'OddsRatio_working_3-way'!Z60+'OddsRatio_working_3-way'!AF60</f>
        <v>1.043427121196344</v>
      </c>
      <c r="AM60" s="11">
        <f>'OddsRatio_working_3-way'!AA60+'OddsRatio_working_3-way'!AG60</f>
        <v>-0.62917758519351841</v>
      </c>
      <c r="AN60" s="11">
        <f>'OddsRatio_working_3-way'!AB60+'OddsRatio_working_3-way'!AH60</f>
        <v>-0.41424953600282621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1.043427121196344</v>
      </c>
      <c r="AS60" s="11">
        <f>IF(('OddsRatio_working_3-way'!X60=0),IF(Q60&gt;0,-Q60^(1/3),(-Q60)^(1/3)),'OddsRatio_working_3-way'!AM60-'OddsRatio_working_3-way'!R60/3)</f>
        <v>-0.62917758519351841</v>
      </c>
      <c r="AT60" s="11">
        <f>IF(('OddsRatio_working_3-way'!X60=0),IF(Q60&gt;0,-Q60^(1/3),(-Q60)^(1/3)),'OddsRatio_working_3-way'!AN60-'OddsRatio_working_3-way'!R60/3)</f>
        <v>-0.41424953600282621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2.42</v>
      </c>
      <c r="B61" s="4">
        <f>IF('True_Odds_Calculator_3-way'!B60="","",'True_Odds_Calculator_3-way'!B60)</f>
        <v>3.91</v>
      </c>
      <c r="C61" s="4">
        <f>IF('True_Odds_Calculator_3-way'!C60="","",'True_Odds_Calculator_3-way'!C60)</f>
        <v>2.79</v>
      </c>
      <c r="D61" s="9">
        <f t="shared" si="13"/>
        <v>0.40317221270393444</v>
      </c>
      <c r="E61" s="9">
        <f t="shared" si="14"/>
        <v>0.24791544443295652</v>
      </c>
      <c r="F61" s="9">
        <f t="shared" si="15"/>
        <v>0.34891234286310907</v>
      </c>
      <c r="G61" s="9">
        <f t="shared" si="16"/>
        <v>1.0424856808468723</v>
      </c>
      <c r="H61" s="9">
        <f t="shared" si="17"/>
        <v>2.4803296668025587</v>
      </c>
      <c r="I61" s="9">
        <f t="shared" si="18"/>
        <v>4.0336333312643973</v>
      </c>
      <c r="J61" s="9">
        <f t="shared" si="19"/>
        <v>2.8660493687159017</v>
      </c>
      <c r="K61" s="11">
        <f t="shared" si="20"/>
        <v>0.41322314049586778</v>
      </c>
      <c r="L61" s="11">
        <f t="shared" si="21"/>
        <v>0.25575447570332482</v>
      </c>
      <c r="M61" s="11">
        <f t="shared" si="22"/>
        <v>0.35842293906810035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-0.28018058497841902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0.23182223870735921</v>
      </c>
      <c r="Q61" s="11">
        <f>2*'OddsRatio_working_3-way'!K61*'OddsRatio_working_3-way'!L61*'OddsRatio_working_3-way'!M61</f>
        <v>7.5758901538352685E-2</v>
      </c>
      <c r="R61" s="11">
        <f t="shared" si="23"/>
        <v>0</v>
      </c>
      <c r="S61" s="11">
        <f t="shared" si="24"/>
        <v>-0.82740293630700845</v>
      </c>
      <c r="T61" s="11">
        <f t="shared" si="25"/>
        <v>-0.27039311644019887</v>
      </c>
      <c r="U61" s="11">
        <f>'OddsRatio_working_3-way'!S61-'OddsRatio_working_3-way'!R61^2/3</f>
        <v>-0.82740293630700845</v>
      </c>
      <c r="V61" s="11">
        <f>'OddsRatio_working_3-way'!S61*'OddsRatio_working_3-way'!R61/3-2*'OddsRatio_working_3-way'!R61^3/27-'OddsRatio_working_3-way'!T61</f>
        <v>0.27039311644019887</v>
      </c>
      <c r="W61" s="11">
        <f>'OddsRatio_working_3-way'!V61^2+4*'OddsRatio_working_3-way'!U61^3/27</f>
        <v>-1.0804070041214961E-2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0.14484173039861295</v>
      </c>
      <c r="Y61" s="11">
        <f>IF('OddsRatio_working_3-way'!W61&gt;=0,IF('OddsRatio_working_3-way'!V61+SQRT('OddsRatio_working_3-way'!W61)&gt;0,0,PI()),ACOS('OddsRatio_working_3-way'!V61/(2*'OddsRatio_working_3-way'!X61)))</f>
        <v>0.36699751624017307</v>
      </c>
      <c r="Z61" s="11">
        <f>'OddsRatio_working_3-way'!X61^(1/3)*COS('OddsRatio_working_3-way'!Y61/3)</f>
        <v>0.52124284042343616</v>
      </c>
      <c r="AA61" s="11">
        <f>'OddsRatio_working_3-way'!X61^(1/3)*COS(('OddsRatio_working_3-way'!Y61+2*PI())/3)</f>
        <v>-0.31612060991060803</v>
      </c>
      <c r="AB61" s="11">
        <f>'OddsRatio_working_3-way'!X61^(1/3)*COS(('OddsRatio_working_3-way'!Y61+4*PI())/3)</f>
        <v>-0.20512223051282821</v>
      </c>
      <c r="AC61" s="11">
        <f>'OddsRatio_working_3-way'!X61^(1/3)*SIN('OddsRatio_working_3-way'!Y61/3)</f>
        <v>6.4084944224920434E-2</v>
      </c>
      <c r="AD61" s="11">
        <f>'OddsRatio_working_3-way'!X61^(1/3)*SIN(('OddsRatio_working_3-way'!Y61+2*PI())/3)</f>
        <v>0.41936706923499373</v>
      </c>
      <c r="AE61" s="11">
        <f>'OddsRatio_working_3-way'!X61^(1/3)*SIN(('OddsRatio_working_3-way'!Y61+4*PI())/3)</f>
        <v>-0.48345201345991412</v>
      </c>
      <c r="AF61" s="11">
        <f>-'OddsRatio_working_3-way'!U61/(3*'OddsRatio_working_3-way'!X61^(1/3))*COS(('OddsRatio_working_3-way'!Y61)/3)</f>
        <v>0.52124284042343616</v>
      </c>
      <c r="AG61" s="11">
        <f>-'OddsRatio_working_3-way'!U61/(3*'OddsRatio_working_3-way'!X61^(1/3))*COS(('OddsRatio_working_3-way'!Y61+2*PI())/3)</f>
        <v>-0.31612060991060803</v>
      </c>
      <c r="AH61" s="11">
        <f>-'OddsRatio_working_3-way'!U61/(3*'OddsRatio_working_3-way'!X61^(1/3))*COS(('OddsRatio_working_3-way'!Y61+4*PI())/3)</f>
        <v>-0.20512223051282821</v>
      </c>
      <c r="AI61" s="11">
        <f>'OddsRatio_working_3-way'!U61/(3*'OddsRatio_working_3-way'!X61^(1/3))*SIN(('OddsRatio_working_3-way'!Y61)/3)</f>
        <v>-6.4084944224920434E-2</v>
      </c>
      <c r="AJ61" s="11">
        <f>'OddsRatio_working_3-way'!U61/(3*'OddsRatio_working_3-way'!X61^(1/3))*SIN(('OddsRatio_working_3-way'!Y61+2*PI())/3)</f>
        <v>-0.41936706923499373</v>
      </c>
      <c r="AK61" s="11">
        <f>'OddsRatio_working_3-way'!U61/(3*'OddsRatio_working_3-way'!X61^(1/3))*SIN(('OddsRatio_working_3-way'!Y61+4*PI())/3)</f>
        <v>0.48345201345991412</v>
      </c>
      <c r="AL61" s="11">
        <f>'OddsRatio_working_3-way'!Z61+'OddsRatio_working_3-way'!AF61</f>
        <v>1.0424856808468723</v>
      </c>
      <c r="AM61" s="11">
        <f>'OddsRatio_working_3-way'!AA61+'OddsRatio_working_3-way'!AG61</f>
        <v>-0.63224121982121606</v>
      </c>
      <c r="AN61" s="11">
        <f>'OddsRatio_working_3-way'!AB61+'OddsRatio_working_3-way'!AH61</f>
        <v>-0.41024446102565643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1.0424856808468723</v>
      </c>
      <c r="AS61" s="11">
        <f>IF(('OddsRatio_working_3-way'!X61=0),IF(Q61&gt;0,-Q61^(1/3),(-Q61)^(1/3)),'OddsRatio_working_3-way'!AM61-'OddsRatio_working_3-way'!R61/3)</f>
        <v>-0.63224121982121606</v>
      </c>
      <c r="AT61" s="11">
        <f>IF(('OddsRatio_working_3-way'!X61=0),IF(Q61&gt;0,-Q61^(1/3),(-Q61)^(1/3)),'OddsRatio_working_3-way'!AN61-'OddsRatio_working_3-way'!R61/3)</f>
        <v>-0.41024446102565643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4.28</v>
      </c>
      <c r="B62" s="4">
        <f>IF('True_Odds_Calculator_3-way'!B61="","",'True_Odds_Calculator_3-way'!B61)</f>
        <v>4.45</v>
      </c>
      <c r="C62" s="4">
        <f>IF('True_Odds_Calculator_3-way'!C61="","",'True_Odds_Calculator_3-way'!C61)</f>
        <v>1.75</v>
      </c>
      <c r="D62" s="9">
        <f t="shared" si="13"/>
        <v>0.22478736148958961</v>
      </c>
      <c r="E62" s="9">
        <f t="shared" si="14"/>
        <v>0.21610456036346343</v>
      </c>
      <c r="F62" s="9">
        <f t="shared" si="15"/>
        <v>0.55910807814694685</v>
      </c>
      <c r="G62" s="9">
        <f t="shared" si="16"/>
        <v>1.0514172818829641</v>
      </c>
      <c r="H62" s="9">
        <f t="shared" si="17"/>
        <v>4.4486486845761215</v>
      </c>
      <c r="I62" s="9">
        <f t="shared" si="18"/>
        <v>4.6273896224962261</v>
      </c>
      <c r="J62" s="9">
        <f t="shared" si="19"/>
        <v>1.7885629614122232</v>
      </c>
      <c r="K62" s="11">
        <f t="shared" si="20"/>
        <v>0.23364485981308411</v>
      </c>
      <c r="L62" s="11">
        <f t="shared" si="21"/>
        <v>0.2247191011235955</v>
      </c>
      <c r="M62" s="11">
        <f t="shared" si="22"/>
        <v>0.5714285714285714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-0.25463164368971358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0.22441907562142782</v>
      </c>
      <c r="Q62" s="11">
        <f>2*'OddsRatio_working_3-way'!K62*'OddsRatio_working_3-way'!L62*'OddsRatio_working_3-way'!M62</f>
        <v>6.0005100433536851E-2</v>
      </c>
      <c r="R62" s="11">
        <f t="shared" si="23"/>
        <v>0</v>
      </c>
      <c r="S62" s="11">
        <f t="shared" si="24"/>
        <v>-0.88134794391422189</v>
      </c>
      <c r="T62" s="11">
        <f t="shared" si="25"/>
        <v>-0.23565453045834811</v>
      </c>
      <c r="U62" s="11">
        <f>'OddsRatio_working_3-way'!S62-'OddsRatio_working_3-way'!R62^2/3</f>
        <v>-0.88134794391422189</v>
      </c>
      <c r="V62" s="11">
        <f>'OddsRatio_working_3-way'!S62*'OddsRatio_working_3-way'!R62/3-2*'OddsRatio_working_3-way'!R62^3/27-'OddsRatio_working_3-way'!T62</f>
        <v>0.23565453045834811</v>
      </c>
      <c r="W62" s="11">
        <f>'OddsRatio_working_3-way'!V62^2+4*'OddsRatio_working_3-way'!U62^3/27</f>
        <v>-4.5890400423500198E-2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0.15923524904135133</v>
      </c>
      <c r="Y62" s="11">
        <f>IF('OddsRatio_working_3-way'!W62&gt;=0,IF('OddsRatio_working_3-way'!V62+SQRT('OddsRatio_working_3-way'!W62)&gt;0,0,PI()),ACOS('OddsRatio_working_3-way'!V62/(2*'OddsRatio_working_3-way'!X62)))</f>
        <v>0.73778963464653402</v>
      </c>
      <c r="Z62" s="11">
        <f>'OddsRatio_working_3-way'!X62^(1/3)*COS('OddsRatio_working_3-way'!Y62/3)</f>
        <v>0.52570864094148206</v>
      </c>
      <c r="AA62" s="11">
        <f>'OddsRatio_working_3-way'!X62^(1/3)*COS(('OddsRatio_working_3-way'!Y62+2*PI())/3)</f>
        <v>-0.37713382260542128</v>
      </c>
      <c r="AB62" s="11">
        <f>'OddsRatio_working_3-way'!X62^(1/3)*COS(('OddsRatio_working_3-way'!Y62+4*PI())/3)</f>
        <v>-0.14857481833606093</v>
      </c>
      <c r="AC62" s="11">
        <f>'OddsRatio_working_3-way'!X62^(1/3)*SIN('OddsRatio_working_3-way'!Y62/3)</f>
        <v>0.13195860264062823</v>
      </c>
      <c r="AD62" s="11">
        <f>'OddsRatio_working_3-way'!X62^(1/3)*SIN(('OddsRatio_working_3-way'!Y62+2*PI())/3)</f>
        <v>0.38929773672400142</v>
      </c>
      <c r="AE62" s="11">
        <f>'OddsRatio_working_3-way'!X62^(1/3)*SIN(('OddsRatio_working_3-way'!Y62+4*PI())/3)</f>
        <v>-0.52125633936462945</v>
      </c>
      <c r="AF62" s="11">
        <f>-'OddsRatio_working_3-way'!U62/(3*'OddsRatio_working_3-way'!X62^(1/3))*COS(('OddsRatio_working_3-way'!Y62)/3)</f>
        <v>0.52570864094148206</v>
      </c>
      <c r="AG62" s="11">
        <f>-'OddsRatio_working_3-way'!U62/(3*'OddsRatio_working_3-way'!X62^(1/3))*COS(('OddsRatio_working_3-way'!Y62+2*PI())/3)</f>
        <v>-0.37713382260542128</v>
      </c>
      <c r="AH62" s="11">
        <f>-'OddsRatio_working_3-way'!U62/(3*'OddsRatio_working_3-way'!X62^(1/3))*COS(('OddsRatio_working_3-way'!Y62+4*PI())/3)</f>
        <v>-0.14857481833606093</v>
      </c>
      <c r="AI62" s="11">
        <f>'OddsRatio_working_3-way'!U62/(3*'OddsRatio_working_3-way'!X62^(1/3))*SIN(('OddsRatio_working_3-way'!Y62)/3)</f>
        <v>-0.13195860264062823</v>
      </c>
      <c r="AJ62" s="11">
        <f>'OddsRatio_working_3-way'!U62/(3*'OddsRatio_working_3-way'!X62^(1/3))*SIN(('OddsRatio_working_3-way'!Y62+2*PI())/3)</f>
        <v>-0.38929773672400142</v>
      </c>
      <c r="AK62" s="11">
        <f>'OddsRatio_working_3-way'!U62/(3*'OddsRatio_working_3-way'!X62^(1/3))*SIN(('OddsRatio_working_3-way'!Y62+4*PI())/3)</f>
        <v>0.52125633936462945</v>
      </c>
      <c r="AL62" s="11">
        <f>'OddsRatio_working_3-way'!Z62+'OddsRatio_working_3-way'!AF62</f>
        <v>1.0514172818829641</v>
      </c>
      <c r="AM62" s="11">
        <f>'OddsRatio_working_3-way'!AA62+'OddsRatio_working_3-way'!AG62</f>
        <v>-0.75426764521084255</v>
      </c>
      <c r="AN62" s="11">
        <f>'OddsRatio_working_3-way'!AB62+'OddsRatio_working_3-way'!AH62</f>
        <v>-0.29714963667212185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1.0514172818829641</v>
      </c>
      <c r="AS62" s="11">
        <f>IF(('OddsRatio_working_3-way'!X62=0),IF(Q62&gt;0,-Q62^(1/3),(-Q62)^(1/3)),'OddsRatio_working_3-way'!AM62-'OddsRatio_working_3-way'!R62/3)</f>
        <v>-0.75426764521084255</v>
      </c>
      <c r="AT62" s="11">
        <f>IF(('OddsRatio_working_3-way'!X62=0),IF(Q62&gt;0,-Q62^(1/3),(-Q62)^(1/3)),'OddsRatio_working_3-way'!AN62-'OddsRatio_working_3-way'!R62/3)</f>
        <v>-0.29714963667212185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2.2200000000000002</v>
      </c>
      <c r="B63" s="4">
        <f>IF('True_Odds_Calculator_3-way'!B62="","",'True_Odds_Calculator_3-way'!B62)</f>
        <v>3.74</v>
      </c>
      <c r="C63" s="4">
        <f>IF('True_Odds_Calculator_3-way'!C62="","",'True_Odds_Calculator_3-way'!C62)</f>
        <v>3.22</v>
      </c>
      <c r="D63" s="9">
        <f t="shared" si="13"/>
        <v>0.43971657905127798</v>
      </c>
      <c r="E63" s="9">
        <f t="shared" si="14"/>
        <v>0.25895262152090942</v>
      </c>
      <c r="F63" s="9">
        <f t="shared" si="15"/>
        <v>0.30133079942781249</v>
      </c>
      <c r="G63" s="9">
        <f t="shared" si="16"/>
        <v>1.0444198094293775</v>
      </c>
      <c r="H63" s="9">
        <f t="shared" si="17"/>
        <v>2.2741921675038412</v>
      </c>
      <c r="I63" s="9">
        <f t="shared" si="18"/>
        <v>3.8617102778364956</v>
      </c>
      <c r="J63" s="9">
        <f t="shared" si="19"/>
        <v>3.3186119769332185</v>
      </c>
      <c r="K63" s="11">
        <f t="shared" si="20"/>
        <v>0.4504504504504504</v>
      </c>
      <c r="L63" s="11">
        <f t="shared" si="21"/>
        <v>0.26737967914438499</v>
      </c>
      <c r="M63" s="11">
        <f t="shared" si="22"/>
        <v>0.3105590062111801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-0.27757664330554355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0.23115752016007762</v>
      </c>
      <c r="Q63" s="11">
        <f>2*'OddsRatio_working_3-way'!K63*'OddsRatio_working_3-way'!L63*'OddsRatio_working_3-way'!M63</f>
        <v>7.4808258951481424E-2</v>
      </c>
      <c r="R63" s="11">
        <f t="shared" si="23"/>
        <v>0</v>
      </c>
      <c r="S63" s="11">
        <f t="shared" si="24"/>
        <v>-0.8327700681416127</v>
      </c>
      <c r="T63" s="11">
        <f t="shared" si="25"/>
        <v>-0.26950487642123383</v>
      </c>
      <c r="U63" s="11">
        <f>'OddsRatio_working_3-way'!S63-'OddsRatio_working_3-way'!R63^2/3</f>
        <v>-0.8327700681416127</v>
      </c>
      <c r="V63" s="11">
        <f>'OddsRatio_working_3-way'!S63*'OddsRatio_working_3-way'!R63/3-2*'OddsRatio_working_3-way'!R63^3/27-'OddsRatio_working_3-way'!T63</f>
        <v>0.26950487642123383</v>
      </c>
      <c r="W63" s="11">
        <f>'OddsRatio_working_3-way'!V63^2+4*'OddsRatio_working_3-way'!U63^3/27</f>
        <v>-1.2927273814030346E-2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0.14625333520030823</v>
      </c>
      <c r="Y63" s="11">
        <f>IF('OddsRatio_working_3-way'!W63&gt;=0,IF('OddsRatio_working_3-way'!V63+SQRT('OddsRatio_working_3-way'!W63)&gt;0,0,PI()),ACOS('OddsRatio_working_3-way'!V63/(2*'OddsRatio_working_3-way'!X63)))</f>
        <v>0.39922328965100173</v>
      </c>
      <c r="Z63" s="11">
        <f>'OddsRatio_working_3-way'!X63^(1/3)*COS('OddsRatio_working_3-way'!Y63/3)</f>
        <v>0.52220990471468887</v>
      </c>
      <c r="AA63" s="11">
        <f>'OddsRatio_working_3-way'!X63^(1/3)*COS(('OddsRatio_working_3-way'!Y63+2*PI())/3)</f>
        <v>-0.3216452579298299</v>
      </c>
      <c r="AB63" s="11">
        <f>'OddsRatio_working_3-way'!X63^(1/3)*COS(('OddsRatio_working_3-way'!Y63+4*PI())/3)</f>
        <v>-0.2005646467848593</v>
      </c>
      <c r="AC63" s="11">
        <f>'OddsRatio_working_3-way'!X63^(1/3)*SIN('OddsRatio_working_3-way'!Y63/3)</f>
        <v>6.9905923438193379E-2</v>
      </c>
      <c r="AD63" s="11">
        <f>'OddsRatio_working_3-way'!X63^(1/3)*SIN(('OddsRatio_working_3-way'!Y63+2*PI())/3)</f>
        <v>0.41729408187167494</v>
      </c>
      <c r="AE63" s="11">
        <f>'OddsRatio_working_3-way'!X63^(1/3)*SIN(('OddsRatio_working_3-way'!Y63+4*PI())/3)</f>
        <v>-0.48720000530986818</v>
      </c>
      <c r="AF63" s="11">
        <f>-'OddsRatio_working_3-way'!U63/(3*'OddsRatio_working_3-way'!X63^(1/3))*COS(('OddsRatio_working_3-way'!Y63)/3)</f>
        <v>0.52220990471468864</v>
      </c>
      <c r="AG63" s="11">
        <f>-'OddsRatio_working_3-way'!U63/(3*'OddsRatio_working_3-way'!X63^(1/3))*COS(('OddsRatio_working_3-way'!Y63+2*PI())/3)</f>
        <v>-0.32164525792982973</v>
      </c>
      <c r="AH63" s="11">
        <f>-'OddsRatio_working_3-way'!U63/(3*'OddsRatio_working_3-way'!X63^(1/3))*COS(('OddsRatio_working_3-way'!Y63+4*PI())/3)</f>
        <v>-0.20056464678485922</v>
      </c>
      <c r="AI63" s="11">
        <f>'OddsRatio_working_3-way'!U63/(3*'OddsRatio_working_3-way'!X63^(1/3))*SIN(('OddsRatio_working_3-way'!Y63)/3)</f>
        <v>-6.9905923438193351E-2</v>
      </c>
      <c r="AJ63" s="11">
        <f>'OddsRatio_working_3-way'!U63/(3*'OddsRatio_working_3-way'!X63^(1/3))*SIN(('OddsRatio_working_3-way'!Y63+2*PI())/3)</f>
        <v>-0.41729408187167477</v>
      </c>
      <c r="AK63" s="11">
        <f>'OddsRatio_working_3-way'!U63/(3*'OddsRatio_working_3-way'!X63^(1/3))*SIN(('OddsRatio_working_3-way'!Y63+4*PI())/3)</f>
        <v>0.48720000530986796</v>
      </c>
      <c r="AL63" s="11">
        <f>'OddsRatio_working_3-way'!Z63+'OddsRatio_working_3-way'!AF63</f>
        <v>1.0444198094293775</v>
      </c>
      <c r="AM63" s="11">
        <f>'OddsRatio_working_3-way'!AA63+'OddsRatio_working_3-way'!AG63</f>
        <v>-0.64329051585965957</v>
      </c>
      <c r="AN63" s="11">
        <f>'OddsRatio_working_3-way'!AB63+'OddsRatio_working_3-way'!AH63</f>
        <v>-0.40112929356971849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1.0444198094293775</v>
      </c>
      <c r="AS63" s="11">
        <f>IF(('OddsRatio_working_3-way'!X63=0),IF(Q63&gt;0,-Q63^(1/3),(-Q63)^(1/3)),'OddsRatio_working_3-way'!AM63-'OddsRatio_working_3-way'!R63/3)</f>
        <v>-0.64329051585965957</v>
      </c>
      <c r="AT63" s="11">
        <f>IF(('OddsRatio_working_3-way'!X63=0),IF(Q63&gt;0,-Q63^(1/3),(-Q63)^(1/3)),'OddsRatio_working_3-way'!AN63-'OddsRatio_working_3-way'!R63/3)</f>
        <v>-0.40112929356971849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1.89</v>
      </c>
      <c r="B64" s="4">
        <f>IF('True_Odds_Calculator_3-way'!B63="","",'True_Odds_Calculator_3-way'!B63)</f>
        <v>4.09</v>
      </c>
      <c r="C64" s="4">
        <f>IF('True_Odds_Calculator_3-way'!C63="","",'True_Odds_Calculator_3-way'!C63)</f>
        <v>3.89</v>
      </c>
      <c r="D64" s="9">
        <f t="shared" si="13"/>
        <v>0.51677112584548168</v>
      </c>
      <c r="E64" s="9">
        <f t="shared" si="14"/>
        <v>0.23548485605262245</v>
      </c>
      <c r="F64" s="9">
        <f t="shared" si="15"/>
        <v>0.24774401810189584</v>
      </c>
      <c r="G64" s="9">
        <f t="shared" si="16"/>
        <v>1.0506658828829365</v>
      </c>
      <c r="H64" s="9">
        <f t="shared" si="17"/>
        <v>1.9350926357658134</v>
      </c>
      <c r="I64" s="9">
        <f t="shared" si="18"/>
        <v>4.2465575781082743</v>
      </c>
      <c r="J64" s="9">
        <f t="shared" si="19"/>
        <v>4.0364244015316855</v>
      </c>
      <c r="K64" s="11">
        <f t="shared" si="20"/>
        <v>0.52910052910052918</v>
      </c>
      <c r="L64" s="11">
        <f t="shared" si="21"/>
        <v>0.24449877750611249</v>
      </c>
      <c r="M64" s="11">
        <f t="shared" si="22"/>
        <v>0.25706940874035988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-0.26430879536139706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0.22846623433671914</v>
      </c>
      <c r="Q64" s="11">
        <f>2*'OddsRatio_working_3-way'!K64*'OddsRatio_working_3-way'!L64*'OddsRatio_working_3-way'!M64</f>
        <v>6.6511276371679529E-2</v>
      </c>
      <c r="R64" s="11">
        <f t="shared" si="23"/>
        <v>0</v>
      </c>
      <c r="S64" s="11">
        <f t="shared" si="24"/>
        <v>-0.86439134204493895</v>
      </c>
      <c r="T64" s="11">
        <f t="shared" si="25"/>
        <v>-0.25164231209459653</v>
      </c>
      <c r="U64" s="11">
        <f>'OddsRatio_working_3-way'!S64-'OddsRatio_working_3-way'!R64^2/3</f>
        <v>-0.86439134204493895</v>
      </c>
      <c r="V64" s="11">
        <f>'OddsRatio_working_3-way'!S64*'OddsRatio_working_3-way'!R64/3-2*'OddsRatio_working_3-way'!R64^3/27-'OddsRatio_working_3-way'!T64</f>
        <v>0.25164231209459653</v>
      </c>
      <c r="W64" s="11">
        <f>'OddsRatio_working_3-way'!V64^2+4*'OddsRatio_working_3-way'!U64^3/27</f>
        <v>-3.2357531479927287E-2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0.15466203858432878</v>
      </c>
      <c r="Y64" s="11">
        <f>IF('OddsRatio_working_3-way'!W64&gt;=0,IF('OddsRatio_working_3-way'!V64+SQRT('OddsRatio_working_3-way'!W64)&gt;0,0,PI()),ACOS('OddsRatio_working_3-way'!V64/(2*'OddsRatio_working_3-way'!X64)))</f>
        <v>0.62061116425170393</v>
      </c>
      <c r="Z64" s="11">
        <f>'OddsRatio_working_3-way'!X64^(1/3)*COS('OddsRatio_working_3-way'!Y64/3)</f>
        <v>0.52533294144146836</v>
      </c>
      <c r="AA64" s="11">
        <f>'OddsRatio_working_3-way'!X64^(1/3)*COS(('OddsRatio_working_3-way'!Y64+2*PI())/3)</f>
        <v>-0.35814846372766634</v>
      </c>
      <c r="AB64" s="11">
        <f>'OddsRatio_working_3-way'!X64^(1/3)*COS(('OddsRatio_working_3-way'!Y64+4*PI())/3)</f>
        <v>-0.1671844777138021</v>
      </c>
      <c r="AC64" s="11">
        <f>'OddsRatio_working_3-way'!X64^(1/3)*SIN('OddsRatio_working_3-way'!Y64/3)</f>
        <v>0.11025310873062863</v>
      </c>
      <c r="AD64" s="11">
        <f>'OddsRatio_working_3-way'!X64^(1/3)*SIN(('OddsRatio_working_3-way'!Y64+2*PI())/3)</f>
        <v>0.39982511836780027</v>
      </c>
      <c r="AE64" s="11">
        <f>'OddsRatio_working_3-way'!X64^(1/3)*SIN(('OddsRatio_working_3-way'!Y64+4*PI())/3)</f>
        <v>-0.51007822709842876</v>
      </c>
      <c r="AF64" s="11">
        <f>-'OddsRatio_working_3-way'!U64/(3*'OddsRatio_working_3-way'!X64^(1/3))*COS(('OddsRatio_working_3-way'!Y64)/3)</f>
        <v>0.52533294144146825</v>
      </c>
      <c r="AG64" s="11">
        <f>-'OddsRatio_working_3-way'!U64/(3*'OddsRatio_working_3-way'!X64^(1/3))*COS(('OddsRatio_working_3-way'!Y64+2*PI())/3)</f>
        <v>-0.35814846372766629</v>
      </c>
      <c r="AH64" s="11">
        <f>-'OddsRatio_working_3-way'!U64/(3*'OddsRatio_working_3-way'!X64^(1/3))*COS(('OddsRatio_working_3-way'!Y64+4*PI())/3)</f>
        <v>-0.16718447771380207</v>
      </c>
      <c r="AI64" s="11">
        <f>'OddsRatio_working_3-way'!U64/(3*'OddsRatio_working_3-way'!X64^(1/3))*SIN(('OddsRatio_working_3-way'!Y64)/3)</f>
        <v>-0.1102531087306286</v>
      </c>
      <c r="AJ64" s="11">
        <f>'OddsRatio_working_3-way'!U64/(3*'OddsRatio_working_3-way'!X64^(1/3))*SIN(('OddsRatio_working_3-way'!Y64+2*PI())/3)</f>
        <v>-0.39982511836780016</v>
      </c>
      <c r="AK64" s="11">
        <f>'OddsRatio_working_3-way'!U64/(3*'OddsRatio_working_3-way'!X64^(1/3))*SIN(('OddsRatio_working_3-way'!Y64+4*PI())/3)</f>
        <v>0.51007822709842865</v>
      </c>
      <c r="AL64" s="11">
        <f>'OddsRatio_working_3-way'!Z64+'OddsRatio_working_3-way'!AF64</f>
        <v>1.0506658828829365</v>
      </c>
      <c r="AM64" s="11">
        <f>'OddsRatio_working_3-way'!AA64+'OddsRatio_working_3-way'!AG64</f>
        <v>-0.71629692745533258</v>
      </c>
      <c r="AN64" s="11">
        <f>'OddsRatio_working_3-way'!AB64+'OddsRatio_working_3-way'!AH64</f>
        <v>-0.33436895542760414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1.0506658828829365</v>
      </c>
      <c r="AS64" s="11">
        <f>IF(('OddsRatio_working_3-way'!X64=0),IF(Q64&gt;0,-Q64^(1/3),(-Q64)^(1/3)),'OddsRatio_working_3-way'!AM64-'OddsRatio_working_3-way'!R64/3)</f>
        <v>-0.71629692745533258</v>
      </c>
      <c r="AT64" s="11">
        <f>IF(('OddsRatio_working_3-way'!X64=0),IF(Q64&gt;0,-Q64^(1/3),(-Q64)^(1/3)),'OddsRatio_working_3-way'!AN64-'OddsRatio_working_3-way'!R64/3)</f>
        <v>-0.33436895542760414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3.62</v>
      </c>
      <c r="B65" s="4">
        <f>IF('True_Odds_Calculator_3-way'!B64="","",'True_Odds_Calculator_3-way'!B64)</f>
        <v>3.47</v>
      </c>
      <c r="C65" s="4">
        <f>IF('True_Odds_Calculator_3-way'!C64="","",'True_Odds_Calculator_3-way'!C64)</f>
        <v>2.1</v>
      </c>
      <c r="D65" s="9">
        <f t="shared" si="13"/>
        <v>0.2638970197608233</v>
      </c>
      <c r="E65" s="9">
        <f t="shared" si="14"/>
        <v>0.27550782895787179</v>
      </c>
      <c r="F65" s="9">
        <f t="shared" si="15"/>
        <v>0.4605951512813049</v>
      </c>
      <c r="G65" s="9">
        <f t="shared" si="16"/>
        <v>1.0646400486969827</v>
      </c>
      <c r="H65" s="9">
        <f t="shared" si="17"/>
        <v>3.7893569275860934</v>
      </c>
      <c r="I65" s="9">
        <f t="shared" si="18"/>
        <v>3.6296609202815473</v>
      </c>
      <c r="J65" s="9">
        <f t="shared" si="19"/>
        <v>2.1711040535666815</v>
      </c>
      <c r="K65" s="11">
        <f t="shared" si="20"/>
        <v>0.27624309392265195</v>
      </c>
      <c r="L65" s="11">
        <f t="shared" si="21"/>
        <v>0.28818443804034583</v>
      </c>
      <c r="M65" s="11">
        <f t="shared" si="22"/>
        <v>0.47619047619047616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-0.26985693890656715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0.23465688916992117</v>
      </c>
      <c r="Q65" s="11">
        <f>2*'OddsRatio_working_3-way'!K65*'OddsRatio_working_3-way'!L65*'OddsRatio_working_3-way'!M65</f>
        <v>7.581805789011993E-2</v>
      </c>
      <c r="R65" s="11">
        <f t="shared" si="23"/>
        <v>0</v>
      </c>
      <c r="S65" s="11">
        <f t="shared" si="24"/>
        <v>-0.86956033119150833</v>
      </c>
      <c r="T65" s="11">
        <f t="shared" si="25"/>
        <v>-0.28095648826866187</v>
      </c>
      <c r="U65" s="11">
        <f>'OddsRatio_working_3-way'!S65-'OddsRatio_working_3-way'!R65^2/3</f>
        <v>-0.86956033119150833</v>
      </c>
      <c r="V65" s="11">
        <f>'OddsRatio_working_3-way'!S65*'OddsRatio_working_3-way'!R65/3-2*'OddsRatio_working_3-way'!R65^3/27-'OddsRatio_working_3-way'!T65</f>
        <v>0.28095648826866187</v>
      </c>
      <c r="W65" s="11">
        <f>'OddsRatio_working_3-way'!V65^2+4*'OddsRatio_working_3-way'!U65^3/27</f>
        <v>-1.8471621845988925E-2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0.15605140991532859</v>
      </c>
      <c r="Y65" s="11">
        <f>IF('OddsRatio_working_3-way'!W65&gt;=0,IF('OddsRatio_working_3-way'!V65+SQRT('OddsRatio_working_3-way'!W65)&gt;0,0,PI()),ACOS('OddsRatio_working_3-way'!V65/(2*'OddsRatio_working_3-way'!X65)))</f>
        <v>0.45055650652616119</v>
      </c>
      <c r="Z65" s="11">
        <f>'OddsRatio_working_3-way'!X65^(1/3)*COS('OddsRatio_working_3-way'!Y65/3)</f>
        <v>0.53232002434849135</v>
      </c>
      <c r="AA65" s="11">
        <f>'OddsRatio_working_3-way'!X65^(1/3)*COS(('OddsRatio_working_3-way'!Y65+2*PI())/3)</f>
        <v>-0.33592122314490774</v>
      </c>
      <c r="AB65" s="11">
        <f>'OddsRatio_working_3-way'!X65^(1/3)*COS(('OddsRatio_working_3-way'!Y65+4*PI())/3)</f>
        <v>-0.19639880120358327</v>
      </c>
      <c r="AC65" s="11">
        <f>'OddsRatio_working_3-way'!X65^(1/3)*SIN('OddsRatio_working_3-way'!Y65/3)</f>
        <v>8.0553307865812163E-2</v>
      </c>
      <c r="AD65" s="11">
        <f>'OddsRatio_working_3-way'!X65^(1/3)*SIN(('OddsRatio_working_3-way'!Y65+2*PI())/3)</f>
        <v>0.42072601009603844</v>
      </c>
      <c r="AE65" s="11">
        <f>'OddsRatio_working_3-way'!X65^(1/3)*SIN(('OddsRatio_working_3-way'!Y65+4*PI())/3)</f>
        <v>-0.50127931796185066</v>
      </c>
      <c r="AF65" s="11">
        <f>-'OddsRatio_working_3-way'!U65/(3*'OddsRatio_working_3-way'!X65^(1/3))*COS(('OddsRatio_working_3-way'!Y65)/3)</f>
        <v>0.53232002434849146</v>
      </c>
      <c r="AG65" s="11">
        <f>-'OddsRatio_working_3-way'!U65/(3*'OddsRatio_working_3-way'!X65^(1/3))*COS(('OddsRatio_working_3-way'!Y65+2*PI())/3)</f>
        <v>-0.33592122314490785</v>
      </c>
      <c r="AH65" s="11">
        <f>-'OddsRatio_working_3-way'!U65/(3*'OddsRatio_working_3-way'!X65^(1/3))*COS(('OddsRatio_working_3-way'!Y65+4*PI())/3)</f>
        <v>-0.19639880120358333</v>
      </c>
      <c r="AI65" s="11">
        <f>'OddsRatio_working_3-way'!U65/(3*'OddsRatio_working_3-way'!X65^(1/3))*SIN(('OddsRatio_working_3-way'!Y65)/3)</f>
        <v>-8.0553307865812177E-2</v>
      </c>
      <c r="AJ65" s="11">
        <f>'OddsRatio_working_3-way'!U65/(3*'OddsRatio_working_3-way'!X65^(1/3))*SIN(('OddsRatio_working_3-way'!Y65+2*PI())/3)</f>
        <v>-0.42072601009603855</v>
      </c>
      <c r="AK65" s="11">
        <f>'OddsRatio_working_3-way'!U65/(3*'OddsRatio_working_3-way'!X65^(1/3))*SIN(('OddsRatio_working_3-way'!Y65+4*PI())/3)</f>
        <v>0.50127931796185077</v>
      </c>
      <c r="AL65" s="11">
        <f>'OddsRatio_working_3-way'!Z65+'OddsRatio_working_3-way'!AF65</f>
        <v>1.0646400486969827</v>
      </c>
      <c r="AM65" s="11">
        <f>'OddsRatio_working_3-way'!AA65+'OddsRatio_working_3-way'!AG65</f>
        <v>-0.6718424462898156</v>
      </c>
      <c r="AN65" s="11">
        <f>'OddsRatio_working_3-way'!AB65+'OddsRatio_working_3-way'!AH65</f>
        <v>-0.3927976024071666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1.0646400486969827</v>
      </c>
      <c r="AS65" s="11">
        <f>IF(('OddsRatio_working_3-way'!X65=0),IF(Q65&gt;0,-Q65^(1/3),(-Q65)^(1/3)),'OddsRatio_working_3-way'!AM65-'OddsRatio_working_3-way'!R65/3)</f>
        <v>-0.6718424462898156</v>
      </c>
      <c r="AT65" s="11">
        <f>IF(('OddsRatio_working_3-way'!X65=0),IF(Q65&gt;0,-Q65^(1/3),(-Q65)^(1/3)),'OddsRatio_working_3-way'!AN65-'OddsRatio_working_3-way'!R65/3)</f>
        <v>-0.3927976024071666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1.62</v>
      </c>
      <c r="B66" s="4">
        <f>IF('True_Odds_Calculator_3-way'!B65="","",'True_Odds_Calculator_3-way'!B65)</f>
        <v>3.78</v>
      </c>
      <c r="C66" s="4">
        <f>IF('True_Odds_Calculator_3-way'!C65="","",'True_Odds_Calculator_3-way'!C65)</f>
        <v>6.01</v>
      </c>
      <c r="D66" s="9">
        <f t="shared" si="13"/>
        <v>0.59688783424162217</v>
      </c>
      <c r="E66" s="9">
        <f t="shared" si="14"/>
        <v>0.24824909554370286</v>
      </c>
      <c r="F66" s="9">
        <f t="shared" si="15"/>
        <v>0.15486307021467507</v>
      </c>
      <c r="G66" s="9">
        <f t="shared" si="16"/>
        <v>1.0892849128674273</v>
      </c>
      <c r="H66" s="9">
        <f t="shared" si="17"/>
        <v>1.6753566459778046</v>
      </c>
      <c r="I66" s="9">
        <f t="shared" si="18"/>
        <v>4.028212057771448</v>
      </c>
      <c r="J66" s="9">
        <f t="shared" si="19"/>
        <v>6.4573174134658116</v>
      </c>
      <c r="K66" s="11">
        <f t="shared" si="20"/>
        <v>0.61728395061728392</v>
      </c>
      <c r="L66" s="11">
        <f t="shared" si="21"/>
        <v>0.26455026455026459</v>
      </c>
      <c r="M66" s="11">
        <f t="shared" si="22"/>
        <v>0.1663893510815308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-0.23463506997123806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0.2285149981376435</v>
      </c>
      <c r="Q66" s="11">
        <f>2*'OddsRatio_working_3-way'!K66*'OddsRatio_working_3-way'!L66*'OddsRatio_working_3-way'!M66</f>
        <v>5.434363808267386E-2</v>
      </c>
      <c r="R66" s="11">
        <f t="shared" si="23"/>
        <v>0</v>
      </c>
      <c r="S66" s="11">
        <f t="shared" si="24"/>
        <v>-0.97391663644166759</v>
      </c>
      <c r="T66" s="11">
        <f t="shared" si="25"/>
        <v>-0.23160918821442758</v>
      </c>
      <c r="U66" s="11">
        <f>'OddsRatio_working_3-way'!S66-'OddsRatio_working_3-way'!R66^2/3</f>
        <v>-0.97391663644166759</v>
      </c>
      <c r="V66" s="11">
        <f>'OddsRatio_working_3-way'!S66*'OddsRatio_working_3-way'!R66/3-2*'OddsRatio_working_3-way'!R66^3/27-'OddsRatio_working_3-way'!T66</f>
        <v>0.23160918821442758</v>
      </c>
      <c r="W66" s="11">
        <f>'OddsRatio_working_3-way'!V66^2+4*'OddsRatio_working_3-way'!U66^3/27</f>
        <v>-8.3212471236078431E-2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0.18496978624996069</v>
      </c>
      <c r="Y66" s="11">
        <f>IF('OddsRatio_working_3-way'!W66&gt;=0,IF('OddsRatio_working_3-way'!V66+SQRT('OddsRatio_working_3-way'!W66)&gt;0,0,PI()),ACOS('OddsRatio_working_3-way'!V66/(2*'OddsRatio_working_3-way'!X66)))</f>
        <v>0.89428946066816506</v>
      </c>
      <c r="Z66" s="11">
        <f>'OddsRatio_working_3-way'!X66^(1/3)*COS('OddsRatio_working_3-way'!Y66/3)</f>
        <v>0.54464245643371378</v>
      </c>
      <c r="AA66" s="11">
        <f>'OddsRatio_working_3-way'!X66^(1/3)*COS(('OddsRatio_working_3-way'!Y66+2*PI())/3)</f>
        <v>-0.41724398384137779</v>
      </c>
      <c r="AB66" s="11">
        <f>'OddsRatio_working_3-way'!X66^(1/3)*COS(('OddsRatio_working_3-way'!Y66+4*PI())/3)</f>
        <v>-0.12739847259233616</v>
      </c>
      <c r="AC66" s="11">
        <f>'OddsRatio_working_3-way'!X66^(1/3)*SIN('OddsRatio_working_3-way'!Y66/3)</f>
        <v>0.16734238394303899</v>
      </c>
      <c r="AD66" s="11">
        <f>'OddsRatio_working_3-way'!X66^(1/3)*SIN(('OddsRatio_working_3-way'!Y66+2*PI())/3)</f>
        <v>0.38800301127963605</v>
      </c>
      <c r="AE66" s="11">
        <f>'OddsRatio_working_3-way'!X66^(1/3)*SIN(('OddsRatio_working_3-way'!Y66+4*PI())/3)</f>
        <v>-0.55534539522267501</v>
      </c>
      <c r="AF66" s="11">
        <f>-'OddsRatio_working_3-way'!U66/(3*'OddsRatio_working_3-way'!X66^(1/3))*COS(('OddsRatio_working_3-way'!Y66)/3)</f>
        <v>0.54464245643371356</v>
      </c>
      <c r="AG66" s="11">
        <f>-'OddsRatio_working_3-way'!U66/(3*'OddsRatio_working_3-way'!X66^(1/3))*COS(('OddsRatio_working_3-way'!Y66+2*PI())/3)</f>
        <v>-0.41724398384137762</v>
      </c>
      <c r="AH66" s="11">
        <f>-'OddsRatio_working_3-way'!U66/(3*'OddsRatio_working_3-way'!X66^(1/3))*COS(('OddsRatio_working_3-way'!Y66+4*PI())/3)</f>
        <v>-0.12739847259233611</v>
      </c>
      <c r="AI66" s="11">
        <f>'OddsRatio_working_3-way'!U66/(3*'OddsRatio_working_3-way'!X66^(1/3))*SIN(('OddsRatio_working_3-way'!Y66)/3)</f>
        <v>-0.16734238394303891</v>
      </c>
      <c r="AJ66" s="11">
        <f>'OddsRatio_working_3-way'!U66/(3*'OddsRatio_working_3-way'!X66^(1/3))*SIN(('OddsRatio_working_3-way'!Y66+2*PI())/3)</f>
        <v>-0.38800301127963588</v>
      </c>
      <c r="AK66" s="11">
        <f>'OddsRatio_working_3-way'!U66/(3*'OddsRatio_working_3-way'!X66^(1/3))*SIN(('OddsRatio_working_3-way'!Y66+4*PI())/3)</f>
        <v>0.55534539522267479</v>
      </c>
      <c r="AL66" s="11">
        <f>'OddsRatio_working_3-way'!Z66+'OddsRatio_working_3-way'!AF66</f>
        <v>1.0892849128674273</v>
      </c>
      <c r="AM66" s="11">
        <f>'OddsRatio_working_3-way'!AA66+'OddsRatio_working_3-way'!AG66</f>
        <v>-0.83448796768275546</v>
      </c>
      <c r="AN66" s="11">
        <f>'OddsRatio_working_3-way'!AB66+'OddsRatio_working_3-way'!AH66</f>
        <v>-0.25479694518467227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1.0892849128674273</v>
      </c>
      <c r="AS66" s="11">
        <f>IF(('OddsRatio_working_3-way'!X66=0),IF(Q66&gt;0,-Q66^(1/3),(-Q66)^(1/3)),'OddsRatio_working_3-way'!AM66-'OddsRatio_working_3-way'!R66/3)</f>
        <v>-0.83448796768275546</v>
      </c>
      <c r="AT66" s="11">
        <f>IF(('OddsRatio_working_3-way'!X66=0),IF(Q66&gt;0,-Q66^(1/3),(-Q66)^(1/3)),'OddsRatio_working_3-way'!AN66-'OddsRatio_working_3-way'!R66/3)</f>
        <v>-0.25479694518467227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4.7300000000000004</v>
      </c>
      <c r="B67" s="4">
        <f>IF('True_Odds_Calculator_3-way'!B66="","",'True_Odds_Calculator_3-way'!B66)</f>
        <v>3.51</v>
      </c>
      <c r="C67" s="4">
        <f>IF('True_Odds_Calculator_3-way'!C66="","",'True_Odds_Calculator_3-way'!C66)</f>
        <v>1.81</v>
      </c>
      <c r="D67" s="9">
        <f t="shared" si="13"/>
        <v>0.19841133213864262</v>
      </c>
      <c r="E67" s="9">
        <f t="shared" si="14"/>
        <v>0.26891629472055739</v>
      </c>
      <c r="F67" s="9">
        <f t="shared" si="15"/>
        <v>0.53267237314079974</v>
      </c>
      <c r="G67" s="9">
        <f t="shared" si="16"/>
        <v>1.0831192240713243</v>
      </c>
      <c r="H67" s="9">
        <f t="shared" si="17"/>
        <v>5.0400347057860406</v>
      </c>
      <c r="I67" s="9">
        <f t="shared" si="18"/>
        <v>3.718629252419023</v>
      </c>
      <c r="J67" s="9">
        <f t="shared" si="19"/>
        <v>1.8773265714977729</v>
      </c>
      <c r="K67" s="11">
        <f t="shared" si="20"/>
        <v>0.21141649048625791</v>
      </c>
      <c r="L67" s="11">
        <f t="shared" si="21"/>
        <v>0.28490028490028491</v>
      </c>
      <c r="M67" s="11">
        <f t="shared" si="22"/>
        <v>0.5524861878453039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-0.25236012862891943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0.23460771244402237</v>
      </c>
      <c r="Q67" s="11">
        <f>2*'OddsRatio_working_3-way'!K67*'OddsRatio_working_3-way'!L67*'OddsRatio_working_3-way'!M67</f>
        <v>6.6555379416743929E-2</v>
      </c>
      <c r="R67" s="11">
        <f t="shared" si="23"/>
        <v>0</v>
      </c>
      <c r="S67" s="11">
        <f t="shared" si="24"/>
        <v>-0.92965443360111399</v>
      </c>
      <c r="T67" s="11">
        <f t="shared" si="25"/>
        <v>-0.26373175421308198</v>
      </c>
      <c r="U67" s="11">
        <f>'OddsRatio_working_3-way'!S67-'OddsRatio_working_3-way'!R67^2/3</f>
        <v>-0.92965443360111399</v>
      </c>
      <c r="V67" s="11">
        <f>'OddsRatio_working_3-way'!S67*'OddsRatio_working_3-way'!R67/3-2*'OddsRatio_working_3-way'!R67^3/27-'OddsRatio_working_3-way'!T67</f>
        <v>0.26373175421308198</v>
      </c>
      <c r="W67" s="11">
        <f>'OddsRatio_working_3-way'!V67^2+4*'OddsRatio_working_3-way'!U67^3/27</f>
        <v>-4.9476775448514781E-2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0.17250450257082006</v>
      </c>
      <c r="Y67" s="11">
        <f>IF('OddsRatio_working_3-way'!W67&gt;=0,IF('OddsRatio_working_3-way'!V67+SQRT('OddsRatio_working_3-way'!W67)&gt;0,0,PI()),ACOS('OddsRatio_working_3-way'!V67/(2*'OddsRatio_working_3-way'!X67)))</f>
        <v>0.70065522670119262</v>
      </c>
      <c r="Z67" s="11">
        <f>'OddsRatio_working_3-way'!X67^(1/3)*COS('OddsRatio_working_3-way'!Y67/3)</f>
        <v>0.54155961203566216</v>
      </c>
      <c r="AA67" s="11">
        <f>'OddsRatio_working_3-way'!X67^(1/3)*COS(('OddsRatio_working_3-way'!Y67+2*PI())/3)</f>
        <v>-0.38235264482332076</v>
      </c>
      <c r="AB67" s="11">
        <f>'OddsRatio_working_3-way'!X67^(1/3)*COS(('OddsRatio_working_3-way'!Y67+4*PI())/3)</f>
        <v>-0.15920696721234151</v>
      </c>
      <c r="AC67" s="11">
        <f>'OddsRatio_working_3-way'!X67^(1/3)*SIN('OddsRatio_working_3-way'!Y67/3)</f>
        <v>0.1288332170372006</v>
      </c>
      <c r="AD67" s="11">
        <f>'OddsRatio_working_3-way'!X67^(1/3)*SIN(('OddsRatio_working_3-way'!Y67+2*PI())/3)</f>
        <v>0.40458777316792804</v>
      </c>
      <c r="AE67" s="11">
        <f>'OddsRatio_working_3-way'!X67^(1/3)*SIN(('OddsRatio_working_3-way'!Y67+4*PI())/3)</f>
        <v>-0.53342099020512845</v>
      </c>
      <c r="AF67" s="11">
        <f>-'OddsRatio_working_3-way'!U67/(3*'OddsRatio_working_3-way'!X67^(1/3))*COS(('OddsRatio_working_3-way'!Y67)/3)</f>
        <v>0.54155961203566216</v>
      </c>
      <c r="AG67" s="11">
        <f>-'OddsRatio_working_3-way'!U67/(3*'OddsRatio_working_3-way'!X67^(1/3))*COS(('OddsRatio_working_3-way'!Y67+2*PI())/3)</f>
        <v>-0.38235264482332076</v>
      </c>
      <c r="AH67" s="11">
        <f>-'OddsRatio_working_3-way'!U67/(3*'OddsRatio_working_3-way'!X67^(1/3))*COS(('OddsRatio_working_3-way'!Y67+4*PI())/3)</f>
        <v>-0.15920696721234151</v>
      </c>
      <c r="AI67" s="11">
        <f>'OddsRatio_working_3-way'!U67/(3*'OddsRatio_working_3-way'!X67^(1/3))*SIN(('OddsRatio_working_3-way'!Y67)/3)</f>
        <v>-0.1288332170372006</v>
      </c>
      <c r="AJ67" s="11">
        <f>'OddsRatio_working_3-way'!U67/(3*'OddsRatio_working_3-way'!X67^(1/3))*SIN(('OddsRatio_working_3-way'!Y67+2*PI())/3)</f>
        <v>-0.40458777316792804</v>
      </c>
      <c r="AK67" s="11">
        <f>'OddsRatio_working_3-way'!U67/(3*'OddsRatio_working_3-way'!X67^(1/3))*SIN(('OddsRatio_working_3-way'!Y67+4*PI())/3)</f>
        <v>0.53342099020512845</v>
      </c>
      <c r="AL67" s="11">
        <f>'OddsRatio_working_3-way'!Z67+'OddsRatio_working_3-way'!AF67</f>
        <v>1.0831192240713243</v>
      </c>
      <c r="AM67" s="11">
        <f>'OddsRatio_working_3-way'!AA67+'OddsRatio_working_3-way'!AG67</f>
        <v>-0.76470528964664153</v>
      </c>
      <c r="AN67" s="11">
        <f>'OddsRatio_working_3-way'!AB67+'OddsRatio_working_3-way'!AH67</f>
        <v>-0.31841393442468302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1.0831192240713243</v>
      </c>
      <c r="AS67" s="11">
        <f>IF(('OddsRatio_working_3-way'!X67=0),IF(Q67&gt;0,-Q67^(1/3),(-Q67)^(1/3)),'OddsRatio_working_3-way'!AM67-'OddsRatio_working_3-way'!R67/3)</f>
        <v>-0.76470528964664153</v>
      </c>
      <c r="AT67" s="11">
        <f>IF(('OddsRatio_working_3-way'!X67=0),IF(Q67&gt;0,-Q67^(1/3),(-Q67)^(1/3)),'OddsRatio_working_3-way'!AN67-'OddsRatio_working_3-way'!R67/3)</f>
        <v>-0.31841393442468302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4.08</v>
      </c>
      <c r="B68" s="4">
        <f>IF('True_Odds_Calculator_3-way'!B67="","",'True_Odds_Calculator_3-way'!B67)</f>
        <v>3.5</v>
      </c>
      <c r="C68" s="4">
        <f>IF('True_Odds_Calculator_3-way'!C67="","",'True_Odds_Calculator_3-way'!C67)</f>
        <v>1.9</v>
      </c>
      <c r="D68" s="9">
        <f t="shared" ref="D68:D131" si="26">(K68/(AR68+K68-(AR68*K68)))</f>
        <v>0.2287232769170606</v>
      </c>
      <c r="E68" s="9">
        <f t="shared" ref="E68:E131" si="27">(L68/(AR68+L68-(AR68*L68)))</f>
        <v>0.26758784899483246</v>
      </c>
      <c r="F68" s="9">
        <f t="shared" ref="F68:F131" si="28">(M68/(AR68+M68-(AR68*M68)))</f>
        <v>0.50368887408810692</v>
      </c>
      <c r="G68" s="9">
        <f t="shared" ref="G68:G131" si="29">AR68</f>
        <v>1.0948361874523109</v>
      </c>
      <c r="H68" s="9">
        <f t="shared" ref="H68:H131" si="30">IF(A68="","",1/D68)</f>
        <v>4.3720954573531188</v>
      </c>
      <c r="I68" s="9">
        <f t="shared" ref="I68:I131" si="31">IF(B68="","",1/E68)</f>
        <v>3.7370904686307771</v>
      </c>
      <c r="J68" s="9">
        <f t="shared" ref="J68:J131" si="32">IF(C68="","",1/F68)</f>
        <v>1.9853525687070799</v>
      </c>
      <c r="K68" s="11">
        <f t="shared" ref="K68:K131" si="33">1/A68</f>
        <v>0.24509803921568626</v>
      </c>
      <c r="L68" s="11">
        <f t="shared" ref="L68:L131" si="34">1/B68</f>
        <v>0.2857142857142857</v>
      </c>
      <c r="M68" s="11">
        <f t="shared" ref="M68:M131" si="35">1/C68</f>
        <v>0.52631578947368418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-0.25541795665634681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0.23883237505528526</v>
      </c>
      <c r="Q68" s="11">
        <f>2*'OddsRatio_working_3-way'!K68*'OddsRatio_working_3-way'!L68*'OddsRatio_working_3-way'!M68</f>
        <v>7.3713696004717652E-2</v>
      </c>
      <c r="R68" s="11">
        <f t="shared" ref="R68:R131" si="36">O68/N68</f>
        <v>0</v>
      </c>
      <c r="S68" s="11">
        <f t="shared" ref="S68:S131" si="37">P68/N68</f>
        <v>-0.93506493506493482</v>
      </c>
      <c r="T68" s="11">
        <f t="shared" ref="T68:T131" si="38">Q68/N68</f>
        <v>-0.28860028860028841</v>
      </c>
      <c r="U68" s="11">
        <f>'OddsRatio_working_3-way'!S68-'OddsRatio_working_3-way'!R68^2/3</f>
        <v>-0.93506493506493482</v>
      </c>
      <c r="V68" s="11">
        <f>'OddsRatio_working_3-way'!S68*'OddsRatio_working_3-way'!R68/3-2*'OddsRatio_working_3-way'!R68^3/27-'OddsRatio_working_3-way'!T68</f>
        <v>0.28860028860028841</v>
      </c>
      <c r="W68" s="11">
        <f>'OddsRatio_working_3-way'!V68^2+4*'OddsRatio_working_3-way'!U68^3/27</f>
        <v>-3.7831457182668754E-2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0.17401263155503865</v>
      </c>
      <c r="Y68" s="11">
        <f>IF('OddsRatio_working_3-way'!W68&gt;=0,IF('OddsRatio_working_3-way'!V68+SQRT('OddsRatio_working_3-way'!W68)&gt;0,0,PI()),ACOS('OddsRatio_working_3-way'!V68/(2*'OddsRatio_working_3-way'!X68)))</f>
        <v>0.59303021265272371</v>
      </c>
      <c r="Z68" s="11">
        <f>'OddsRatio_working_3-way'!X68^(1/3)*COS('OddsRatio_working_3-way'!Y68/3)</f>
        <v>0.54741809372615546</v>
      </c>
      <c r="AA68" s="11">
        <f>'OddsRatio_working_3-way'!X68^(1/3)*COS(('OddsRatio_working_3-way'!Y68+2*PI())/3)</f>
        <v>-0.36866328195635995</v>
      </c>
      <c r="AB68" s="11">
        <f>'OddsRatio_working_3-way'!X68^(1/3)*COS(('OddsRatio_working_3-way'!Y68+4*PI())/3)</f>
        <v>-0.17875481176979516</v>
      </c>
      <c r="AC68" s="11">
        <f>'OddsRatio_working_3-way'!X68^(1/3)*SIN('OddsRatio_working_3-way'!Y68/3)</f>
        <v>0.10964370638360316</v>
      </c>
      <c r="AD68" s="11">
        <f>'OddsRatio_working_3-way'!X68^(1/3)*SIN(('OddsRatio_working_3-way'!Y68+2*PI())/3)</f>
        <v>0.41925612246629995</v>
      </c>
      <c r="AE68" s="11">
        <f>'OddsRatio_working_3-way'!X68^(1/3)*SIN(('OddsRatio_working_3-way'!Y68+4*PI())/3)</f>
        <v>-0.52889982884990305</v>
      </c>
      <c r="AF68" s="11">
        <f>-'OddsRatio_working_3-way'!U68/(3*'OddsRatio_working_3-way'!X68^(1/3))*COS(('OddsRatio_working_3-way'!Y68)/3)</f>
        <v>0.54741809372615535</v>
      </c>
      <c r="AG68" s="11">
        <f>-'OddsRatio_working_3-way'!U68/(3*'OddsRatio_working_3-way'!X68^(1/3))*COS(('OddsRatio_working_3-way'!Y68+2*PI())/3)</f>
        <v>-0.36866328195635983</v>
      </c>
      <c r="AH68" s="11">
        <f>-'OddsRatio_working_3-way'!U68/(3*'OddsRatio_working_3-way'!X68^(1/3))*COS(('OddsRatio_working_3-way'!Y68+4*PI())/3)</f>
        <v>-0.1787548117697951</v>
      </c>
      <c r="AI68" s="11">
        <f>'OddsRatio_working_3-way'!U68/(3*'OddsRatio_working_3-way'!X68^(1/3))*SIN(('OddsRatio_working_3-way'!Y68)/3)</f>
        <v>-0.10964370638360313</v>
      </c>
      <c r="AJ68" s="11">
        <f>'OddsRatio_working_3-way'!U68/(3*'OddsRatio_working_3-way'!X68^(1/3))*SIN(('OddsRatio_working_3-way'!Y68+2*PI())/3)</f>
        <v>-0.41925612246629984</v>
      </c>
      <c r="AK68" s="11">
        <f>'OddsRatio_working_3-way'!U68/(3*'OddsRatio_working_3-way'!X68^(1/3))*SIN(('OddsRatio_working_3-way'!Y68+4*PI())/3)</f>
        <v>0.52889982884990294</v>
      </c>
      <c r="AL68" s="11">
        <f>'OddsRatio_working_3-way'!Z68+'OddsRatio_working_3-way'!AF68</f>
        <v>1.0948361874523109</v>
      </c>
      <c r="AM68" s="11">
        <f>'OddsRatio_working_3-way'!AA68+'OddsRatio_working_3-way'!AG68</f>
        <v>-0.73732656391271978</v>
      </c>
      <c r="AN68" s="11">
        <f>'OddsRatio_working_3-way'!AB68+'OddsRatio_working_3-way'!AH68</f>
        <v>-0.35750962353959026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1.0948361874523109</v>
      </c>
      <c r="AS68" s="11">
        <f>IF(('OddsRatio_working_3-way'!X68=0),IF(Q68&gt;0,-Q68^(1/3),(-Q68)^(1/3)),'OddsRatio_working_3-way'!AM68-'OddsRatio_working_3-way'!R68/3)</f>
        <v>-0.73732656391271978</v>
      </c>
      <c r="AT68" s="11">
        <f>IF(('OddsRatio_working_3-way'!X68=0),IF(Q68&gt;0,-Q68^(1/3),(-Q68)^(1/3)),'OddsRatio_working_3-way'!AN68-'OddsRatio_working_3-way'!R68/3)</f>
        <v>-0.35750962353959026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3.01</v>
      </c>
      <c r="B69" s="4">
        <f>IF('True_Odds_Calculator_3-way'!B68="","",'True_Odds_Calculator_3-way'!B68)</f>
        <v>3.38</v>
      </c>
      <c r="C69" s="4">
        <f>IF('True_Odds_Calculator_3-way'!C68="","",'True_Odds_Calculator_3-way'!C68)</f>
        <v>2.35</v>
      </c>
      <c r="D69" s="9">
        <f t="shared" si="26"/>
        <v>0.31462635419515445</v>
      </c>
      <c r="E69" s="9">
        <f t="shared" si="27"/>
        <v>0.27937897814508666</v>
      </c>
      <c r="F69" s="9">
        <f t="shared" si="28"/>
        <v>0.405994667659759</v>
      </c>
      <c r="G69" s="9">
        <f t="shared" si="29"/>
        <v>1.08376780517325</v>
      </c>
      <c r="H69" s="9">
        <f t="shared" si="30"/>
        <v>3.1783732883982321</v>
      </c>
      <c r="I69" s="9">
        <f t="shared" si="31"/>
        <v>3.579367376312335</v>
      </c>
      <c r="J69" s="9">
        <f t="shared" si="32"/>
        <v>2.4630865369838872</v>
      </c>
      <c r="K69" s="11">
        <f t="shared" si="33"/>
        <v>0.33222591362126247</v>
      </c>
      <c r="L69" s="11">
        <f t="shared" si="34"/>
        <v>0.29585798816568049</v>
      </c>
      <c r="M69" s="11">
        <f t="shared" si="35"/>
        <v>0.42553191489361702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-0.27011936793842173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0.24008268213345668</v>
      </c>
      <c r="Q69" s="11">
        <f>2*'OddsRatio_working_3-way'!K69*'OddsRatio_working_3-way'!L69*'OddsRatio_working_3-way'!M69</f>
        <v>8.3652502485524985E-2</v>
      </c>
      <c r="R69" s="11">
        <f t="shared" si="36"/>
        <v>0</v>
      </c>
      <c r="S69" s="11">
        <f t="shared" si="37"/>
        <v>-0.88880217648142723</v>
      </c>
      <c r="T69" s="11">
        <f t="shared" si="38"/>
        <v>-0.30968716950572378</v>
      </c>
      <c r="U69" s="11">
        <f>'OddsRatio_working_3-way'!S69-'OddsRatio_working_3-way'!R69^2/3</f>
        <v>-0.88880217648142723</v>
      </c>
      <c r="V69" s="11">
        <f>'OddsRatio_working_3-way'!S69*'OddsRatio_working_3-way'!R69/3-2*'OddsRatio_working_3-way'!R69^3/27-'OddsRatio_working_3-way'!T69</f>
        <v>0.30968716950572378</v>
      </c>
      <c r="W69" s="11">
        <f>'OddsRatio_working_3-way'!V69^2+4*'OddsRatio_working_3-way'!U69^3/27</f>
        <v>-8.1125890613043539E-3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0.16125967569247684</v>
      </c>
      <c r="Y69" s="11">
        <f>IF('OddsRatio_working_3-way'!W69&gt;=0,IF('OddsRatio_working_3-way'!V69+SQRT('OddsRatio_working_3-way'!W69)&gt;0,0,PI()),ACOS('OddsRatio_working_3-way'!V69/(2*'OddsRatio_working_3-way'!X69)))</f>
        <v>0.28303355982848011</v>
      </c>
      <c r="Z69" s="11">
        <f>'OddsRatio_working_3-way'!X69^(1/3)*COS('OddsRatio_working_3-way'!Y69/3)</f>
        <v>0.541883902586625</v>
      </c>
      <c r="AA69" s="11">
        <f>'OddsRatio_working_3-way'!X69^(1/3)*COS(('OddsRatio_working_3-way'!Y69+2*PI())/3)</f>
        <v>-0.31534827075883032</v>
      </c>
      <c r="AB69" s="11">
        <f>'OddsRatio_working_3-way'!X69^(1/3)*COS(('OddsRatio_working_3-way'!Y69+4*PI())/3)</f>
        <v>-0.22653563182779479</v>
      </c>
      <c r="AC69" s="11">
        <f>'OddsRatio_working_3-way'!X69^(1/3)*SIN('OddsRatio_working_3-way'!Y69/3)</f>
        <v>5.1276000994274436E-2</v>
      </c>
      <c r="AD69" s="11">
        <f>'OddsRatio_working_3-way'!X69^(1/3)*SIN(('OddsRatio_working_3-way'!Y69+2*PI())/3)</f>
        <v>0.44364722504473209</v>
      </c>
      <c r="AE69" s="11">
        <f>'OddsRatio_working_3-way'!X69^(1/3)*SIN(('OddsRatio_working_3-way'!Y69+4*PI())/3)</f>
        <v>-0.49492322603900651</v>
      </c>
      <c r="AF69" s="11">
        <f>-'OddsRatio_working_3-way'!U69/(3*'OddsRatio_working_3-way'!X69^(1/3))*COS(('OddsRatio_working_3-way'!Y69)/3)</f>
        <v>0.541883902586625</v>
      </c>
      <c r="AG69" s="11">
        <f>-'OddsRatio_working_3-way'!U69/(3*'OddsRatio_working_3-way'!X69^(1/3))*COS(('OddsRatio_working_3-way'!Y69+2*PI())/3)</f>
        <v>-0.31534827075883032</v>
      </c>
      <c r="AH69" s="11">
        <f>-'OddsRatio_working_3-way'!U69/(3*'OddsRatio_working_3-way'!X69^(1/3))*COS(('OddsRatio_working_3-way'!Y69+4*PI())/3)</f>
        <v>-0.22653563182779479</v>
      </c>
      <c r="AI69" s="11">
        <f>'OddsRatio_working_3-way'!U69/(3*'OddsRatio_working_3-way'!X69^(1/3))*SIN(('OddsRatio_working_3-way'!Y69)/3)</f>
        <v>-5.1276000994274436E-2</v>
      </c>
      <c r="AJ69" s="11">
        <f>'OddsRatio_working_3-way'!U69/(3*'OddsRatio_working_3-way'!X69^(1/3))*SIN(('OddsRatio_working_3-way'!Y69+2*PI())/3)</f>
        <v>-0.44364722504473209</v>
      </c>
      <c r="AK69" s="11">
        <f>'OddsRatio_working_3-way'!U69/(3*'OddsRatio_working_3-way'!X69^(1/3))*SIN(('OddsRatio_working_3-way'!Y69+4*PI())/3)</f>
        <v>0.49492322603900651</v>
      </c>
      <c r="AL69" s="11">
        <f>'OddsRatio_working_3-way'!Z69+'OddsRatio_working_3-way'!AF69</f>
        <v>1.08376780517325</v>
      </c>
      <c r="AM69" s="11">
        <f>'OddsRatio_working_3-way'!AA69+'OddsRatio_working_3-way'!AG69</f>
        <v>-0.63069654151766064</v>
      </c>
      <c r="AN69" s="11">
        <f>'OddsRatio_working_3-way'!AB69+'OddsRatio_working_3-way'!AH69</f>
        <v>-0.45307126365558958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1.08376780517325</v>
      </c>
      <c r="AS69" s="11">
        <f>IF(('OddsRatio_working_3-way'!X69=0),IF(Q69&gt;0,-Q69^(1/3),(-Q69)^(1/3)),'OddsRatio_working_3-way'!AM69-'OddsRatio_working_3-way'!R69/3)</f>
        <v>-0.63069654151766064</v>
      </c>
      <c r="AT69" s="11">
        <f>IF(('OddsRatio_working_3-way'!X69=0),IF(Q69&gt;0,-Q69^(1/3),(-Q69)^(1/3)),'OddsRatio_working_3-way'!AN69-'OddsRatio_working_3-way'!R69/3)</f>
        <v>-0.45307126365558958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2.27</v>
      </c>
      <c r="B70" s="4">
        <f>IF('True_Odds_Calculator_3-way'!B69="","",'True_Odds_Calculator_3-way'!B69)</f>
        <v>3.27</v>
      </c>
      <c r="C70" s="4">
        <f>IF('True_Odds_Calculator_3-way'!C69="","",'True_Odds_Calculator_3-way'!C69)</f>
        <v>3.37</v>
      </c>
      <c r="D70" s="9">
        <f t="shared" si="26"/>
        <v>0.42453209338252307</v>
      </c>
      <c r="E70" s="9">
        <f t="shared" si="27"/>
        <v>0.29215125154032756</v>
      </c>
      <c r="F70" s="9">
        <f t="shared" si="28"/>
        <v>0.28331665507714948</v>
      </c>
      <c r="G70" s="9">
        <f t="shared" si="29"/>
        <v>1.0673500142449472</v>
      </c>
      <c r="H70" s="9">
        <f t="shared" si="30"/>
        <v>2.3555345180910825</v>
      </c>
      <c r="I70" s="9">
        <f t="shared" si="31"/>
        <v>3.4228845323360302</v>
      </c>
      <c r="J70" s="9">
        <f t="shared" si="32"/>
        <v>3.5296195337605254</v>
      </c>
      <c r="K70" s="11">
        <f t="shared" si="33"/>
        <v>0.44052863436123346</v>
      </c>
      <c r="L70" s="11">
        <f t="shared" si="34"/>
        <v>0.3058103975535168</v>
      </c>
      <c r="M70" s="11">
        <f t="shared" si="35"/>
        <v>0.29673590504451036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-0.27313315002858474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0.23625661113756835</v>
      </c>
      <c r="Q70" s="11">
        <f>2*'OddsRatio_working_3-way'!K70*'OddsRatio_working_3-way'!L70*'OddsRatio_working_3-way'!M70</f>
        <v>7.9951475850276926E-2</v>
      </c>
      <c r="R70" s="11">
        <f t="shared" si="36"/>
        <v>0</v>
      </c>
      <c r="S70" s="11">
        <f t="shared" si="37"/>
        <v>-0.86498695274756254</v>
      </c>
      <c r="T70" s="11">
        <f t="shared" si="38"/>
        <v>-0.2927197809636421</v>
      </c>
      <c r="U70" s="11">
        <f>'OddsRatio_working_3-way'!S70-'OddsRatio_working_3-way'!R70^2/3</f>
        <v>-0.86498695274756254</v>
      </c>
      <c r="V70" s="11">
        <f>'OddsRatio_working_3-way'!S70*'OddsRatio_working_3-way'!R70/3-2*'OddsRatio_working_3-way'!R70^3/27-'OddsRatio_working_3-way'!T70</f>
        <v>0.2927197809636421</v>
      </c>
      <c r="W70" s="11">
        <f>'OddsRatio_working_3-way'!V70^2+4*'OddsRatio_working_3-way'!U70^3/27</f>
        <v>-1.0194439254876161E-2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0.15482192143094495</v>
      </c>
      <c r="Y70" s="11">
        <f>IF('OddsRatio_working_3-way'!W70&gt;=0,IF('OddsRatio_working_3-way'!V70+SQRT('OddsRatio_working_3-way'!W70)&gt;0,0,PI()),ACOS('OddsRatio_working_3-way'!V70/(2*'OddsRatio_working_3-way'!X70)))</f>
        <v>0.33215002345150335</v>
      </c>
      <c r="Z70" s="11">
        <f>'OddsRatio_working_3-way'!X70^(1/3)*COS('OddsRatio_working_3-way'!Y70/3)</f>
        <v>0.53367500712247351</v>
      </c>
      <c r="AA70" s="11">
        <f>'OddsRatio_working_3-way'!X70^(1/3)*COS(('OddsRatio_working_3-way'!Y70+2*PI())/3)</f>
        <v>-0.31821822238173864</v>
      </c>
      <c r="AB70" s="11">
        <f>'OddsRatio_working_3-way'!X70^(1/3)*COS(('OddsRatio_working_3-way'!Y70+4*PI())/3)</f>
        <v>-0.21545678474073485</v>
      </c>
      <c r="AC70" s="11">
        <f>'OddsRatio_working_3-way'!X70^(1/3)*SIN('OddsRatio_working_3-way'!Y70/3)</f>
        <v>5.9329343684346454E-2</v>
      </c>
      <c r="AD70" s="11">
        <f>'OddsRatio_working_3-way'!X70^(1/3)*SIN(('OddsRatio_working_3-way'!Y70+2*PI())/3)</f>
        <v>0.43251144169073008</v>
      </c>
      <c r="AE70" s="11">
        <f>'OddsRatio_working_3-way'!X70^(1/3)*SIN(('OddsRatio_working_3-way'!Y70+4*PI())/3)</f>
        <v>-0.49184078537507658</v>
      </c>
      <c r="AF70" s="11">
        <f>-'OddsRatio_working_3-way'!U70/(3*'OddsRatio_working_3-way'!X70^(1/3))*COS(('OddsRatio_working_3-way'!Y70)/3)</f>
        <v>0.53367500712247362</v>
      </c>
      <c r="AG70" s="11">
        <f>-'OddsRatio_working_3-way'!U70/(3*'OddsRatio_working_3-way'!X70^(1/3))*COS(('OddsRatio_working_3-way'!Y70+2*PI())/3)</f>
        <v>-0.31821822238173869</v>
      </c>
      <c r="AH70" s="11">
        <f>-'OddsRatio_working_3-way'!U70/(3*'OddsRatio_working_3-way'!X70^(1/3))*COS(('OddsRatio_working_3-way'!Y70+4*PI())/3)</f>
        <v>-0.21545678474073487</v>
      </c>
      <c r="AI70" s="11">
        <f>'OddsRatio_working_3-way'!U70/(3*'OddsRatio_working_3-way'!X70^(1/3))*SIN(('OddsRatio_working_3-way'!Y70)/3)</f>
        <v>-5.9329343684346461E-2</v>
      </c>
      <c r="AJ70" s="11">
        <f>'OddsRatio_working_3-way'!U70/(3*'OddsRatio_working_3-way'!X70^(1/3))*SIN(('OddsRatio_working_3-way'!Y70+2*PI())/3)</f>
        <v>-0.43251144169073019</v>
      </c>
      <c r="AK70" s="11">
        <f>'OddsRatio_working_3-way'!U70/(3*'OddsRatio_working_3-way'!X70^(1/3))*SIN(('OddsRatio_working_3-way'!Y70+4*PI())/3)</f>
        <v>0.49184078537507664</v>
      </c>
      <c r="AL70" s="11">
        <f>'OddsRatio_working_3-way'!Z70+'OddsRatio_working_3-way'!AF70</f>
        <v>1.0673500142449472</v>
      </c>
      <c r="AM70" s="11">
        <f>'OddsRatio_working_3-way'!AA70+'OddsRatio_working_3-way'!AG70</f>
        <v>-0.63643644476347738</v>
      </c>
      <c r="AN70" s="11">
        <f>'OddsRatio_working_3-way'!AB70+'OddsRatio_working_3-way'!AH70</f>
        <v>-0.43091356948146975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1.0673500142449472</v>
      </c>
      <c r="AS70" s="11">
        <f>IF(('OddsRatio_working_3-way'!X70=0),IF(Q70&gt;0,-Q70^(1/3),(-Q70)^(1/3)),'OddsRatio_working_3-way'!AM70-'OddsRatio_working_3-way'!R70/3)</f>
        <v>-0.63643644476347738</v>
      </c>
      <c r="AT70" s="11">
        <f>IF(('OddsRatio_working_3-way'!X70=0),IF(Q70&gt;0,-Q70^(1/3),(-Q70)^(1/3)),'OddsRatio_working_3-way'!AN70-'OddsRatio_working_3-way'!R70/3)</f>
        <v>-0.43091356948146975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1.56</v>
      </c>
      <c r="B71" s="4">
        <f>IF('True_Odds_Calculator_3-way'!B70="","",'True_Odds_Calculator_3-way'!B70)</f>
        <v>4.2</v>
      </c>
      <c r="C71" s="4">
        <f>IF('True_Odds_Calculator_3-way'!C70="","",'True_Odds_Calculator_3-way'!C70)</f>
        <v>5.86</v>
      </c>
      <c r="D71" s="9">
        <f t="shared" si="26"/>
        <v>0.61984412132924827</v>
      </c>
      <c r="E71" s="9">
        <f t="shared" si="27"/>
        <v>0.22199421248381637</v>
      </c>
      <c r="F71" s="9">
        <f t="shared" si="28"/>
        <v>0.15816166618693531</v>
      </c>
      <c r="G71" s="9">
        <f t="shared" si="29"/>
        <v>1.095194356098502</v>
      </c>
      <c r="H71" s="9">
        <f t="shared" si="30"/>
        <v>1.6133088394151613</v>
      </c>
      <c r="I71" s="9">
        <f t="shared" si="31"/>
        <v>4.5046219395152072</v>
      </c>
      <c r="J71" s="9">
        <f t="shared" si="32"/>
        <v>6.3226445706387189</v>
      </c>
      <c r="K71" s="11">
        <f t="shared" si="33"/>
        <v>0.64102564102564097</v>
      </c>
      <c r="L71" s="11">
        <f t="shared" si="34"/>
        <v>0.23809523809523808</v>
      </c>
      <c r="M71" s="11">
        <f t="shared" si="35"/>
        <v>0.17064846416382251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-0.2268311892885273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0.22451003679672621</v>
      </c>
      <c r="Q71" s="11">
        <f>2*'OddsRatio_working_3-way'!K71*'OddsRatio_working_3-way'!L71*'OddsRatio_working_3-way'!M71</f>
        <v>5.2090495776502592E-2</v>
      </c>
      <c r="R71" s="11">
        <f t="shared" si="36"/>
        <v>0</v>
      </c>
      <c r="S71" s="11">
        <f t="shared" si="37"/>
        <v>-0.98976704879482602</v>
      </c>
      <c r="T71" s="11">
        <f t="shared" si="38"/>
        <v>-0.2296443268665489</v>
      </c>
      <c r="U71" s="11">
        <f>'OddsRatio_working_3-way'!S71-'OddsRatio_working_3-way'!R71^2/3</f>
        <v>-0.98976704879482602</v>
      </c>
      <c r="V71" s="11">
        <f>'OddsRatio_working_3-way'!S71*'OddsRatio_working_3-way'!R71/3-2*'OddsRatio_working_3-way'!R71^3/27-'OddsRatio_working_3-way'!T71</f>
        <v>0.2296443268665489</v>
      </c>
      <c r="W71" s="11">
        <f>'OddsRatio_working_3-way'!V71^2+4*'OddsRatio_working_3-way'!U71^3/27</f>
        <v>-9.0910033468319218E-2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0.1895036611323839</v>
      </c>
      <c r="Y71" s="11">
        <f>IF('OddsRatio_working_3-way'!W71&gt;=0,IF('OddsRatio_working_3-way'!V71+SQRT('OddsRatio_working_3-way'!W71)&gt;0,0,PI()),ACOS('OddsRatio_working_3-way'!V71/(2*'OddsRatio_working_3-way'!X71)))</f>
        <v>0.91988706931632969</v>
      </c>
      <c r="Z71" s="11">
        <f>'OddsRatio_working_3-way'!X71^(1/3)*COS('OddsRatio_working_3-way'!Y71/3)</f>
        <v>0.54759717804925101</v>
      </c>
      <c r="AA71" s="11">
        <f>'OddsRatio_working_3-way'!X71^(1/3)*COS(('OddsRatio_working_3-way'!Y71+2*PI())/3)</f>
        <v>-0.42394771537266396</v>
      </c>
      <c r="AB71" s="11">
        <f>'OddsRatio_working_3-way'!X71^(1/3)*COS(('OddsRatio_working_3-way'!Y71+4*PI())/3)</f>
        <v>-0.1236494626765869</v>
      </c>
      <c r="AC71" s="11">
        <f>'OddsRatio_working_3-way'!X71^(1/3)*SIN('OddsRatio_working_3-way'!Y71/3)</f>
        <v>0.1733772770312543</v>
      </c>
      <c r="AD71" s="11">
        <f>'OddsRatio_working_3-way'!X71^(1/3)*SIN(('OddsRatio_working_3-way'!Y71+2*PI())/3)</f>
        <v>0.38754442871569456</v>
      </c>
      <c r="AE71" s="11">
        <f>'OddsRatio_working_3-way'!X71^(1/3)*SIN(('OddsRatio_working_3-way'!Y71+4*PI())/3)</f>
        <v>-0.56092170574694888</v>
      </c>
      <c r="AF71" s="11">
        <f>-'OddsRatio_working_3-way'!U71/(3*'OddsRatio_working_3-way'!X71^(1/3))*COS(('OddsRatio_working_3-way'!Y71)/3)</f>
        <v>0.5475971780492509</v>
      </c>
      <c r="AG71" s="11">
        <f>-'OddsRatio_working_3-way'!U71/(3*'OddsRatio_working_3-way'!X71^(1/3))*COS(('OddsRatio_working_3-way'!Y71+2*PI())/3)</f>
        <v>-0.4239477153726639</v>
      </c>
      <c r="AH71" s="11">
        <f>-'OddsRatio_working_3-way'!U71/(3*'OddsRatio_working_3-way'!X71^(1/3))*COS(('OddsRatio_working_3-way'!Y71+4*PI())/3)</f>
        <v>-0.12364946267658687</v>
      </c>
      <c r="AI71" s="11">
        <f>'OddsRatio_working_3-way'!U71/(3*'OddsRatio_working_3-way'!X71^(1/3))*SIN(('OddsRatio_working_3-way'!Y71)/3)</f>
        <v>-0.17337727703125427</v>
      </c>
      <c r="AJ71" s="11">
        <f>'OddsRatio_working_3-way'!U71/(3*'OddsRatio_working_3-way'!X71^(1/3))*SIN(('OddsRatio_working_3-way'!Y71+2*PI())/3)</f>
        <v>-0.3875444287156945</v>
      </c>
      <c r="AK71" s="11">
        <f>'OddsRatio_working_3-way'!U71/(3*'OddsRatio_working_3-way'!X71^(1/3))*SIN(('OddsRatio_working_3-way'!Y71+4*PI())/3)</f>
        <v>0.56092170574694877</v>
      </c>
      <c r="AL71" s="11">
        <f>'OddsRatio_working_3-way'!Z71+'OddsRatio_working_3-way'!AF71</f>
        <v>1.095194356098502</v>
      </c>
      <c r="AM71" s="11">
        <f>'OddsRatio_working_3-way'!AA71+'OddsRatio_working_3-way'!AG71</f>
        <v>-0.84789543074532792</v>
      </c>
      <c r="AN71" s="11">
        <f>'OddsRatio_working_3-way'!AB71+'OddsRatio_working_3-way'!AH71</f>
        <v>-0.24729892535317377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1.095194356098502</v>
      </c>
      <c r="AS71" s="11">
        <f>IF(('OddsRatio_working_3-way'!X71=0),IF(Q71&gt;0,-Q71^(1/3),(-Q71)^(1/3)),'OddsRatio_working_3-way'!AM71-'OddsRatio_working_3-way'!R71/3)</f>
        <v>-0.84789543074532792</v>
      </c>
      <c r="AT71" s="11">
        <f>IF(('OddsRatio_working_3-way'!X71=0),IF(Q71&gt;0,-Q71^(1/3),(-Q71)^(1/3)),'OddsRatio_working_3-way'!AN71-'OddsRatio_working_3-way'!R71/3)</f>
        <v>-0.24729892535317377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1.71</v>
      </c>
      <c r="B72" s="4">
        <f>IF('True_Odds_Calculator_3-way'!B71="","",'True_Odds_Calculator_3-way'!B71)</f>
        <v>4.0199999999999996</v>
      </c>
      <c r="C72" s="4">
        <f>IF('True_Odds_Calculator_3-way'!C71="","",'True_Odds_Calculator_3-way'!C71)</f>
        <v>4.63</v>
      </c>
      <c r="D72" s="9">
        <f t="shared" si="26"/>
        <v>0.56436788441492569</v>
      </c>
      <c r="E72" s="9">
        <f t="shared" si="27"/>
        <v>0.23346665478612702</v>
      </c>
      <c r="F72" s="9">
        <f t="shared" si="28"/>
        <v>0.20216546079894754</v>
      </c>
      <c r="G72" s="9">
        <f t="shared" si="29"/>
        <v>1.0871744777168808</v>
      </c>
      <c r="H72" s="9">
        <f t="shared" si="30"/>
        <v>1.7718938791789856</v>
      </c>
      <c r="I72" s="9">
        <f t="shared" si="31"/>
        <v>4.2832669227049793</v>
      </c>
      <c r="J72" s="9">
        <f t="shared" si="32"/>
        <v>4.9464433541122768</v>
      </c>
      <c r="K72" s="11">
        <f t="shared" si="33"/>
        <v>0.58479532163742687</v>
      </c>
      <c r="L72" s="11">
        <f t="shared" si="34"/>
        <v>0.24875621890547267</v>
      </c>
      <c r="M72" s="11">
        <f t="shared" si="35"/>
        <v>0.21598272138228941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-0.24455061662623956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0.23124622928830263</v>
      </c>
      <c r="Q72" s="11">
        <f>2*'OddsRatio_working_3-way'!K72*'OddsRatio_working_3-way'!L72*'OddsRatio_working_3-way'!M72</f>
        <v>6.2838649263125726E-2</v>
      </c>
      <c r="R72" s="11">
        <f t="shared" si="36"/>
        <v>0</v>
      </c>
      <c r="S72" s="11">
        <f t="shared" si="37"/>
        <v>-0.94559659050759715</v>
      </c>
      <c r="T72" s="11">
        <f t="shared" si="38"/>
        <v>-0.2569555952466297</v>
      </c>
      <c r="U72" s="11">
        <f>'OddsRatio_working_3-way'!S72-'OddsRatio_working_3-way'!R72^2/3</f>
        <v>-0.94559659050759715</v>
      </c>
      <c r="V72" s="11">
        <f>'OddsRatio_working_3-way'!S72*'OddsRatio_working_3-way'!R72/3-2*'OddsRatio_working_3-way'!R72^3/27-'OddsRatio_working_3-way'!T72</f>
        <v>0.2569555952466297</v>
      </c>
      <c r="W72" s="11">
        <f>'OddsRatio_working_3-way'!V72^2+4*'OddsRatio_working_3-way'!U72^3/27</f>
        <v>-5.9234258361871267E-2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0.17696075574150688</v>
      </c>
      <c r="Y72" s="11">
        <f>IF('OddsRatio_working_3-way'!W72&gt;=0,IF('OddsRatio_working_3-way'!V72+SQRT('OddsRatio_working_3-way'!W72)&gt;0,0,PI()),ACOS('OddsRatio_working_3-way'!V72/(2*'OddsRatio_working_3-way'!X72)))</f>
        <v>0.75827366864365719</v>
      </c>
      <c r="Z72" s="11">
        <f>'OddsRatio_working_3-way'!X72^(1/3)*COS('OddsRatio_working_3-way'!Y72/3)</f>
        <v>0.54358723885844051</v>
      </c>
      <c r="AA72" s="11">
        <f>'OddsRatio_working_3-way'!X72^(1/3)*COS(('OddsRatio_working_3-way'!Y72+2*PI())/3)</f>
        <v>-0.3933824056703531</v>
      </c>
      <c r="AB72" s="11">
        <f>'OddsRatio_working_3-way'!X72^(1/3)*COS(('OddsRatio_working_3-way'!Y72+4*PI())/3)</f>
        <v>-0.15020483318808756</v>
      </c>
      <c r="AC72" s="11">
        <f>'OddsRatio_working_3-way'!X72^(1/3)*SIN('OddsRatio_working_3-way'!Y72/3)</f>
        <v>0.14039863693351587</v>
      </c>
      <c r="AD72" s="11">
        <f>'OddsRatio_working_3-way'!X72^(1/3)*SIN(('OddsRatio_working_3-way'!Y72+2*PI())/3)</f>
        <v>0.40056103955769118</v>
      </c>
      <c r="AE72" s="11">
        <f>'OddsRatio_working_3-way'!X72^(1/3)*SIN(('OddsRatio_working_3-way'!Y72+4*PI())/3)</f>
        <v>-0.54095967649120691</v>
      </c>
      <c r="AF72" s="11">
        <f>-'OddsRatio_working_3-way'!U72/(3*'OddsRatio_working_3-way'!X72^(1/3))*COS(('OddsRatio_working_3-way'!Y72)/3)</f>
        <v>0.54358723885844029</v>
      </c>
      <c r="AG72" s="11">
        <f>-'OddsRatio_working_3-way'!U72/(3*'OddsRatio_working_3-way'!X72^(1/3))*COS(('OddsRatio_working_3-way'!Y72+2*PI())/3)</f>
        <v>-0.39338240567035299</v>
      </c>
      <c r="AH72" s="11">
        <f>-'OddsRatio_working_3-way'!U72/(3*'OddsRatio_working_3-way'!X72^(1/3))*COS(('OddsRatio_working_3-way'!Y72+4*PI())/3)</f>
        <v>-0.1502048331880875</v>
      </c>
      <c r="AI72" s="11">
        <f>'OddsRatio_working_3-way'!U72/(3*'OddsRatio_working_3-way'!X72^(1/3))*SIN(('OddsRatio_working_3-way'!Y72)/3)</f>
        <v>-0.14039863693351581</v>
      </c>
      <c r="AJ72" s="11">
        <f>'OddsRatio_working_3-way'!U72/(3*'OddsRatio_working_3-way'!X72^(1/3))*SIN(('OddsRatio_working_3-way'!Y72+2*PI())/3)</f>
        <v>-0.40056103955769101</v>
      </c>
      <c r="AK72" s="11">
        <f>'OddsRatio_working_3-way'!U72/(3*'OddsRatio_working_3-way'!X72^(1/3))*SIN(('OddsRatio_working_3-way'!Y72+4*PI())/3)</f>
        <v>0.54095967649120669</v>
      </c>
      <c r="AL72" s="11">
        <f>'OddsRatio_working_3-way'!Z72+'OddsRatio_working_3-way'!AF72</f>
        <v>1.0871744777168808</v>
      </c>
      <c r="AM72" s="11">
        <f>'OddsRatio_working_3-way'!AA72+'OddsRatio_working_3-way'!AG72</f>
        <v>-0.78676481134070608</v>
      </c>
      <c r="AN72" s="11">
        <f>'OddsRatio_working_3-way'!AB72+'OddsRatio_working_3-way'!AH72</f>
        <v>-0.30040966637617506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1.0871744777168808</v>
      </c>
      <c r="AS72" s="11">
        <f>IF(('OddsRatio_working_3-way'!X72=0),IF(Q72&gt;0,-Q72^(1/3),(-Q72)^(1/3)),'OddsRatio_working_3-way'!AM72-'OddsRatio_working_3-way'!R72/3)</f>
        <v>-0.78676481134070608</v>
      </c>
      <c r="AT72" s="11">
        <f>IF(('OddsRatio_working_3-way'!X72=0),IF(Q72&gt;0,-Q72^(1/3),(-Q72)^(1/3)),'OddsRatio_working_3-way'!AN72-'OddsRatio_working_3-way'!R72/3)</f>
        <v>-0.30040966637617506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2.44</v>
      </c>
      <c r="B73" s="4">
        <f>IF('True_Odds_Calculator_3-way'!B72="","",'True_Odds_Calculator_3-way'!B72)</f>
        <v>3.52</v>
      </c>
      <c r="C73" s="4">
        <f>IF('True_Odds_Calculator_3-way'!C72="","",'True_Odds_Calculator_3-way'!C72)</f>
        <v>2.86</v>
      </c>
      <c r="D73" s="9">
        <f t="shared" si="26"/>
        <v>0.39410726401102908</v>
      </c>
      <c r="E73" s="9">
        <f t="shared" si="27"/>
        <v>0.270972198820709</v>
      </c>
      <c r="F73" s="9">
        <f t="shared" si="28"/>
        <v>0.33492053716826176</v>
      </c>
      <c r="G73" s="9">
        <f t="shared" si="29"/>
        <v>1.0676251946094819</v>
      </c>
      <c r="H73" s="9">
        <f t="shared" si="30"/>
        <v>2.5373802802376537</v>
      </c>
      <c r="I73" s="9">
        <f t="shared" si="31"/>
        <v>3.6904154904158943</v>
      </c>
      <c r="J73" s="9">
        <f t="shared" si="32"/>
        <v>2.9857828619736355</v>
      </c>
      <c r="K73" s="11">
        <f t="shared" si="33"/>
        <v>0.4098360655737705</v>
      </c>
      <c r="L73" s="11">
        <f t="shared" si="34"/>
        <v>0.28409090909090912</v>
      </c>
      <c r="M73" s="11">
        <f t="shared" si="35"/>
        <v>0.34965034965034969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-0.27477515033401745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0.23693240440632396</v>
      </c>
      <c r="Q73" s="11">
        <f>2*'OddsRatio_working_3-way'!K73*'OddsRatio_working_3-way'!L73*'OddsRatio_working_3-way'!M73</f>
        <v>8.1420070242723019E-2</v>
      </c>
      <c r="R73" s="11">
        <f t="shared" si="36"/>
        <v>0</v>
      </c>
      <c r="S73" s="11">
        <f t="shared" si="37"/>
        <v>-0.86227740797633357</v>
      </c>
      <c r="T73" s="11">
        <f t="shared" si="38"/>
        <v>-0.29631526047296691</v>
      </c>
      <c r="U73" s="11">
        <f>'OddsRatio_working_3-way'!S73-'OddsRatio_working_3-way'!R73^2/3</f>
        <v>-0.86227740797633357</v>
      </c>
      <c r="V73" s="11">
        <f>'OddsRatio_working_3-way'!S73*'OddsRatio_working_3-way'!R73/3-2*'OddsRatio_working_3-way'!R73^3/27-'OddsRatio_working_3-way'!T73</f>
        <v>0.29631526047296691</v>
      </c>
      <c r="W73" s="11">
        <f>'OddsRatio_working_3-way'!V73^2+4*'OddsRatio_working_3-way'!U73^3/27</f>
        <v>-7.1783784144759527E-3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0.15409502912459425</v>
      </c>
      <c r="Y73" s="11">
        <f>IF('OddsRatio_working_3-way'!W73&gt;=0,IF('OddsRatio_working_3-way'!V73+SQRT('OddsRatio_working_3-way'!W73)&gt;0,0,PI()),ACOS('OddsRatio_working_3-way'!V73/(2*'OddsRatio_working_3-way'!X73)))</f>
        <v>0.2784987356442461</v>
      </c>
      <c r="Z73" s="11">
        <f>'OddsRatio_working_3-way'!X73^(1/3)*COS('OddsRatio_working_3-way'!Y73/3)</f>
        <v>0.53381259730474107</v>
      </c>
      <c r="AA73" s="11">
        <f>'OddsRatio_working_3-way'!X73^(1/3)*COS(('OddsRatio_working_3-way'!Y73+2*PI())/3)</f>
        <v>-0.30994622445572451</v>
      </c>
      <c r="AB73" s="11">
        <f>'OddsRatio_working_3-way'!X73^(1/3)*COS(('OddsRatio_working_3-way'!Y73+4*PI())/3)</f>
        <v>-0.22386637284901625</v>
      </c>
      <c r="AC73" s="11">
        <f>'OddsRatio_working_3-way'!X73^(1/3)*SIN('OddsRatio_working_3-way'!Y73/3)</f>
        <v>4.9698225496936019E-2</v>
      </c>
      <c r="AD73" s="11">
        <f>'OddsRatio_working_3-way'!X73^(1/3)*SIN(('OddsRatio_working_3-way'!Y73+2*PI())/3)</f>
        <v>0.43744615737759041</v>
      </c>
      <c r="AE73" s="11">
        <f>'OddsRatio_working_3-way'!X73^(1/3)*SIN(('OddsRatio_working_3-way'!Y73+4*PI())/3)</f>
        <v>-0.48714438287452638</v>
      </c>
      <c r="AF73" s="11">
        <f>-'OddsRatio_working_3-way'!U73/(3*'OddsRatio_working_3-way'!X73^(1/3))*COS(('OddsRatio_working_3-way'!Y73)/3)</f>
        <v>0.53381259730474095</v>
      </c>
      <c r="AG73" s="11">
        <f>-'OddsRatio_working_3-way'!U73/(3*'OddsRatio_working_3-way'!X73^(1/3))*COS(('OddsRatio_working_3-way'!Y73+2*PI())/3)</f>
        <v>-0.3099462244557244</v>
      </c>
      <c r="AH73" s="11">
        <f>-'OddsRatio_working_3-way'!U73/(3*'OddsRatio_working_3-way'!X73^(1/3))*COS(('OddsRatio_working_3-way'!Y73+4*PI())/3)</f>
        <v>-0.2238663728490162</v>
      </c>
      <c r="AI73" s="11">
        <f>'OddsRatio_working_3-way'!U73/(3*'OddsRatio_working_3-way'!X73^(1/3))*SIN(('OddsRatio_working_3-way'!Y73)/3)</f>
        <v>-4.9698225496936005E-2</v>
      </c>
      <c r="AJ73" s="11">
        <f>'OddsRatio_working_3-way'!U73/(3*'OddsRatio_working_3-way'!X73^(1/3))*SIN(('OddsRatio_working_3-way'!Y73+2*PI())/3)</f>
        <v>-0.43744615737759029</v>
      </c>
      <c r="AK73" s="11">
        <f>'OddsRatio_working_3-way'!U73/(3*'OddsRatio_working_3-way'!X73^(1/3))*SIN(('OddsRatio_working_3-way'!Y73+4*PI())/3)</f>
        <v>0.48714438287452627</v>
      </c>
      <c r="AL73" s="11">
        <f>'OddsRatio_working_3-way'!Z73+'OddsRatio_working_3-way'!AF73</f>
        <v>1.0676251946094819</v>
      </c>
      <c r="AM73" s="11">
        <f>'OddsRatio_working_3-way'!AA73+'OddsRatio_working_3-way'!AG73</f>
        <v>-0.6198924489114489</v>
      </c>
      <c r="AN73" s="11">
        <f>'OddsRatio_working_3-way'!AB73+'OddsRatio_working_3-way'!AH73</f>
        <v>-0.44773274569803245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1.0676251946094819</v>
      </c>
      <c r="AS73" s="11">
        <f>IF(('OddsRatio_working_3-way'!X73=0),IF(Q73&gt;0,-Q73^(1/3),(-Q73)^(1/3)),'OddsRatio_working_3-way'!AM73-'OddsRatio_working_3-way'!R73/3)</f>
        <v>-0.6198924489114489</v>
      </c>
      <c r="AT73" s="11">
        <f>IF(('OddsRatio_working_3-way'!X73=0),IF(Q73&gt;0,-Q73^(1/3),(-Q73)^(1/3)),'OddsRatio_working_3-way'!AN73-'OddsRatio_working_3-way'!R73/3)</f>
        <v>-0.44773274569803245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1.76</v>
      </c>
      <c r="B74" s="4">
        <f>IF('True_Odds_Calculator_3-way'!B73="","",'True_Odds_Calculator_3-way'!B73)</f>
        <v>4.13</v>
      </c>
      <c r="C74" s="4">
        <f>IF('True_Odds_Calculator_3-way'!C73="","",'True_Odds_Calculator_3-way'!C73)</f>
        <v>4.55</v>
      </c>
      <c r="D74" s="9">
        <f t="shared" si="26"/>
        <v>0.55575994649415106</v>
      </c>
      <c r="E74" s="9">
        <f t="shared" si="27"/>
        <v>0.2329910413875807</v>
      </c>
      <c r="F74" s="9">
        <f t="shared" si="28"/>
        <v>0.21124901211826796</v>
      </c>
      <c r="G74" s="9">
        <f t="shared" si="29"/>
        <v>1.0517605485591757</v>
      </c>
      <c r="H74" s="9">
        <f t="shared" si="30"/>
        <v>1.7993380169049735</v>
      </c>
      <c r="I74" s="9">
        <f t="shared" si="31"/>
        <v>4.2920105169902198</v>
      </c>
      <c r="J74" s="9">
        <f t="shared" si="32"/>
        <v>4.7337499473850748</v>
      </c>
      <c r="K74" s="11">
        <f t="shared" si="33"/>
        <v>0.56818181818181823</v>
      </c>
      <c r="L74" s="11">
        <f t="shared" si="34"/>
        <v>0.24213075060532688</v>
      </c>
      <c r="M74" s="11">
        <f t="shared" si="35"/>
        <v>0.21978021978021978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-0.25533606829006328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0.22495664142153243</v>
      </c>
      <c r="Q74" s="11">
        <f>2*'OddsRatio_working_3-way'!K74*'OddsRatio_working_3-way'!L74*'OddsRatio_working_3-way'!M74</f>
        <v>6.0472215435895822E-2</v>
      </c>
      <c r="R74" s="11">
        <f t="shared" si="36"/>
        <v>0</v>
      </c>
      <c r="S74" s="11">
        <f t="shared" si="37"/>
        <v>-0.8810217958160943</v>
      </c>
      <c r="T74" s="11">
        <f t="shared" si="38"/>
        <v>-0.23683381607959525</v>
      </c>
      <c r="U74" s="11">
        <f>'OddsRatio_working_3-way'!S74-'OddsRatio_working_3-way'!R74^2/3</f>
        <v>-0.8810217958160943</v>
      </c>
      <c r="V74" s="11">
        <f>'OddsRatio_working_3-way'!S74*'OddsRatio_working_3-way'!R74/3-2*'OddsRatio_working_3-way'!R74^3/27-'OddsRatio_working_3-way'!T74</f>
        <v>0.23683381607959525</v>
      </c>
      <c r="W74" s="11">
        <f>'OddsRatio_working_3-way'!V74^2+4*'OddsRatio_working_3-way'!U74^3/27</f>
        <v>-4.52206462934482E-2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0.15914686827917141</v>
      </c>
      <c r="Y74" s="11">
        <f>IF('OddsRatio_working_3-way'!W74&gt;=0,IF('OddsRatio_working_3-way'!V74+SQRT('OddsRatio_working_3-way'!W74)&gt;0,0,PI()),ACOS('OddsRatio_working_3-way'!V74/(2*'OddsRatio_working_3-way'!X74)))</f>
        <v>0.73164988909605311</v>
      </c>
      <c r="Z74" s="11">
        <f>'OddsRatio_working_3-way'!X74^(1/3)*COS('OddsRatio_working_3-way'!Y74/3)</f>
        <v>0.52588027427958783</v>
      </c>
      <c r="AA74" s="11">
        <f>'OddsRatio_working_3-way'!X74^(1/3)*COS(('OddsRatio_working_3-way'!Y74+2*PI())/3)</f>
        <v>-0.37626666447008272</v>
      </c>
      <c r="AB74" s="11">
        <f>'OddsRatio_working_3-way'!X74^(1/3)*COS(('OddsRatio_working_3-way'!Y74+4*PI())/3)</f>
        <v>-0.14961360980950528</v>
      </c>
      <c r="AC74" s="11">
        <f>'OddsRatio_working_3-way'!X74^(1/3)*SIN('OddsRatio_working_3-way'!Y74/3)</f>
        <v>0.13085820212093546</v>
      </c>
      <c r="AD74" s="11">
        <f>'OddsRatio_working_3-way'!X74^(1/3)*SIN(('OddsRatio_working_3-way'!Y74+2*PI())/3)</f>
        <v>0.38999657581478375</v>
      </c>
      <c r="AE74" s="11">
        <f>'OddsRatio_working_3-way'!X74^(1/3)*SIN(('OddsRatio_working_3-way'!Y74+4*PI())/3)</f>
        <v>-0.5208547779357191</v>
      </c>
      <c r="AF74" s="11">
        <f>-'OddsRatio_working_3-way'!U74/(3*'OddsRatio_working_3-way'!X74^(1/3))*COS(('OddsRatio_working_3-way'!Y74)/3)</f>
        <v>0.52588027427958772</v>
      </c>
      <c r="AG74" s="11">
        <f>-'OddsRatio_working_3-way'!U74/(3*'OddsRatio_working_3-way'!X74^(1/3))*COS(('OddsRatio_working_3-way'!Y74+2*PI())/3)</f>
        <v>-0.37626666447008267</v>
      </c>
      <c r="AH74" s="11">
        <f>-'OddsRatio_working_3-way'!U74/(3*'OddsRatio_working_3-way'!X74^(1/3))*COS(('OddsRatio_working_3-way'!Y74+4*PI())/3)</f>
        <v>-0.14961360980950525</v>
      </c>
      <c r="AI74" s="11">
        <f>'OddsRatio_working_3-way'!U74/(3*'OddsRatio_working_3-way'!X74^(1/3))*SIN(('OddsRatio_working_3-way'!Y74)/3)</f>
        <v>-0.13085820212093544</v>
      </c>
      <c r="AJ74" s="11">
        <f>'OddsRatio_working_3-way'!U74/(3*'OddsRatio_working_3-way'!X74^(1/3))*SIN(('OddsRatio_working_3-way'!Y74+2*PI())/3)</f>
        <v>-0.38999657581478364</v>
      </c>
      <c r="AK74" s="11">
        <f>'OddsRatio_working_3-way'!U74/(3*'OddsRatio_working_3-way'!X74^(1/3))*SIN(('OddsRatio_working_3-way'!Y74+4*PI())/3)</f>
        <v>0.52085477793571899</v>
      </c>
      <c r="AL74" s="11">
        <f>'OddsRatio_working_3-way'!Z74+'OddsRatio_working_3-way'!AF74</f>
        <v>1.0517605485591757</v>
      </c>
      <c r="AM74" s="11">
        <f>'OddsRatio_working_3-way'!AA74+'OddsRatio_working_3-way'!AG74</f>
        <v>-0.75253332894016545</v>
      </c>
      <c r="AN74" s="11">
        <f>'OddsRatio_working_3-way'!AB74+'OddsRatio_working_3-way'!AH74</f>
        <v>-0.29922721961901055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1.0517605485591757</v>
      </c>
      <c r="AS74" s="11">
        <f>IF(('OddsRatio_working_3-way'!X74=0),IF(Q74&gt;0,-Q74^(1/3),(-Q74)^(1/3)),'OddsRatio_working_3-way'!AM74-'OddsRatio_working_3-way'!R74/3)</f>
        <v>-0.75253332894016545</v>
      </c>
      <c r="AT74" s="11">
        <f>IF(('OddsRatio_working_3-way'!X74=0),IF(Q74&gt;0,-Q74^(1/3),(-Q74)^(1/3)),'OddsRatio_working_3-way'!AN74-'OddsRatio_working_3-way'!R74/3)</f>
        <v>-0.29922721961901055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3.77</v>
      </c>
      <c r="B75" s="4">
        <f>IF('True_Odds_Calculator_3-way'!B74="","",'True_Odds_Calculator_3-way'!B74)</f>
        <v>3.48</v>
      </c>
      <c r="C75" s="4">
        <f>IF('True_Odds_Calculator_3-way'!C74="","",'True_Odds_Calculator_3-way'!C74)</f>
        <v>2.1</v>
      </c>
      <c r="D75" s="9">
        <f t="shared" si="26"/>
        <v>0.25663902711309072</v>
      </c>
      <c r="E75" s="9">
        <f t="shared" si="27"/>
        <v>0.27829747071957439</v>
      </c>
      <c r="F75" s="9">
        <f t="shared" si="28"/>
        <v>0.46506350216733489</v>
      </c>
      <c r="G75" s="9">
        <f t="shared" si="29"/>
        <v>1.0456763535609088</v>
      </c>
      <c r="H75" s="9">
        <f t="shared" si="30"/>
        <v>3.8965234993637168</v>
      </c>
      <c r="I75" s="9">
        <f t="shared" si="31"/>
        <v>3.5932773568310541</v>
      </c>
      <c r="J75" s="9">
        <f t="shared" si="32"/>
        <v>2.150243988917</v>
      </c>
      <c r="K75" s="11">
        <f t="shared" si="33"/>
        <v>0.26525198938992045</v>
      </c>
      <c r="L75" s="11">
        <f t="shared" si="34"/>
        <v>0.28735632183908044</v>
      </c>
      <c r="M75" s="11">
        <f t="shared" si="35"/>
        <v>0.47619047619047616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-0.27427375108706853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0.23048031371455863</v>
      </c>
      <c r="Q75" s="11">
        <f>2*'OddsRatio_working_3-way'!K75*'OddsRatio_working_3-way'!L75*'OddsRatio_working_3-way'!M75</f>
        <v>7.2592224791986973E-2</v>
      </c>
      <c r="R75" s="11">
        <f t="shared" si="36"/>
        <v>0</v>
      </c>
      <c r="S75" s="11">
        <f t="shared" si="37"/>
        <v>-0.84032946208327597</v>
      </c>
      <c r="T75" s="11">
        <f t="shared" si="38"/>
        <v>-0.26467069671914206</v>
      </c>
      <c r="U75" s="11">
        <f>'OddsRatio_working_3-way'!S75-'OddsRatio_working_3-way'!R75^2/3</f>
        <v>-0.84032946208327597</v>
      </c>
      <c r="V75" s="11">
        <f>'OddsRatio_working_3-way'!S75*'OddsRatio_working_3-way'!R75/3-2*'OddsRatio_working_3-way'!R75^3/27-'OddsRatio_working_3-way'!T75</f>
        <v>0.26467069671914206</v>
      </c>
      <c r="W75" s="11">
        <f>'OddsRatio_working_3-way'!V75^2+4*'OddsRatio_working_3-way'!U75^3/27</f>
        <v>-1.7860782136382619E-2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0.14824924944007195</v>
      </c>
      <c r="Y75" s="11">
        <f>IF('OddsRatio_working_3-way'!W75&gt;=0,IF('OddsRatio_working_3-way'!V75+SQRT('OddsRatio_working_3-way'!W75)&gt;0,0,PI()),ACOS('OddsRatio_working_3-way'!V75/(2*'OddsRatio_working_3-way'!X75)))</f>
        <v>0.46759605667908399</v>
      </c>
      <c r="Z75" s="11">
        <f>'OddsRatio_working_3-way'!X75^(1/3)*COS('OddsRatio_working_3-way'!Y75/3)</f>
        <v>0.52283817678045441</v>
      </c>
      <c r="AA75" s="11">
        <f>'OddsRatio_working_3-way'!X75^(1/3)*COS(('OddsRatio_working_3-way'!Y75+2*PI())/3)</f>
        <v>-0.33257066037909255</v>
      </c>
      <c r="AB75" s="11">
        <f>'OddsRatio_working_3-way'!X75^(1/3)*COS(('OddsRatio_working_3-way'!Y75+4*PI())/3)</f>
        <v>-0.19026751640136152</v>
      </c>
      <c r="AC75" s="11">
        <f>'OddsRatio_working_3-way'!X75^(1/3)*SIN('OddsRatio_working_3-way'!Y75/3)</f>
        <v>8.2158758482073019E-2</v>
      </c>
      <c r="AD75" s="11">
        <f>'OddsRatio_working_3-way'!X75^(1/3)*SIN(('OddsRatio_working_3-way'!Y75+2*PI())/3)</f>
        <v>0.4117117639191763</v>
      </c>
      <c r="AE75" s="11">
        <f>'OddsRatio_working_3-way'!X75^(1/3)*SIN(('OddsRatio_working_3-way'!Y75+4*PI())/3)</f>
        <v>-0.49387052240124929</v>
      </c>
      <c r="AF75" s="11">
        <f>-'OddsRatio_working_3-way'!U75/(3*'OddsRatio_working_3-way'!X75^(1/3))*COS(('OddsRatio_working_3-way'!Y75)/3)</f>
        <v>0.52283817678045452</v>
      </c>
      <c r="AG75" s="11">
        <f>-'OddsRatio_working_3-way'!U75/(3*'OddsRatio_working_3-way'!X75^(1/3))*COS(('OddsRatio_working_3-way'!Y75+2*PI())/3)</f>
        <v>-0.33257066037909261</v>
      </c>
      <c r="AH75" s="11">
        <f>-'OddsRatio_working_3-way'!U75/(3*'OddsRatio_working_3-way'!X75^(1/3))*COS(('OddsRatio_working_3-way'!Y75+4*PI())/3)</f>
        <v>-0.19026751640136158</v>
      </c>
      <c r="AI75" s="11">
        <f>'OddsRatio_working_3-way'!U75/(3*'OddsRatio_working_3-way'!X75^(1/3))*SIN(('OddsRatio_working_3-way'!Y75)/3)</f>
        <v>-8.2158758482073033E-2</v>
      </c>
      <c r="AJ75" s="11">
        <f>'OddsRatio_working_3-way'!U75/(3*'OddsRatio_working_3-way'!X75^(1/3))*SIN(('OddsRatio_working_3-way'!Y75+2*PI())/3)</f>
        <v>-0.41171176391917641</v>
      </c>
      <c r="AK75" s="11">
        <f>'OddsRatio_working_3-way'!U75/(3*'OddsRatio_working_3-way'!X75^(1/3))*SIN(('OddsRatio_working_3-way'!Y75+4*PI())/3)</f>
        <v>0.4938705224012494</v>
      </c>
      <c r="AL75" s="11">
        <f>'OddsRatio_working_3-way'!Z75+'OddsRatio_working_3-way'!AF75</f>
        <v>1.0456763535609088</v>
      </c>
      <c r="AM75" s="11">
        <f>'OddsRatio_working_3-way'!AA75+'OddsRatio_working_3-way'!AG75</f>
        <v>-0.66514132075818511</v>
      </c>
      <c r="AN75" s="11">
        <f>'OddsRatio_working_3-way'!AB75+'OddsRatio_working_3-way'!AH75</f>
        <v>-0.38053503280272311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1.0456763535609088</v>
      </c>
      <c r="AS75" s="11">
        <f>IF(('OddsRatio_working_3-way'!X75=0),IF(Q75&gt;0,-Q75^(1/3),(-Q75)^(1/3)),'OddsRatio_working_3-way'!AM75-'OddsRatio_working_3-way'!R75/3)</f>
        <v>-0.66514132075818511</v>
      </c>
      <c r="AT75" s="11">
        <f>IF(('OddsRatio_working_3-way'!X75=0),IF(Q75&gt;0,-Q75^(1/3),(-Q75)^(1/3)),'OddsRatio_working_3-way'!AN75-'OddsRatio_working_3-way'!R75/3)</f>
        <v>-0.38053503280272311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2.65</v>
      </c>
      <c r="B76" s="4">
        <f>IF('True_Odds_Calculator_3-way'!B75="","",'True_Odds_Calculator_3-way'!B75)</f>
        <v>3.75</v>
      </c>
      <c r="C76" s="4">
        <f>IF('True_Odds_Calculator_3-way'!C75="","",'True_Odds_Calculator_3-way'!C75)</f>
        <v>2.61</v>
      </c>
      <c r="D76" s="9">
        <f t="shared" si="26"/>
        <v>0.36777474724472892</v>
      </c>
      <c r="E76" s="9">
        <f t="shared" si="27"/>
        <v>0.25872600474749702</v>
      </c>
      <c r="F76" s="9">
        <f t="shared" si="28"/>
        <v>0.37349924800777418</v>
      </c>
      <c r="G76" s="9">
        <f t="shared" si="29"/>
        <v>1.041851901802024</v>
      </c>
      <c r="H76" s="9">
        <f t="shared" si="30"/>
        <v>2.7190556379733395</v>
      </c>
      <c r="I76" s="9">
        <f t="shared" si="31"/>
        <v>3.865092729955566</v>
      </c>
      <c r="J76" s="9">
        <f t="shared" si="32"/>
        <v>2.6773815619012589</v>
      </c>
      <c r="K76" s="11">
        <f t="shared" si="33"/>
        <v>0.37735849056603776</v>
      </c>
      <c r="L76" s="11">
        <f t="shared" si="34"/>
        <v>0.26666666666666666</v>
      </c>
      <c r="M76" s="11">
        <f t="shared" si="35"/>
        <v>0.38314176245210729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-0.28165979903130201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0.23171642690185304</v>
      </c>
      <c r="Q76" s="11">
        <f>2*'OddsRatio_working_3-way'!K76*'OddsRatio_working_3-way'!L76*'OddsRatio_working_3-way'!M76</f>
        <v>7.7110291814260587E-2</v>
      </c>
      <c r="R76" s="11">
        <f t="shared" si="36"/>
        <v>0</v>
      </c>
      <c r="S76" s="11">
        <f t="shared" si="37"/>
        <v>-0.82268192940129681</v>
      </c>
      <c r="T76" s="11">
        <f t="shared" si="38"/>
        <v>-0.27377102475916704</v>
      </c>
      <c r="U76" s="11">
        <f>'OddsRatio_working_3-way'!S76-'OddsRatio_working_3-way'!R76^2/3</f>
        <v>-0.82268192940129681</v>
      </c>
      <c r="V76" s="11">
        <f>'OddsRatio_working_3-way'!S76*'OddsRatio_working_3-way'!R76/3-2*'OddsRatio_working_3-way'!R76^3/27-'OddsRatio_working_3-way'!T76</f>
        <v>0.27377102475916704</v>
      </c>
      <c r="W76" s="11">
        <f>'OddsRatio_working_3-way'!V76^2+4*'OddsRatio_working_3-way'!U76^3/27</f>
        <v>-7.5376780663455184E-3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0.14360384053362743</v>
      </c>
      <c r="Y76" s="11">
        <f>IF('OddsRatio_working_3-way'!W76&gt;=0,IF('OddsRatio_working_3-way'!V76+SQRT('OddsRatio_working_3-way'!W76)&gt;0,0,PI()),ACOS('OddsRatio_working_3-way'!V76/(2*'OddsRatio_working_3-way'!X76)))</f>
        <v>0.30709337699544559</v>
      </c>
      <c r="Z76" s="11">
        <f>'OddsRatio_working_3-way'!X76^(1/3)*COS('OddsRatio_working_3-way'!Y76/3)</f>
        <v>0.52092595090101201</v>
      </c>
      <c r="AA76" s="11">
        <f>'OddsRatio_working_3-way'!X76^(1/3)*COS(('OddsRatio_working_3-way'!Y76+2*PI())/3)</f>
        <v>-0.30680515503597128</v>
      </c>
      <c r="AB76" s="11">
        <f>'OddsRatio_working_3-way'!X76^(1/3)*COS(('OddsRatio_working_3-way'!Y76+4*PI())/3)</f>
        <v>-0.21412079586504068</v>
      </c>
      <c r="AC76" s="11">
        <f>'OddsRatio_working_3-way'!X76^(1/3)*SIN('OddsRatio_working_3-way'!Y76/3)</f>
        <v>5.3511339717004711E-2</v>
      </c>
      <c r="AD76" s="11">
        <f>'OddsRatio_working_3-way'!X76^(1/3)*SIN(('OddsRatio_working_3-way'!Y76+2*PI())/3)</f>
        <v>0.42437943711233928</v>
      </c>
      <c r="AE76" s="11">
        <f>'OddsRatio_working_3-way'!X76^(1/3)*SIN(('OddsRatio_working_3-way'!Y76+4*PI())/3)</f>
        <v>-0.477890776829344</v>
      </c>
      <c r="AF76" s="11">
        <f>-'OddsRatio_working_3-way'!U76/(3*'OddsRatio_working_3-way'!X76^(1/3))*COS(('OddsRatio_working_3-way'!Y76)/3)</f>
        <v>0.5209259509010119</v>
      </c>
      <c r="AG76" s="11">
        <f>-'OddsRatio_working_3-way'!U76/(3*'OddsRatio_working_3-way'!X76^(1/3))*COS(('OddsRatio_working_3-way'!Y76+2*PI())/3)</f>
        <v>-0.30680515503597117</v>
      </c>
      <c r="AH76" s="11">
        <f>-'OddsRatio_working_3-way'!U76/(3*'OddsRatio_working_3-way'!X76^(1/3))*COS(('OddsRatio_working_3-way'!Y76+4*PI())/3)</f>
        <v>-0.21412079586504063</v>
      </c>
      <c r="AI76" s="11">
        <f>'OddsRatio_working_3-way'!U76/(3*'OddsRatio_working_3-way'!X76^(1/3))*SIN(('OddsRatio_working_3-way'!Y76)/3)</f>
        <v>-5.3511339717004697E-2</v>
      </c>
      <c r="AJ76" s="11">
        <f>'OddsRatio_working_3-way'!U76/(3*'OddsRatio_working_3-way'!X76^(1/3))*SIN(('OddsRatio_working_3-way'!Y76+2*PI())/3)</f>
        <v>-0.42437943711233916</v>
      </c>
      <c r="AK76" s="11">
        <f>'OddsRatio_working_3-way'!U76/(3*'OddsRatio_working_3-way'!X76^(1/3))*SIN(('OddsRatio_working_3-way'!Y76+4*PI())/3)</f>
        <v>0.47789077682934389</v>
      </c>
      <c r="AL76" s="11">
        <f>'OddsRatio_working_3-way'!Z76+'OddsRatio_working_3-way'!AF76</f>
        <v>1.041851901802024</v>
      </c>
      <c r="AM76" s="11">
        <f>'OddsRatio_working_3-way'!AA76+'OddsRatio_working_3-way'!AG76</f>
        <v>-0.61361031007194244</v>
      </c>
      <c r="AN76" s="11">
        <f>'OddsRatio_working_3-way'!AB76+'OddsRatio_working_3-way'!AH76</f>
        <v>-0.42824159173008131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1.041851901802024</v>
      </c>
      <c r="AS76" s="11">
        <f>IF(('OddsRatio_working_3-way'!X76=0),IF(Q76&gt;0,-Q76^(1/3),(-Q76)^(1/3)),'OddsRatio_working_3-way'!AM76-'OddsRatio_working_3-way'!R76/3)</f>
        <v>-0.61361031007194244</v>
      </c>
      <c r="AT76" s="11">
        <f>IF(('OddsRatio_working_3-way'!X76=0),IF(Q76&gt;0,-Q76^(1/3),(-Q76)^(1/3)),'OddsRatio_working_3-way'!AN76-'OddsRatio_working_3-way'!R76/3)</f>
        <v>-0.42824159173008131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2.61</v>
      </c>
      <c r="B77" s="4">
        <f>IF('True_Odds_Calculator_3-way'!B76="","",'True_Odds_Calculator_3-way'!B76)</f>
        <v>3.52</v>
      </c>
      <c r="C77" s="4">
        <f>IF('True_Odds_Calculator_3-way'!C76="","",'True_Odds_Calculator_3-way'!C76)</f>
        <v>2.78</v>
      </c>
      <c r="D77" s="9">
        <f t="shared" si="26"/>
        <v>0.37362298020120055</v>
      </c>
      <c r="E77" s="9">
        <f t="shared" si="27"/>
        <v>0.27593217708289214</v>
      </c>
      <c r="F77" s="9">
        <f t="shared" si="28"/>
        <v>0.35044484271590726</v>
      </c>
      <c r="G77" s="9">
        <f t="shared" si="29"/>
        <v>1.0413011784097468</v>
      </c>
      <c r="H77" s="9">
        <f t="shared" si="30"/>
        <v>2.6764948972396927</v>
      </c>
      <c r="I77" s="9">
        <f t="shared" si="31"/>
        <v>3.6240789695925617</v>
      </c>
      <c r="J77" s="9">
        <f t="shared" si="32"/>
        <v>2.853516097569349</v>
      </c>
      <c r="K77" s="11">
        <f t="shared" si="33"/>
        <v>0.38314176245210729</v>
      </c>
      <c r="L77" s="11">
        <f t="shared" si="34"/>
        <v>0.28409090909090912</v>
      </c>
      <c r="M77" s="11">
        <f t="shared" si="35"/>
        <v>0.35971223021582738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-0.28276031212647446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0.23139795373732369</v>
      </c>
      <c r="Q77" s="11">
        <f>2*'OddsRatio_working_3-way'!K77*'OddsRatio_working_3-way'!L77*'OddsRatio_working_3-way'!M77</f>
        <v>7.8307260147994467E-2</v>
      </c>
      <c r="R77" s="11">
        <f t="shared" si="36"/>
        <v>0</v>
      </c>
      <c r="S77" s="11">
        <f t="shared" si="37"/>
        <v>-0.81835372155701558</v>
      </c>
      <c r="T77" s="11">
        <f t="shared" si="38"/>
        <v>-0.27693865365719644</v>
      </c>
      <c r="U77" s="11">
        <f>'OddsRatio_working_3-way'!S77-'OddsRatio_working_3-way'!R77^2/3</f>
        <v>-0.81835372155701558</v>
      </c>
      <c r="V77" s="11">
        <f>'OddsRatio_working_3-way'!S77*'OddsRatio_working_3-way'!R77/3-2*'OddsRatio_working_3-way'!R77^3/27-'OddsRatio_working_3-way'!T77</f>
        <v>0.27693865365719644</v>
      </c>
      <c r="W77" s="11">
        <f>'OddsRatio_working_3-way'!V77^2+4*'OddsRatio_working_3-way'!U77^3/27</f>
        <v>-4.4981361602409176E-3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0.1424720622172129</v>
      </c>
      <c r="Y77" s="11">
        <f>IF('OddsRatio_working_3-way'!W77&gt;=0,IF('OddsRatio_working_3-way'!V77+SQRT('OddsRatio_working_3-way'!W77)&gt;0,0,PI()),ACOS('OddsRatio_working_3-way'!V77/(2*'OddsRatio_working_3-way'!X77)))</f>
        <v>0.2376023045861253</v>
      </c>
      <c r="Z77" s="11">
        <f>'OddsRatio_working_3-way'!X77^(1/3)*COS('OddsRatio_working_3-way'!Y77/3)</f>
        <v>0.52065058920487339</v>
      </c>
      <c r="AA77" s="11">
        <f>'OddsRatio_working_3-way'!X77^(1/3)*COS(('OddsRatio_working_3-way'!Y77+2*PI())/3)</f>
        <v>-0.29611151205717129</v>
      </c>
      <c r="AB77" s="11">
        <f>'OddsRatio_working_3-way'!X77^(1/3)*COS(('OddsRatio_working_3-way'!Y77+4*PI())/3)</f>
        <v>-0.22453907714770177</v>
      </c>
      <c r="AC77" s="11">
        <f>'OddsRatio_working_3-way'!X77^(1/3)*SIN('OddsRatio_working_3-way'!Y77/3)</f>
        <v>4.1322364561539177E-2</v>
      </c>
      <c r="AD77" s="11">
        <f>'OddsRatio_working_3-way'!X77^(1/3)*SIN(('OddsRatio_working_3-way'!Y77+2*PI())/3)</f>
        <v>0.43023545446598677</v>
      </c>
      <c r="AE77" s="11">
        <f>'OddsRatio_working_3-way'!X77^(1/3)*SIN(('OddsRatio_working_3-way'!Y77+4*PI())/3)</f>
        <v>-0.47155781902752603</v>
      </c>
      <c r="AF77" s="11">
        <f>-'OddsRatio_working_3-way'!U77/(3*'OddsRatio_working_3-way'!X77^(1/3))*COS(('OddsRatio_working_3-way'!Y77)/3)</f>
        <v>0.52065058920487339</v>
      </c>
      <c r="AG77" s="11">
        <f>-'OddsRatio_working_3-way'!U77/(3*'OddsRatio_working_3-way'!X77^(1/3))*COS(('OddsRatio_working_3-way'!Y77+2*PI())/3)</f>
        <v>-0.29611151205717129</v>
      </c>
      <c r="AH77" s="11">
        <f>-'OddsRatio_working_3-way'!U77/(3*'OddsRatio_working_3-way'!X77^(1/3))*COS(('OddsRatio_working_3-way'!Y77+4*PI())/3)</f>
        <v>-0.22453907714770177</v>
      </c>
      <c r="AI77" s="11">
        <f>'OddsRatio_working_3-way'!U77/(3*'OddsRatio_working_3-way'!X77^(1/3))*SIN(('OddsRatio_working_3-way'!Y77)/3)</f>
        <v>-4.1322364561539177E-2</v>
      </c>
      <c r="AJ77" s="11">
        <f>'OddsRatio_working_3-way'!U77/(3*'OddsRatio_working_3-way'!X77^(1/3))*SIN(('OddsRatio_working_3-way'!Y77+2*PI())/3)</f>
        <v>-0.43023545446598677</v>
      </c>
      <c r="AK77" s="11">
        <f>'OddsRatio_working_3-way'!U77/(3*'OddsRatio_working_3-way'!X77^(1/3))*SIN(('OddsRatio_working_3-way'!Y77+4*PI())/3)</f>
        <v>0.47155781902752603</v>
      </c>
      <c r="AL77" s="11">
        <f>'OddsRatio_working_3-way'!Z77+'OddsRatio_working_3-way'!AF77</f>
        <v>1.0413011784097468</v>
      </c>
      <c r="AM77" s="11">
        <f>'OddsRatio_working_3-way'!AA77+'OddsRatio_working_3-way'!AG77</f>
        <v>-0.59222302411434258</v>
      </c>
      <c r="AN77" s="11">
        <f>'OddsRatio_working_3-way'!AB77+'OddsRatio_working_3-way'!AH77</f>
        <v>-0.44907815429540354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1.0413011784097468</v>
      </c>
      <c r="AS77" s="11">
        <f>IF(('OddsRatio_working_3-way'!X77=0),IF(Q77&gt;0,-Q77^(1/3),(-Q77)^(1/3)),'OddsRatio_working_3-way'!AM77-'OddsRatio_working_3-way'!R77/3)</f>
        <v>-0.59222302411434258</v>
      </c>
      <c r="AT77" s="11">
        <f>IF(('OddsRatio_working_3-way'!X77=0),IF(Q77&gt;0,-Q77^(1/3),(-Q77)^(1/3)),'OddsRatio_working_3-way'!AN77-'OddsRatio_working_3-way'!R77/3)</f>
        <v>-0.44907815429540354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1.88</v>
      </c>
      <c r="B78" s="4">
        <f>IF('True_Odds_Calculator_3-way'!B77="","",'True_Odds_Calculator_3-way'!B77)</f>
        <v>4</v>
      </c>
      <c r="C78" s="4">
        <f>IF('True_Odds_Calculator_3-way'!C77="","",'True_Odds_Calculator_3-way'!C77)</f>
        <v>3.75</v>
      </c>
      <c r="D78" s="9">
        <f t="shared" si="26"/>
        <v>0.51253210557392093</v>
      </c>
      <c r="E78" s="9">
        <f t="shared" si="27"/>
        <v>0.2357169044668054</v>
      </c>
      <c r="F78" s="9">
        <f t="shared" si="28"/>
        <v>0.25175098995927375</v>
      </c>
      <c r="G78" s="9">
        <f t="shared" si="29"/>
        <v>1.080792370070661</v>
      </c>
      <c r="H78" s="9">
        <f t="shared" si="30"/>
        <v>1.951097285662182</v>
      </c>
      <c r="I78" s="9">
        <f t="shared" si="31"/>
        <v>4.2423771102119829</v>
      </c>
      <c r="J78" s="9">
        <f t="shared" si="32"/>
        <v>3.9721790176943177</v>
      </c>
      <c r="K78" s="11">
        <f t="shared" si="33"/>
        <v>0.53191489361702127</v>
      </c>
      <c r="L78" s="11">
        <f t="shared" si="34"/>
        <v>0.25</v>
      </c>
      <c r="M78" s="11">
        <f t="shared" si="35"/>
        <v>0.26666666666666666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-0.25744680851063828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0.23510638297872338</v>
      </c>
      <c r="Q78" s="11">
        <f>2*'OddsRatio_working_3-way'!K78*'OddsRatio_working_3-way'!L78*'OddsRatio_working_3-way'!M78</f>
        <v>7.0921985815602828E-2</v>
      </c>
      <c r="R78" s="11">
        <f t="shared" si="36"/>
        <v>0</v>
      </c>
      <c r="S78" s="11">
        <f t="shared" si="37"/>
        <v>-0.91322314049586772</v>
      </c>
      <c r="T78" s="11">
        <f t="shared" si="38"/>
        <v>-0.27548209366391185</v>
      </c>
      <c r="U78" s="11">
        <f>'OddsRatio_working_3-way'!S78-'OddsRatio_working_3-way'!R78^2/3</f>
        <v>-0.91322314049586772</v>
      </c>
      <c r="V78" s="11">
        <f>'OddsRatio_working_3-way'!S78*'OddsRatio_working_3-way'!R78/3-2*'OddsRatio_working_3-way'!R78^3/27-'OddsRatio_working_3-way'!T78</f>
        <v>0.27548209366391185</v>
      </c>
      <c r="W78" s="11">
        <f>'OddsRatio_working_3-way'!V78^2+4*'OddsRatio_working_3-way'!U78^3/27</f>
        <v>-3.6940229758032794E-2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0.1679513424235462</v>
      </c>
      <c r="Y78" s="11">
        <f>IF('OddsRatio_working_3-way'!W78&gt;=0,IF('OddsRatio_working_3-way'!V78+SQRT('OddsRatio_working_3-way'!W78)&gt;0,0,PI()),ACOS('OddsRatio_working_3-way'!V78/(2*'OddsRatio_working_3-way'!X78)))</f>
        <v>0.60916737934259912</v>
      </c>
      <c r="Z78" s="11">
        <f>'OddsRatio_working_3-way'!X78^(1/3)*COS('OddsRatio_working_3-way'!Y78/3)</f>
        <v>0.54039618503533049</v>
      </c>
      <c r="AA78" s="11">
        <f>'OddsRatio_working_3-way'!X78^(1/3)*COS(('OddsRatio_working_3-way'!Y78+2*PI())/3)</f>
        <v>-0.36655553915990707</v>
      </c>
      <c r="AB78" s="11">
        <f>'OddsRatio_working_3-way'!X78^(1/3)*COS(('OddsRatio_working_3-way'!Y78+4*PI())/3)</f>
        <v>-0.17384064587542361</v>
      </c>
      <c r="AC78" s="11">
        <f>'OddsRatio_working_3-way'!X78^(1/3)*SIN('OddsRatio_working_3-way'!Y78/3)</f>
        <v>0.11126399551464652</v>
      </c>
      <c r="AD78" s="11">
        <f>'OddsRatio_working_3-way'!X78^(1/3)*SIN(('OddsRatio_working_3-way'!Y78+2*PI())/3)</f>
        <v>0.41236482659146906</v>
      </c>
      <c r="AE78" s="11">
        <f>'OddsRatio_working_3-way'!X78^(1/3)*SIN(('OddsRatio_working_3-way'!Y78+4*PI())/3)</f>
        <v>-0.52362882210611561</v>
      </c>
      <c r="AF78" s="11">
        <f>-'OddsRatio_working_3-way'!U78/(3*'OddsRatio_working_3-way'!X78^(1/3))*COS(('OddsRatio_working_3-way'!Y78)/3)</f>
        <v>0.5403961850353306</v>
      </c>
      <c r="AG78" s="11">
        <f>-'OddsRatio_working_3-way'!U78/(3*'OddsRatio_working_3-way'!X78^(1/3))*COS(('OddsRatio_working_3-way'!Y78+2*PI())/3)</f>
        <v>-0.36655553915990713</v>
      </c>
      <c r="AH78" s="11">
        <f>-'OddsRatio_working_3-way'!U78/(3*'OddsRatio_working_3-way'!X78^(1/3))*COS(('OddsRatio_working_3-way'!Y78+4*PI())/3)</f>
        <v>-0.17384064587542367</v>
      </c>
      <c r="AI78" s="11">
        <f>'OddsRatio_working_3-way'!U78/(3*'OddsRatio_working_3-way'!X78^(1/3))*SIN(('OddsRatio_working_3-way'!Y78)/3)</f>
        <v>-0.11126399551464654</v>
      </c>
      <c r="AJ78" s="11">
        <f>'OddsRatio_working_3-way'!U78/(3*'OddsRatio_working_3-way'!X78^(1/3))*SIN(('OddsRatio_working_3-way'!Y78+2*PI())/3)</f>
        <v>-0.41236482659146911</v>
      </c>
      <c r="AK78" s="11">
        <f>'OddsRatio_working_3-way'!U78/(3*'OddsRatio_working_3-way'!X78^(1/3))*SIN(('OddsRatio_working_3-way'!Y78+4*PI())/3)</f>
        <v>0.52362882210611572</v>
      </c>
      <c r="AL78" s="11">
        <f>'OddsRatio_working_3-way'!Z78+'OddsRatio_working_3-way'!AF78</f>
        <v>1.080792370070661</v>
      </c>
      <c r="AM78" s="11">
        <f>'OddsRatio_working_3-way'!AA78+'OddsRatio_working_3-way'!AG78</f>
        <v>-0.73311107831981426</v>
      </c>
      <c r="AN78" s="11">
        <f>'OddsRatio_working_3-way'!AB78+'OddsRatio_working_3-way'!AH78</f>
        <v>-0.34768129175084728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1.080792370070661</v>
      </c>
      <c r="AS78" s="11">
        <f>IF(('OddsRatio_working_3-way'!X78=0),IF(Q78&gt;0,-Q78^(1/3),(-Q78)^(1/3)),'OddsRatio_working_3-way'!AM78-'OddsRatio_working_3-way'!R78/3)</f>
        <v>-0.73311107831981426</v>
      </c>
      <c r="AT78" s="11">
        <f>IF(('OddsRatio_working_3-way'!X78=0),IF(Q78&gt;0,-Q78^(1/3),(-Q78)^(1/3)),'OddsRatio_working_3-way'!AN78-'OddsRatio_working_3-way'!R78/3)</f>
        <v>-0.34768129175084728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2.11</v>
      </c>
      <c r="B79" s="4">
        <f>IF('True_Odds_Calculator_3-way'!B78="","",'True_Odds_Calculator_3-way'!B78)</f>
        <v>3.53</v>
      </c>
      <c r="C79" s="4">
        <f>IF('True_Odds_Calculator_3-way'!C78="","",'True_Odds_Calculator_3-way'!C78)</f>
        <v>3.46</v>
      </c>
      <c r="D79" s="9">
        <f t="shared" si="26"/>
        <v>0.45626582424251144</v>
      </c>
      <c r="E79" s="9">
        <f t="shared" si="27"/>
        <v>0.2690900505953735</v>
      </c>
      <c r="F79" s="9">
        <f t="shared" si="28"/>
        <v>0.27464412516211517</v>
      </c>
      <c r="G79" s="9">
        <f t="shared" si="29"/>
        <v>1.0736079337166573</v>
      </c>
      <c r="H79" s="9">
        <f t="shared" si="30"/>
        <v>2.1917048064254896</v>
      </c>
      <c r="I79" s="9">
        <f t="shared" si="31"/>
        <v>3.7162280723031427</v>
      </c>
      <c r="J79" s="9">
        <f t="shared" si="32"/>
        <v>3.6410755169429763</v>
      </c>
      <c r="K79" s="11">
        <f t="shared" si="33"/>
        <v>0.47393364928909953</v>
      </c>
      <c r="L79" s="11">
        <f t="shared" si="34"/>
        <v>0.28328611898016998</v>
      </c>
      <c r="M79" s="11">
        <f t="shared" si="35"/>
        <v>0.28901734104046245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-0.26806823048965123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0.23669908305879478</v>
      </c>
      <c r="Q79" s="11">
        <f>2*'OddsRatio_working_3-way'!K79*'OddsRatio_working_3-way'!L79*'OddsRatio_working_3-way'!M79</f>
        <v>7.760625674058845E-2</v>
      </c>
      <c r="R79" s="11">
        <f t="shared" si="36"/>
        <v>0</v>
      </c>
      <c r="S79" s="11">
        <f t="shared" si="37"/>
        <v>-0.88298073451838055</v>
      </c>
      <c r="T79" s="11">
        <f t="shared" si="38"/>
        <v>-0.28950188016996081</v>
      </c>
      <c r="U79" s="11">
        <f>'OddsRatio_working_3-way'!S79-'OddsRatio_working_3-way'!R79^2/3</f>
        <v>-0.88298073451838055</v>
      </c>
      <c r="V79" s="11">
        <f>'OddsRatio_working_3-way'!S79*'OddsRatio_working_3-way'!R79/3-2*'OddsRatio_working_3-way'!R79^3/27-'OddsRatio_working_3-way'!T79</f>
        <v>0.28950188016996081</v>
      </c>
      <c r="W79" s="11">
        <f>'OddsRatio_working_3-way'!V79^2+4*'OddsRatio_working_3-way'!U79^3/27</f>
        <v>-1.8176857634486884E-2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0.15967795422069794</v>
      </c>
      <c r="Y79" s="11">
        <f>IF('OddsRatio_working_3-way'!W79&gt;=0,IF('OddsRatio_working_3-way'!V79+SQRT('OddsRatio_working_3-way'!W79)&gt;0,0,PI()),ACOS('OddsRatio_working_3-way'!V79/(2*'OddsRatio_working_3-way'!X79)))</f>
        <v>0.4358346355104834</v>
      </c>
      <c r="Z79" s="11">
        <f>'OddsRatio_working_3-way'!X79^(1/3)*COS('OddsRatio_working_3-way'!Y79/3)</f>
        <v>0.53680396685832876</v>
      </c>
      <c r="AA79" s="11">
        <f>'OddsRatio_working_3-way'!X79^(1/3)*COS(('OddsRatio_working_3-way'!Y79+2*PI())/3)</f>
        <v>-0.33641896295241913</v>
      </c>
      <c r="AB79" s="11">
        <f>'OddsRatio_working_3-way'!X79^(1/3)*COS(('OddsRatio_working_3-way'!Y79+4*PI())/3)</f>
        <v>-0.2003850039059096</v>
      </c>
      <c r="AC79" s="11">
        <f>'OddsRatio_working_3-way'!X79^(1/3)*SIN('OddsRatio_working_3-way'!Y79/3)</f>
        <v>7.8539242874432785E-2</v>
      </c>
      <c r="AD79" s="11">
        <f>'OddsRatio_working_3-way'!X79^(1/3)*SIN(('OddsRatio_working_3-way'!Y79+2*PI())/3)</f>
        <v>0.42561625071435627</v>
      </c>
      <c r="AE79" s="11">
        <f>'OddsRatio_working_3-way'!X79^(1/3)*SIN(('OddsRatio_working_3-way'!Y79+4*PI())/3)</f>
        <v>-0.50415549358878908</v>
      </c>
      <c r="AF79" s="11">
        <f>-'OddsRatio_working_3-way'!U79/(3*'OddsRatio_working_3-way'!X79^(1/3))*COS(('OddsRatio_working_3-way'!Y79)/3)</f>
        <v>0.53680396685832865</v>
      </c>
      <c r="AG79" s="11">
        <f>-'OddsRatio_working_3-way'!U79/(3*'OddsRatio_working_3-way'!X79^(1/3))*COS(('OddsRatio_working_3-way'!Y79+2*PI())/3)</f>
        <v>-0.33641896295241902</v>
      </c>
      <c r="AH79" s="11">
        <f>-'OddsRatio_working_3-way'!U79/(3*'OddsRatio_working_3-way'!X79^(1/3))*COS(('OddsRatio_working_3-way'!Y79+4*PI())/3)</f>
        <v>-0.20038500390590955</v>
      </c>
      <c r="AI79" s="11">
        <f>'OddsRatio_working_3-way'!U79/(3*'OddsRatio_working_3-way'!X79^(1/3))*SIN(('OddsRatio_working_3-way'!Y79)/3)</f>
        <v>-7.8539242874432771E-2</v>
      </c>
      <c r="AJ79" s="11">
        <f>'OddsRatio_working_3-way'!U79/(3*'OddsRatio_working_3-way'!X79^(1/3))*SIN(('OddsRatio_working_3-way'!Y79+2*PI())/3)</f>
        <v>-0.42561625071435621</v>
      </c>
      <c r="AK79" s="11">
        <f>'OddsRatio_working_3-way'!U79/(3*'OddsRatio_working_3-way'!X79^(1/3))*SIN(('OddsRatio_working_3-way'!Y79+4*PI())/3)</f>
        <v>0.50415549358878897</v>
      </c>
      <c r="AL79" s="11">
        <f>'OddsRatio_working_3-way'!Z79+'OddsRatio_working_3-way'!AF79</f>
        <v>1.0736079337166573</v>
      </c>
      <c r="AM79" s="11">
        <f>'OddsRatio_working_3-way'!AA79+'OddsRatio_working_3-way'!AG79</f>
        <v>-0.67283792590483815</v>
      </c>
      <c r="AN79" s="11">
        <f>'OddsRatio_working_3-way'!AB79+'OddsRatio_working_3-way'!AH79</f>
        <v>-0.40077000781181915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1.0736079337166573</v>
      </c>
      <c r="AS79" s="11">
        <f>IF(('OddsRatio_working_3-way'!X79=0),IF(Q79&gt;0,-Q79^(1/3),(-Q79)^(1/3)),'OddsRatio_working_3-way'!AM79-'OddsRatio_working_3-way'!R79/3)</f>
        <v>-0.67283792590483815</v>
      </c>
      <c r="AT79" s="11">
        <f>IF(('OddsRatio_working_3-way'!X79=0),IF(Q79&gt;0,-Q79^(1/3),(-Q79)^(1/3)),'OddsRatio_working_3-way'!AN79-'OddsRatio_working_3-way'!R79/3)</f>
        <v>-0.40077000781181915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4.42</v>
      </c>
      <c r="B80" s="4">
        <f>IF('True_Odds_Calculator_3-way'!B79="","",'True_Odds_Calculator_3-way'!B79)</f>
        <v>4.13</v>
      </c>
      <c r="C80" s="4">
        <f>IF('True_Odds_Calculator_3-way'!C79="","",'True_Odds_Calculator_3-way'!C79)</f>
        <v>1.72</v>
      </c>
      <c r="D80" s="9">
        <f t="shared" si="26"/>
        <v>0.2119481890395491</v>
      </c>
      <c r="E80" s="9">
        <f t="shared" si="27"/>
        <v>0.22712541489063554</v>
      </c>
      <c r="F80" s="9">
        <f t="shared" si="28"/>
        <v>0.56092639606981509</v>
      </c>
      <c r="G80" s="9">
        <f t="shared" si="29"/>
        <v>1.0871737436066984</v>
      </c>
      <c r="H80" s="9">
        <f t="shared" si="30"/>
        <v>4.7181342031349089</v>
      </c>
      <c r="I80" s="9">
        <f t="shared" si="31"/>
        <v>4.4028538174889666</v>
      </c>
      <c r="J80" s="9">
        <f t="shared" si="32"/>
        <v>1.782765095396823</v>
      </c>
      <c r="K80" s="11">
        <f t="shared" si="33"/>
        <v>0.22624434389140272</v>
      </c>
      <c r="L80" s="11">
        <f t="shared" si="34"/>
        <v>0.24213075060532688</v>
      </c>
      <c r="M80" s="11">
        <f t="shared" si="35"/>
        <v>0.58139534883720934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-0.24547211929251844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0.23154405936292835</v>
      </c>
      <c r="Q80" s="11">
        <f>2*'OddsRatio_working_3-way'!K80*'OddsRatio_working_3-way'!L80*'OddsRatio_working_3-way'!M80</f>
        <v>6.3698503263529119E-2</v>
      </c>
      <c r="R80" s="11">
        <f t="shared" si="36"/>
        <v>0</v>
      </c>
      <c r="S80" s="11">
        <f t="shared" si="37"/>
        <v>-0.94326011455096193</v>
      </c>
      <c r="T80" s="11">
        <f t="shared" si="38"/>
        <v>-0.25949384169214912</v>
      </c>
      <c r="U80" s="11">
        <f>'OddsRatio_working_3-way'!S80-'OddsRatio_working_3-way'!R80^2/3</f>
        <v>-0.94326011455096193</v>
      </c>
      <c r="V80" s="11">
        <f>'OddsRatio_working_3-way'!S80*'OddsRatio_working_3-way'!R80/3-2*'OddsRatio_working_3-way'!R80^3/27-'OddsRatio_working_3-way'!T80</f>
        <v>0.25949384169214912</v>
      </c>
      <c r="W80" s="11">
        <f>'OddsRatio_working_3-way'!V80^2+4*'OddsRatio_working_3-way'!U80^3/27</f>
        <v>-5.699715623341059E-2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0.17630528218799965</v>
      </c>
      <c r="Y80" s="11">
        <f>IF('OddsRatio_working_3-way'!W80&gt;=0,IF('OddsRatio_working_3-way'!V80+SQRT('OddsRatio_working_3-way'!W80)&gt;0,0,PI()),ACOS('OddsRatio_working_3-way'!V80/(2*'OddsRatio_working_3-way'!X80)))</f>
        <v>0.74376902033823167</v>
      </c>
      <c r="Z80" s="11">
        <f>'OddsRatio_working_3-way'!X80^(1/3)*COS('OddsRatio_working_3-way'!Y80/3)</f>
        <v>0.54358687180334919</v>
      </c>
      <c r="AA80" s="11">
        <f>'OddsRatio_working_3-way'!X80^(1/3)*COS(('OddsRatio_working_3-way'!Y80+2*PI())/3)</f>
        <v>-0.39095724433371259</v>
      </c>
      <c r="AB80" s="11">
        <f>'OddsRatio_working_3-way'!X80^(1/3)*COS(('OddsRatio_working_3-way'!Y80+4*PI())/3)</f>
        <v>-0.15262962746963668</v>
      </c>
      <c r="AC80" s="11">
        <f>'OddsRatio_working_3-way'!X80^(1/3)*SIN('OddsRatio_working_3-way'!Y80/3)</f>
        <v>0.13759851375179621</v>
      </c>
      <c r="AD80" s="11">
        <f>'OddsRatio_working_3-way'!X80^(1/3)*SIN(('OddsRatio_working_3-way'!Y80+2*PI())/3)</f>
        <v>0.40196078326951717</v>
      </c>
      <c r="AE80" s="11">
        <f>'OddsRatio_working_3-way'!X80^(1/3)*SIN(('OddsRatio_working_3-way'!Y80+4*PI())/3)</f>
        <v>-0.53955929702131344</v>
      </c>
      <c r="AF80" s="11">
        <f>-'OddsRatio_working_3-way'!U80/(3*'OddsRatio_working_3-way'!X80^(1/3))*COS(('OddsRatio_working_3-way'!Y80)/3)</f>
        <v>0.54358687180334908</v>
      </c>
      <c r="AG80" s="11">
        <f>-'OddsRatio_working_3-way'!U80/(3*'OddsRatio_working_3-way'!X80^(1/3))*COS(('OddsRatio_working_3-way'!Y80+2*PI())/3)</f>
        <v>-0.39095724433371248</v>
      </c>
      <c r="AH80" s="11">
        <f>-'OddsRatio_working_3-way'!U80/(3*'OddsRatio_working_3-way'!X80^(1/3))*COS(('OddsRatio_working_3-way'!Y80+4*PI())/3)</f>
        <v>-0.15262962746963665</v>
      </c>
      <c r="AI80" s="11">
        <f>'OddsRatio_working_3-way'!U80/(3*'OddsRatio_working_3-way'!X80^(1/3))*SIN(('OddsRatio_working_3-way'!Y80)/3)</f>
        <v>-0.13759851375179619</v>
      </c>
      <c r="AJ80" s="11">
        <f>'OddsRatio_working_3-way'!U80/(3*'OddsRatio_working_3-way'!X80^(1/3))*SIN(('OddsRatio_working_3-way'!Y80+2*PI())/3)</f>
        <v>-0.40196078326951712</v>
      </c>
      <c r="AK80" s="11">
        <f>'OddsRatio_working_3-way'!U80/(3*'OddsRatio_working_3-way'!X80^(1/3))*SIN(('OddsRatio_working_3-way'!Y80+4*PI())/3)</f>
        <v>0.53955929702131333</v>
      </c>
      <c r="AL80" s="11">
        <f>'OddsRatio_working_3-way'!Z80+'OddsRatio_working_3-way'!AF80</f>
        <v>1.0871737436066984</v>
      </c>
      <c r="AM80" s="11">
        <f>'OddsRatio_working_3-way'!AA80+'OddsRatio_working_3-way'!AG80</f>
        <v>-0.78191448866742508</v>
      </c>
      <c r="AN80" s="11">
        <f>'OddsRatio_working_3-way'!AB80+'OddsRatio_working_3-way'!AH80</f>
        <v>-0.30525925493927331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1.0871737436066984</v>
      </c>
      <c r="AS80" s="11">
        <f>IF(('OddsRatio_working_3-way'!X80=0),IF(Q80&gt;0,-Q80^(1/3),(-Q80)^(1/3)),'OddsRatio_working_3-way'!AM80-'OddsRatio_working_3-way'!R80/3)</f>
        <v>-0.78191448866742508</v>
      </c>
      <c r="AT80" s="11">
        <f>IF(('OddsRatio_working_3-way'!X80=0),IF(Q80&gt;0,-Q80^(1/3),(-Q80)^(1/3)),'OddsRatio_working_3-way'!AN80-'OddsRatio_working_3-way'!R80/3)</f>
        <v>-0.30525925493927331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1.38</v>
      </c>
      <c r="B81" s="4">
        <f>IF('True_Odds_Calculator_3-way'!B80="","",'True_Odds_Calculator_3-way'!B80)</f>
        <v>5.37</v>
      </c>
      <c r="C81" s="4">
        <f>IF('True_Odds_Calculator_3-way'!C80="","",'True_Odds_Calculator_3-way'!C80)</f>
        <v>8.24</v>
      </c>
      <c r="D81" s="9">
        <f t="shared" si="26"/>
        <v>0.71027631065282382</v>
      </c>
      <c r="E81" s="9">
        <f t="shared" si="27"/>
        <v>0.17571968342829788</v>
      </c>
      <c r="F81" s="9">
        <f t="shared" si="28"/>
        <v>0.11400400591887848</v>
      </c>
      <c r="G81" s="9">
        <f t="shared" si="29"/>
        <v>1.073428396815288</v>
      </c>
      <c r="H81" s="9">
        <f t="shared" si="30"/>
        <v>1.407902790789809</v>
      </c>
      <c r="I81" s="9">
        <f t="shared" si="31"/>
        <v>5.6908820940828084</v>
      </c>
      <c r="J81" s="9">
        <f t="shared" si="32"/>
        <v>8.7716215929426831</v>
      </c>
      <c r="K81" s="11">
        <f t="shared" si="33"/>
        <v>0.7246376811594204</v>
      </c>
      <c r="L81" s="11">
        <f t="shared" si="34"/>
        <v>0.18621973929236499</v>
      </c>
      <c r="M81" s="11">
        <f t="shared" si="35"/>
        <v>0.12135922330097088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-0.19688970849680287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0.1963534784469059</v>
      </c>
      <c r="Q81" s="11">
        <f>2*'OddsRatio_working_3-way'!K81*'OddsRatio_working_3-way'!L81*'OddsRatio_working_3-way'!M81</f>
        <v>3.2752873802653196E-2</v>
      </c>
      <c r="R81" s="11">
        <f t="shared" si="36"/>
        <v>0</v>
      </c>
      <c r="S81" s="11">
        <f t="shared" si="37"/>
        <v>-0.99727649528260798</v>
      </c>
      <c r="T81" s="11">
        <f t="shared" si="38"/>
        <v>-0.16635137535990127</v>
      </c>
      <c r="U81" s="11">
        <f>'OddsRatio_working_3-way'!S81-'OddsRatio_working_3-way'!R81^2/3</f>
        <v>-0.99727649528260798</v>
      </c>
      <c r="V81" s="11">
        <f>'OddsRatio_working_3-way'!S81*'OddsRatio_working_3-way'!R81/3-2*'OddsRatio_working_3-way'!R81^3/27-'OddsRatio_working_3-way'!T81</f>
        <v>0.16635137535990127</v>
      </c>
      <c r="W81" s="11">
        <f>'OddsRatio_working_3-way'!V81^2+4*'OddsRatio_working_3-way'!U81^3/27</f>
        <v>-0.11926821518699882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0.19166441719260879</v>
      </c>
      <c r="Y81" s="11">
        <f>IF('OddsRatio_working_3-way'!W81&gt;=0,IF('OddsRatio_working_3-way'!V81+SQRT('OddsRatio_working_3-way'!W81)&gt;0,0,PI()),ACOS('OddsRatio_working_3-way'!V81/(2*'OddsRatio_working_3-way'!X81)))</f>
        <v>1.1219069564274631</v>
      </c>
      <c r="Z81" s="11">
        <f>'OddsRatio_working_3-way'!X81^(1/3)*COS('OddsRatio_working_3-way'!Y81/3)</f>
        <v>0.53671419840764401</v>
      </c>
      <c r="AA81" s="11">
        <f>'OddsRatio_working_3-way'!X81^(1/3)*COS(('OddsRatio_working_3-way'!Y81+2*PI())/3)</f>
        <v>-0.45076468057417535</v>
      </c>
      <c r="AB81" s="11">
        <f>'OddsRatio_working_3-way'!X81^(1/3)*COS(('OddsRatio_working_3-way'!Y81+4*PI())/3)</f>
        <v>-8.5949517833468617E-2</v>
      </c>
      <c r="AC81" s="11">
        <f>'OddsRatio_working_3-way'!X81^(1/3)*SIN('OddsRatio_working_3-way'!Y81/3)</f>
        <v>0.21062613241280423</v>
      </c>
      <c r="AD81" s="11">
        <f>'OddsRatio_working_3-way'!X81^(1/3)*SIN(('OddsRatio_working_3-way'!Y81+2*PI())/3)</f>
        <v>0.35949506418641924</v>
      </c>
      <c r="AE81" s="11">
        <f>'OddsRatio_working_3-way'!X81^(1/3)*SIN(('OddsRatio_working_3-way'!Y81+4*PI())/3)</f>
        <v>-0.57012119659922333</v>
      </c>
      <c r="AF81" s="11">
        <f>-'OddsRatio_working_3-way'!U81/(3*'OddsRatio_working_3-way'!X81^(1/3))*COS(('OddsRatio_working_3-way'!Y81)/3)</f>
        <v>0.53671419840764389</v>
      </c>
      <c r="AG81" s="11">
        <f>-'OddsRatio_working_3-way'!U81/(3*'OddsRatio_working_3-way'!X81^(1/3))*COS(('OddsRatio_working_3-way'!Y81+2*PI())/3)</f>
        <v>-0.45076468057417529</v>
      </c>
      <c r="AH81" s="11">
        <f>-'OddsRatio_working_3-way'!U81/(3*'OddsRatio_working_3-way'!X81^(1/3))*COS(('OddsRatio_working_3-way'!Y81+4*PI())/3)</f>
        <v>-8.5949517833468603E-2</v>
      </c>
      <c r="AI81" s="11">
        <f>'OddsRatio_working_3-way'!U81/(3*'OddsRatio_working_3-way'!X81^(1/3))*SIN(('OddsRatio_working_3-way'!Y81)/3)</f>
        <v>-0.21062613241280417</v>
      </c>
      <c r="AJ81" s="11">
        <f>'OddsRatio_working_3-way'!U81/(3*'OddsRatio_working_3-way'!X81^(1/3))*SIN(('OddsRatio_working_3-way'!Y81+2*PI())/3)</f>
        <v>-0.35949506418641919</v>
      </c>
      <c r="AK81" s="11">
        <f>'OddsRatio_working_3-way'!U81/(3*'OddsRatio_working_3-way'!X81^(1/3))*SIN(('OddsRatio_working_3-way'!Y81+4*PI())/3)</f>
        <v>0.57012119659922322</v>
      </c>
      <c r="AL81" s="11">
        <f>'OddsRatio_working_3-way'!Z81+'OddsRatio_working_3-way'!AF81</f>
        <v>1.073428396815288</v>
      </c>
      <c r="AM81" s="11">
        <f>'OddsRatio_working_3-way'!AA81+'OddsRatio_working_3-way'!AG81</f>
        <v>-0.90152936114835058</v>
      </c>
      <c r="AN81" s="11">
        <f>'OddsRatio_working_3-way'!AB81+'OddsRatio_working_3-way'!AH81</f>
        <v>-0.17189903566693721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1.073428396815288</v>
      </c>
      <c r="AS81" s="11">
        <f>IF(('OddsRatio_working_3-way'!X81=0),IF(Q81&gt;0,-Q81^(1/3),(-Q81)^(1/3)),'OddsRatio_working_3-way'!AM81-'OddsRatio_working_3-way'!R81/3)</f>
        <v>-0.90152936114835058</v>
      </c>
      <c r="AT81" s="11">
        <f>IF(('OddsRatio_working_3-way'!X81=0),IF(Q81&gt;0,-Q81^(1/3),(-Q81)^(1/3)),'OddsRatio_working_3-way'!AN81-'OddsRatio_working_3-way'!R81/3)</f>
        <v>-0.17189903566693721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2.12</v>
      </c>
      <c r="B82" s="4">
        <f>IF('True_Odds_Calculator_3-way'!B81="","",'True_Odds_Calculator_3-way'!B81)</f>
        <v>3.69</v>
      </c>
      <c r="C82" s="4">
        <f>IF('True_Odds_Calculator_3-way'!C81="","",'True_Odds_Calculator_3-way'!C81)</f>
        <v>3.49</v>
      </c>
      <c r="D82" s="9">
        <f t="shared" si="26"/>
        <v>0.46045098480369256</v>
      </c>
      <c r="E82" s="9">
        <f t="shared" si="27"/>
        <v>0.26216624086568258</v>
      </c>
      <c r="F82" s="9">
        <f t="shared" si="28"/>
        <v>0.27738277433062458</v>
      </c>
      <c r="G82" s="9">
        <f t="shared" si="29"/>
        <v>1.0462355560927816</v>
      </c>
      <c r="H82" s="9">
        <f t="shared" si="30"/>
        <v>2.1717838228239152</v>
      </c>
      <c r="I82" s="9">
        <f t="shared" si="31"/>
        <v>3.8143736458895821</v>
      </c>
      <c r="J82" s="9">
        <f t="shared" si="32"/>
        <v>3.6051265346710268</v>
      </c>
      <c r="K82" s="11">
        <f t="shared" si="33"/>
        <v>0.47169811320754712</v>
      </c>
      <c r="L82" s="11">
        <f t="shared" si="34"/>
        <v>0.2710027100271003</v>
      </c>
      <c r="M82" s="11">
        <f t="shared" si="35"/>
        <v>0.28653295128939826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-0.27477802377093874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0.23075594328414495</v>
      </c>
      <c r="Q82" s="11">
        <f>2*'OddsRatio_working_3-way'!K82*'OddsRatio_working_3-way'!L82*'OddsRatio_working_3-way'!M82</f>
        <v>7.3255855010839671E-2</v>
      </c>
      <c r="R82" s="11">
        <f t="shared" si="36"/>
        <v>0</v>
      </c>
      <c r="S82" s="11">
        <f t="shared" si="37"/>
        <v>-0.83979038831907604</v>
      </c>
      <c r="T82" s="11">
        <f t="shared" si="38"/>
        <v>-0.26660012327589716</v>
      </c>
      <c r="U82" s="11">
        <f>'OddsRatio_working_3-way'!S82-'OddsRatio_working_3-way'!R82^2/3</f>
        <v>-0.83979038831907604</v>
      </c>
      <c r="V82" s="11">
        <f>'OddsRatio_working_3-way'!S82*'OddsRatio_working_3-way'!R82/3-2*'OddsRatio_working_3-way'!R82^3/27-'OddsRatio_working_3-way'!T82</f>
        <v>0.26660012327589716</v>
      </c>
      <c r="W82" s="11">
        <f>'OddsRatio_working_3-way'!V82^2+4*'OddsRatio_working_3-way'!U82^3/27</f>
        <v>-1.6666656447942158E-2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0.1481066188415171</v>
      </c>
      <c r="Y82" s="11">
        <f>IF('OddsRatio_working_3-way'!W82&gt;=0,IF('OddsRatio_working_3-way'!V82+SQRT('OddsRatio_working_3-way'!W82)&gt;0,0,PI()),ACOS('OddsRatio_working_3-way'!V82/(2*'OddsRatio_working_3-way'!X82)))</f>
        <v>0.45096322651320753</v>
      </c>
      <c r="Z82" s="11">
        <f>'OddsRatio_working_3-way'!X82^(1/3)*COS('OddsRatio_working_3-way'!Y82/3)</f>
        <v>0.52311777804639081</v>
      </c>
      <c r="AA82" s="11">
        <f>'OddsRatio_working_3-way'!X82^(1/3)*COS(('OddsRatio_working_3-way'!Y82+2*PI())/3)</f>
        <v>-0.33017696097675825</v>
      </c>
      <c r="AB82" s="11">
        <f>'OddsRatio_working_3-way'!X82^(1/3)*COS(('OddsRatio_working_3-way'!Y82+4*PI())/3)</f>
        <v>-0.19294081706963259</v>
      </c>
      <c r="AC82" s="11">
        <f>'OddsRatio_working_3-way'!X82^(1/3)*SIN('OddsRatio_working_3-way'!Y82/3)</f>
        <v>7.9233324627325338E-2</v>
      </c>
      <c r="AD82" s="11">
        <f>'OddsRatio_working_3-way'!X82^(1/3)*SIN(('OddsRatio_working_3-way'!Y82+2*PI())/3)</f>
        <v>0.41341662264578127</v>
      </c>
      <c r="AE82" s="11">
        <f>'OddsRatio_working_3-way'!X82^(1/3)*SIN(('OddsRatio_working_3-way'!Y82+4*PI())/3)</f>
        <v>-0.49264994727310651</v>
      </c>
      <c r="AF82" s="11">
        <f>-'OddsRatio_working_3-way'!U82/(3*'OddsRatio_working_3-way'!X82^(1/3))*COS(('OddsRatio_working_3-way'!Y82)/3)</f>
        <v>0.52311777804639081</v>
      </c>
      <c r="AG82" s="11">
        <f>-'OddsRatio_working_3-way'!U82/(3*'OddsRatio_working_3-way'!X82^(1/3))*COS(('OddsRatio_working_3-way'!Y82+2*PI())/3)</f>
        <v>-0.33017696097675825</v>
      </c>
      <c r="AH82" s="11">
        <f>-'OddsRatio_working_3-way'!U82/(3*'OddsRatio_working_3-way'!X82^(1/3))*COS(('OddsRatio_working_3-way'!Y82+4*PI())/3)</f>
        <v>-0.19294081706963259</v>
      </c>
      <c r="AI82" s="11">
        <f>'OddsRatio_working_3-way'!U82/(3*'OddsRatio_working_3-way'!X82^(1/3))*SIN(('OddsRatio_working_3-way'!Y82)/3)</f>
        <v>-7.9233324627325338E-2</v>
      </c>
      <c r="AJ82" s="11">
        <f>'OddsRatio_working_3-way'!U82/(3*'OddsRatio_working_3-way'!X82^(1/3))*SIN(('OddsRatio_working_3-way'!Y82+2*PI())/3)</f>
        <v>-0.41341662264578127</v>
      </c>
      <c r="AK82" s="11">
        <f>'OddsRatio_working_3-way'!U82/(3*'OddsRatio_working_3-way'!X82^(1/3))*SIN(('OddsRatio_working_3-way'!Y82+4*PI())/3)</f>
        <v>0.49264994727310651</v>
      </c>
      <c r="AL82" s="11">
        <f>'OddsRatio_working_3-way'!Z82+'OddsRatio_working_3-way'!AF82</f>
        <v>1.0462355560927816</v>
      </c>
      <c r="AM82" s="11">
        <f>'OddsRatio_working_3-way'!AA82+'OddsRatio_working_3-way'!AG82</f>
        <v>-0.6603539219535165</v>
      </c>
      <c r="AN82" s="11">
        <f>'OddsRatio_working_3-way'!AB82+'OddsRatio_working_3-way'!AH82</f>
        <v>-0.38588163413926518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1.0462355560927816</v>
      </c>
      <c r="AS82" s="11">
        <f>IF(('OddsRatio_working_3-way'!X82=0),IF(Q82&gt;0,-Q82^(1/3),(-Q82)^(1/3)),'OddsRatio_working_3-way'!AM82-'OddsRatio_working_3-way'!R82/3)</f>
        <v>-0.6603539219535165</v>
      </c>
      <c r="AT82" s="11">
        <f>IF(('OddsRatio_working_3-way'!X82=0),IF(Q82&gt;0,-Q82^(1/3),(-Q82)^(1/3)),'OddsRatio_working_3-way'!AN82-'OddsRatio_working_3-way'!R82/3)</f>
        <v>-0.38588163413926518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2.12</v>
      </c>
      <c r="B83" s="4">
        <f>IF('True_Odds_Calculator_3-way'!B82="","",'True_Odds_Calculator_3-way'!B82)</f>
        <v>3.69</v>
      </c>
      <c r="C83" s="4">
        <f>IF('True_Odds_Calculator_3-way'!C82="","",'True_Odds_Calculator_3-way'!C82)</f>
        <v>3.49</v>
      </c>
      <c r="D83" s="9">
        <f t="shared" si="26"/>
        <v>0.46045098480369256</v>
      </c>
      <c r="E83" s="9">
        <f t="shared" si="27"/>
        <v>0.26216624086568258</v>
      </c>
      <c r="F83" s="9">
        <f t="shared" si="28"/>
        <v>0.27738277433062458</v>
      </c>
      <c r="G83" s="9">
        <f t="shared" si="29"/>
        <v>1.0462355560927816</v>
      </c>
      <c r="H83" s="9">
        <f t="shared" si="30"/>
        <v>2.1717838228239152</v>
      </c>
      <c r="I83" s="9">
        <f t="shared" si="31"/>
        <v>3.8143736458895821</v>
      </c>
      <c r="J83" s="9">
        <f t="shared" si="32"/>
        <v>3.6051265346710268</v>
      </c>
      <c r="K83" s="11">
        <f t="shared" si="33"/>
        <v>0.47169811320754712</v>
      </c>
      <c r="L83" s="11">
        <f t="shared" si="34"/>
        <v>0.2710027100271003</v>
      </c>
      <c r="M83" s="11">
        <f t="shared" si="35"/>
        <v>0.28653295128939826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-0.27477802377093874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0.23075594328414495</v>
      </c>
      <c r="Q83" s="11">
        <f>2*'OddsRatio_working_3-way'!K83*'OddsRatio_working_3-way'!L83*'OddsRatio_working_3-way'!M83</f>
        <v>7.3255855010839671E-2</v>
      </c>
      <c r="R83" s="11">
        <f t="shared" si="36"/>
        <v>0</v>
      </c>
      <c r="S83" s="11">
        <f t="shared" si="37"/>
        <v>-0.83979038831907604</v>
      </c>
      <c r="T83" s="11">
        <f t="shared" si="38"/>
        <v>-0.26660012327589716</v>
      </c>
      <c r="U83" s="11">
        <f>'OddsRatio_working_3-way'!S83-'OddsRatio_working_3-way'!R83^2/3</f>
        <v>-0.83979038831907604</v>
      </c>
      <c r="V83" s="11">
        <f>'OddsRatio_working_3-way'!S83*'OddsRatio_working_3-way'!R83/3-2*'OddsRatio_working_3-way'!R83^3/27-'OddsRatio_working_3-way'!T83</f>
        <v>0.26660012327589716</v>
      </c>
      <c r="W83" s="11">
        <f>'OddsRatio_working_3-way'!V83^2+4*'OddsRatio_working_3-way'!U83^3/27</f>
        <v>-1.6666656447942158E-2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0.1481066188415171</v>
      </c>
      <c r="Y83" s="11">
        <f>IF('OddsRatio_working_3-way'!W83&gt;=0,IF('OddsRatio_working_3-way'!V83+SQRT('OddsRatio_working_3-way'!W83)&gt;0,0,PI()),ACOS('OddsRatio_working_3-way'!V83/(2*'OddsRatio_working_3-way'!X83)))</f>
        <v>0.45096322651320753</v>
      </c>
      <c r="Z83" s="11">
        <f>'OddsRatio_working_3-way'!X83^(1/3)*COS('OddsRatio_working_3-way'!Y83/3)</f>
        <v>0.52311777804639081</v>
      </c>
      <c r="AA83" s="11">
        <f>'OddsRatio_working_3-way'!X83^(1/3)*COS(('OddsRatio_working_3-way'!Y83+2*PI())/3)</f>
        <v>-0.33017696097675825</v>
      </c>
      <c r="AB83" s="11">
        <f>'OddsRatio_working_3-way'!X83^(1/3)*COS(('OddsRatio_working_3-way'!Y83+4*PI())/3)</f>
        <v>-0.19294081706963259</v>
      </c>
      <c r="AC83" s="11">
        <f>'OddsRatio_working_3-way'!X83^(1/3)*SIN('OddsRatio_working_3-way'!Y83/3)</f>
        <v>7.9233324627325338E-2</v>
      </c>
      <c r="AD83" s="11">
        <f>'OddsRatio_working_3-way'!X83^(1/3)*SIN(('OddsRatio_working_3-way'!Y83+2*PI())/3)</f>
        <v>0.41341662264578127</v>
      </c>
      <c r="AE83" s="11">
        <f>'OddsRatio_working_3-way'!X83^(1/3)*SIN(('OddsRatio_working_3-way'!Y83+4*PI())/3)</f>
        <v>-0.49264994727310651</v>
      </c>
      <c r="AF83" s="11">
        <f>-'OddsRatio_working_3-way'!U83/(3*'OddsRatio_working_3-way'!X83^(1/3))*COS(('OddsRatio_working_3-way'!Y83)/3)</f>
        <v>0.52311777804639081</v>
      </c>
      <c r="AG83" s="11">
        <f>-'OddsRatio_working_3-way'!U83/(3*'OddsRatio_working_3-way'!X83^(1/3))*COS(('OddsRatio_working_3-way'!Y83+2*PI())/3)</f>
        <v>-0.33017696097675825</v>
      </c>
      <c r="AH83" s="11">
        <f>-'OddsRatio_working_3-way'!U83/(3*'OddsRatio_working_3-way'!X83^(1/3))*COS(('OddsRatio_working_3-way'!Y83+4*PI())/3)</f>
        <v>-0.19294081706963259</v>
      </c>
      <c r="AI83" s="11">
        <f>'OddsRatio_working_3-way'!U83/(3*'OddsRatio_working_3-way'!X83^(1/3))*SIN(('OddsRatio_working_3-way'!Y83)/3)</f>
        <v>-7.9233324627325338E-2</v>
      </c>
      <c r="AJ83" s="11">
        <f>'OddsRatio_working_3-way'!U83/(3*'OddsRatio_working_3-way'!X83^(1/3))*SIN(('OddsRatio_working_3-way'!Y83+2*PI())/3)</f>
        <v>-0.41341662264578127</v>
      </c>
      <c r="AK83" s="11">
        <f>'OddsRatio_working_3-way'!U83/(3*'OddsRatio_working_3-way'!X83^(1/3))*SIN(('OddsRatio_working_3-way'!Y83+4*PI())/3)</f>
        <v>0.49264994727310651</v>
      </c>
      <c r="AL83" s="11">
        <f>'OddsRatio_working_3-way'!Z83+'OddsRatio_working_3-way'!AF83</f>
        <v>1.0462355560927816</v>
      </c>
      <c r="AM83" s="11">
        <f>'OddsRatio_working_3-way'!AA83+'OddsRatio_working_3-way'!AG83</f>
        <v>-0.6603539219535165</v>
      </c>
      <c r="AN83" s="11">
        <f>'OddsRatio_working_3-way'!AB83+'OddsRatio_working_3-way'!AH83</f>
        <v>-0.38588163413926518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1.0462355560927816</v>
      </c>
      <c r="AS83" s="11">
        <f>IF(('OddsRatio_working_3-way'!X83=0),IF(Q83&gt;0,-Q83^(1/3),(-Q83)^(1/3)),'OddsRatio_working_3-way'!AM83-'OddsRatio_working_3-way'!R83/3)</f>
        <v>-0.6603539219535165</v>
      </c>
      <c r="AT83" s="11">
        <f>IF(('OddsRatio_working_3-way'!X83=0),IF(Q83&gt;0,-Q83^(1/3),(-Q83)^(1/3)),'OddsRatio_working_3-way'!AN83-'OddsRatio_working_3-way'!R83/3)</f>
        <v>-0.38588163413926518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2.5</v>
      </c>
      <c r="B84" s="4">
        <f>IF('True_Odds_Calculator_3-way'!B83="","",'True_Odds_Calculator_3-way'!B83)</f>
        <v>3.52</v>
      </c>
      <c r="C84" s="4">
        <f>IF('True_Odds_Calculator_3-way'!C83="","",'True_Odds_Calculator_3-way'!C83)</f>
        <v>2.92</v>
      </c>
      <c r="D84" s="9">
        <f t="shared" si="26"/>
        <v>0.39044606287951994</v>
      </c>
      <c r="E84" s="9">
        <f t="shared" si="27"/>
        <v>0.27603179926928917</v>
      </c>
      <c r="F84" s="9">
        <f t="shared" si="28"/>
        <v>0.33352213785119078</v>
      </c>
      <c r="G84" s="9">
        <f t="shared" si="29"/>
        <v>1.0407821464934244</v>
      </c>
      <c r="H84" s="9">
        <f t="shared" si="30"/>
        <v>2.5611732197401369</v>
      </c>
      <c r="I84" s="9">
        <f t="shared" si="31"/>
        <v>3.6227710091634298</v>
      </c>
      <c r="J84" s="9">
        <f t="shared" si="32"/>
        <v>2.9983017212673748</v>
      </c>
      <c r="K84" s="11">
        <f t="shared" si="33"/>
        <v>0.4</v>
      </c>
      <c r="L84" s="11">
        <f t="shared" si="34"/>
        <v>0.28409090909090912</v>
      </c>
      <c r="M84" s="11">
        <f t="shared" si="35"/>
        <v>0.34246575342465752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-0.2824408468244084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0.23116438356164382</v>
      </c>
      <c r="Q84" s="11">
        <f>2*'OddsRatio_working_3-way'!K84*'OddsRatio_working_3-way'!L84*'OddsRatio_working_3-way'!M84</f>
        <v>7.7833125778331264E-2</v>
      </c>
      <c r="R84" s="11">
        <f t="shared" si="36"/>
        <v>0</v>
      </c>
      <c r="S84" s="11">
        <f t="shared" si="37"/>
        <v>-0.81845238095238104</v>
      </c>
      <c r="T84" s="11">
        <f t="shared" si="38"/>
        <v>-0.27557319223985899</v>
      </c>
      <c r="U84" s="11">
        <f>'OddsRatio_working_3-way'!S84-'OddsRatio_working_3-way'!R84^2/3</f>
        <v>-0.81845238095238104</v>
      </c>
      <c r="V84" s="11">
        <f>'OddsRatio_working_3-way'!S84*'OddsRatio_working_3-way'!R84/3-2*'OddsRatio_working_3-way'!R84^3/27-'OddsRatio_working_3-way'!T84</f>
        <v>0.27557319223985899</v>
      </c>
      <c r="W84" s="11">
        <f>'OddsRatio_working_3-way'!V84^2+4*'OddsRatio_working_3-way'!U84^3/27</f>
        <v>-5.2819388531344796E-3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0.14249782729431418</v>
      </c>
      <c r="Y84" s="11">
        <f>IF('OddsRatio_working_3-way'!W84&gt;=0,IF('OddsRatio_working_3-way'!V84+SQRT('OddsRatio_working_3-way'!W84)&gt;0,0,PI()),ACOS('OddsRatio_working_3-way'!V84/(2*'OddsRatio_working_3-way'!X84)))</f>
        <v>0.25785879515422394</v>
      </c>
      <c r="Z84" s="11">
        <f>'OddsRatio_working_3-way'!X84^(1/3)*COS('OddsRatio_working_3-way'!Y84/3)</f>
        <v>0.52039107324671219</v>
      </c>
      <c r="AA84" s="11">
        <f>'OddsRatio_working_3-way'!X84^(1/3)*COS(('OddsRatio_working_3-way'!Y84+2*PI())/3)</f>
        <v>-0.29902778355739956</v>
      </c>
      <c r="AB84" s="11">
        <f>'OddsRatio_working_3-way'!X84^(1/3)*COS(('OddsRatio_working_3-way'!Y84+4*PI())/3)</f>
        <v>-0.22136328968931274</v>
      </c>
      <c r="AC84" s="11">
        <f>'OddsRatio_working_3-way'!X84^(1/3)*SIN('OddsRatio_working_3-way'!Y84/3)</f>
        <v>4.4839616441216014E-2</v>
      </c>
      <c r="AD84" s="11">
        <f>'OddsRatio_working_3-way'!X84^(1/3)*SIN(('OddsRatio_working_3-way'!Y84+2*PI())/3)</f>
        <v>0.42825208111369334</v>
      </c>
      <c r="AE84" s="11">
        <f>'OddsRatio_working_3-way'!X84^(1/3)*SIN(('OddsRatio_working_3-way'!Y84+4*PI())/3)</f>
        <v>-0.47309169755490932</v>
      </c>
      <c r="AF84" s="11">
        <f>-'OddsRatio_working_3-way'!U84/(3*'OddsRatio_working_3-way'!X84^(1/3))*COS(('OddsRatio_working_3-way'!Y84)/3)</f>
        <v>0.52039107324671219</v>
      </c>
      <c r="AG84" s="11">
        <f>-'OddsRatio_working_3-way'!U84/(3*'OddsRatio_working_3-way'!X84^(1/3))*COS(('OddsRatio_working_3-way'!Y84+2*PI())/3)</f>
        <v>-0.29902778355739956</v>
      </c>
      <c r="AH84" s="11">
        <f>-'OddsRatio_working_3-way'!U84/(3*'OddsRatio_working_3-way'!X84^(1/3))*COS(('OddsRatio_working_3-way'!Y84+4*PI())/3)</f>
        <v>-0.22136328968931274</v>
      </c>
      <c r="AI84" s="11">
        <f>'OddsRatio_working_3-way'!U84/(3*'OddsRatio_working_3-way'!X84^(1/3))*SIN(('OddsRatio_working_3-way'!Y84)/3)</f>
        <v>-4.4839616441216014E-2</v>
      </c>
      <c r="AJ84" s="11">
        <f>'OddsRatio_working_3-way'!U84/(3*'OddsRatio_working_3-way'!X84^(1/3))*SIN(('OddsRatio_working_3-way'!Y84+2*PI())/3)</f>
        <v>-0.42825208111369334</v>
      </c>
      <c r="AK84" s="11">
        <f>'OddsRatio_working_3-way'!U84/(3*'OddsRatio_working_3-way'!X84^(1/3))*SIN(('OddsRatio_working_3-way'!Y84+4*PI())/3)</f>
        <v>0.47309169755490932</v>
      </c>
      <c r="AL84" s="11">
        <f>'OddsRatio_working_3-way'!Z84+'OddsRatio_working_3-way'!AF84</f>
        <v>1.0407821464934244</v>
      </c>
      <c r="AM84" s="11">
        <f>'OddsRatio_working_3-way'!AA84+'OddsRatio_working_3-way'!AG84</f>
        <v>-0.59805556711479912</v>
      </c>
      <c r="AN84" s="11">
        <f>'OddsRatio_working_3-way'!AB84+'OddsRatio_working_3-way'!AH84</f>
        <v>-0.44272657937862547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1.0407821464934244</v>
      </c>
      <c r="AS84" s="11">
        <f>IF(('OddsRatio_working_3-way'!X84=0),IF(Q84&gt;0,-Q84^(1/3),(-Q84)^(1/3)),'OddsRatio_working_3-way'!AM84-'OddsRatio_working_3-way'!R84/3)</f>
        <v>-0.59805556711479912</v>
      </c>
      <c r="AT84" s="11">
        <f>IF(('OddsRatio_working_3-way'!X84=0),IF(Q84&gt;0,-Q84^(1/3),(-Q84)^(1/3)),'OddsRatio_working_3-way'!AN84-'OddsRatio_working_3-way'!R84/3)</f>
        <v>-0.44272657937862547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2.61</v>
      </c>
      <c r="B85" s="4">
        <f>IF('True_Odds_Calculator_3-way'!B84="","",'True_Odds_Calculator_3-way'!B84)</f>
        <v>3.57</v>
      </c>
      <c r="C85" s="4">
        <f>IF('True_Odds_Calculator_3-way'!C84="","",'True_Odds_Calculator_3-way'!C84)</f>
        <v>2.74</v>
      </c>
      <c r="D85" s="9">
        <f t="shared" si="26"/>
        <v>0.37316880593325957</v>
      </c>
      <c r="E85" s="9">
        <f t="shared" si="27"/>
        <v>0.27163993173688378</v>
      </c>
      <c r="F85" s="9">
        <f t="shared" si="28"/>
        <v>0.35519126232985676</v>
      </c>
      <c r="G85" s="9">
        <f t="shared" si="29"/>
        <v>1.0433244665490622</v>
      </c>
      <c r="H85" s="9">
        <f t="shared" si="30"/>
        <v>2.6797523911439902</v>
      </c>
      <c r="I85" s="9">
        <f t="shared" si="31"/>
        <v>3.6813438790310893</v>
      </c>
      <c r="J85" s="9">
        <f t="shared" si="32"/>
        <v>2.8153845717953678</v>
      </c>
      <c r="K85" s="11">
        <f t="shared" si="33"/>
        <v>0.38314176245210729</v>
      </c>
      <c r="L85" s="11">
        <f t="shared" si="34"/>
        <v>0.28011204481792717</v>
      </c>
      <c r="M85" s="11">
        <f t="shared" si="35"/>
        <v>0.36496350364963503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-0.28199990458470492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0.23187953482145157</v>
      </c>
      <c r="Q85" s="11">
        <f>2*'OddsRatio_working_3-way'!K85*'OddsRatio_working_3-way'!L85*'OddsRatio_working_3-way'!M85</f>
        <v>7.8337680682922836E-2</v>
      </c>
      <c r="R85" s="11">
        <f t="shared" si="36"/>
        <v>0</v>
      </c>
      <c r="S85" s="11">
        <f t="shared" si="37"/>
        <v>-0.82226813219293626</v>
      </c>
      <c r="T85" s="11">
        <f t="shared" si="38"/>
        <v>-0.27779328790301905</v>
      </c>
      <c r="U85" s="11">
        <f>'OddsRatio_working_3-way'!S85-'OddsRatio_working_3-way'!R85^2/3</f>
        <v>-0.82226813219293626</v>
      </c>
      <c r="V85" s="11">
        <f>'OddsRatio_working_3-way'!S85*'OddsRatio_working_3-way'!R85/3-2*'OddsRatio_working_3-way'!R85^3/27-'OddsRatio_working_3-way'!T85</f>
        <v>0.27779328790301905</v>
      </c>
      <c r="W85" s="11">
        <f>'OddsRatio_working_3-way'!V85^2+4*'OddsRatio_working_3-way'!U85^3/27</f>
        <v>-5.1947326345473804E-3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0.14349550815140261</v>
      </c>
      <c r="Y85" s="11">
        <f>IF('OddsRatio_working_3-way'!W85&gt;=0,IF('OddsRatio_working_3-way'!V85+SQRT('OddsRatio_working_3-way'!W85)&gt;0,0,PI()),ACOS('OddsRatio_working_3-way'!V85/(2*'OddsRatio_working_3-way'!X85)))</f>
        <v>0.25385627278259659</v>
      </c>
      <c r="Z85" s="11">
        <f>'OddsRatio_working_3-way'!X85^(1/3)*COS('OddsRatio_working_3-way'!Y85/3)</f>
        <v>0.52166223327453121</v>
      </c>
      <c r="AA85" s="11">
        <f>'OddsRatio_working_3-way'!X85^(1/3)*COS(('OddsRatio_working_3-way'!Y85+2*PI())/3)</f>
        <v>-0.29915107004936614</v>
      </c>
      <c r="AB85" s="11">
        <f>'OddsRatio_working_3-way'!X85^(1/3)*COS(('OddsRatio_working_3-way'!Y85+4*PI())/3)</f>
        <v>-0.22251116322516473</v>
      </c>
      <c r="AC85" s="11">
        <f>'OddsRatio_working_3-way'!X85^(1/3)*SIN('OddsRatio_working_3-way'!Y85/3)</f>
        <v>4.4248070835620504E-2</v>
      </c>
      <c r="AD85" s="11">
        <f>'OddsRatio_working_3-way'!X85^(1/3)*SIN(('OddsRatio_working_3-way'!Y85+2*PI())/3)</f>
        <v>0.42964871079285771</v>
      </c>
      <c r="AE85" s="11">
        <f>'OddsRatio_working_3-way'!X85^(1/3)*SIN(('OddsRatio_working_3-way'!Y85+4*PI())/3)</f>
        <v>-0.4738967816284782</v>
      </c>
      <c r="AF85" s="11">
        <f>-'OddsRatio_working_3-way'!U85/(3*'OddsRatio_working_3-way'!X85^(1/3))*COS(('OddsRatio_working_3-way'!Y85)/3)</f>
        <v>0.5216622332745311</v>
      </c>
      <c r="AG85" s="11">
        <f>-'OddsRatio_working_3-way'!U85/(3*'OddsRatio_working_3-way'!X85^(1/3))*COS(('OddsRatio_working_3-way'!Y85+2*PI())/3)</f>
        <v>-0.29915107004936609</v>
      </c>
      <c r="AH85" s="11">
        <f>-'OddsRatio_working_3-way'!U85/(3*'OddsRatio_working_3-way'!X85^(1/3))*COS(('OddsRatio_working_3-way'!Y85+4*PI())/3)</f>
        <v>-0.22251116322516468</v>
      </c>
      <c r="AI85" s="11">
        <f>'OddsRatio_working_3-way'!U85/(3*'OddsRatio_working_3-way'!X85^(1/3))*SIN(('OddsRatio_working_3-way'!Y85)/3)</f>
        <v>-4.424807083562049E-2</v>
      </c>
      <c r="AJ85" s="11">
        <f>'OddsRatio_working_3-way'!U85/(3*'OddsRatio_working_3-way'!X85^(1/3))*SIN(('OddsRatio_working_3-way'!Y85+2*PI())/3)</f>
        <v>-0.42964871079285766</v>
      </c>
      <c r="AK85" s="11">
        <f>'OddsRatio_working_3-way'!U85/(3*'OddsRatio_working_3-way'!X85^(1/3))*SIN(('OddsRatio_working_3-way'!Y85+4*PI())/3)</f>
        <v>0.47389678162847815</v>
      </c>
      <c r="AL85" s="11">
        <f>'OddsRatio_working_3-way'!Z85+'OddsRatio_working_3-way'!AF85</f>
        <v>1.0433244665490622</v>
      </c>
      <c r="AM85" s="11">
        <f>'OddsRatio_working_3-way'!AA85+'OddsRatio_working_3-way'!AG85</f>
        <v>-0.59830214009873228</v>
      </c>
      <c r="AN85" s="11">
        <f>'OddsRatio_working_3-way'!AB85+'OddsRatio_working_3-way'!AH85</f>
        <v>-0.44502232645032941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1.0433244665490622</v>
      </c>
      <c r="AS85" s="11">
        <f>IF(('OddsRatio_working_3-way'!X85=0),IF(Q85&gt;0,-Q85^(1/3),(-Q85)^(1/3)),'OddsRatio_working_3-way'!AM85-'OddsRatio_working_3-way'!R85/3)</f>
        <v>-0.59830214009873228</v>
      </c>
      <c r="AT85" s="11">
        <f>IF(('OddsRatio_working_3-way'!X85=0),IF(Q85&gt;0,-Q85^(1/3),(-Q85)^(1/3)),'OddsRatio_working_3-way'!AN85-'OddsRatio_working_3-way'!R85/3)</f>
        <v>-0.44502232645032941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2.2000000000000002</v>
      </c>
      <c r="B86" s="4">
        <f>IF('True_Odds_Calculator_3-way'!B85="","",'True_Odds_Calculator_3-way'!B85)</f>
        <v>3.72</v>
      </c>
      <c r="C86" s="4">
        <f>IF('True_Odds_Calculator_3-way'!C85="","",'True_Odds_Calculator_3-way'!C85)</f>
        <v>3.29</v>
      </c>
      <c r="D86" s="9">
        <f t="shared" si="26"/>
        <v>0.44417815489398799</v>
      </c>
      <c r="E86" s="9">
        <f t="shared" si="27"/>
        <v>0.26066165890564047</v>
      </c>
      <c r="F86" s="9">
        <f t="shared" si="28"/>
        <v>0.29516018620037154</v>
      </c>
      <c r="G86" s="9">
        <f t="shared" si="29"/>
        <v>1.0427907492033799</v>
      </c>
      <c r="H86" s="9">
        <f t="shared" si="30"/>
        <v>2.2513488990440558</v>
      </c>
      <c r="I86" s="9">
        <f t="shared" si="31"/>
        <v>3.8363908378331928</v>
      </c>
      <c r="J86" s="9">
        <f t="shared" si="32"/>
        <v>3.3879908156757397</v>
      </c>
      <c r="K86" s="11">
        <f t="shared" si="33"/>
        <v>0.45454545454545453</v>
      </c>
      <c r="L86" s="11">
        <f t="shared" si="34"/>
        <v>0.26881720430107525</v>
      </c>
      <c r="M86" s="11">
        <f t="shared" si="35"/>
        <v>0.303951367781155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-0.2776029735535569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0.23063758478995261</v>
      </c>
      <c r="Q86" s="11">
        <f>2*'OddsRatio_working_3-way'!K86*'OddsRatio_working_3-way'!L86*'OddsRatio_working_3-way'!M86</f>
        <v>7.42794153912891E-2</v>
      </c>
      <c r="R86" s="11">
        <f t="shared" si="36"/>
        <v>0</v>
      </c>
      <c r="S86" s="11">
        <f t="shared" si="37"/>
        <v>-0.83081813511430769</v>
      </c>
      <c r="T86" s="11">
        <f t="shared" si="38"/>
        <v>-0.26757427861974487</v>
      </c>
      <c r="U86" s="11">
        <f>'OddsRatio_working_3-way'!S86-'OddsRatio_working_3-way'!R86^2/3</f>
        <v>-0.83081813511430769</v>
      </c>
      <c r="V86" s="11">
        <f>'OddsRatio_working_3-way'!S86*'OddsRatio_working_3-way'!R86/3-2*'OddsRatio_working_3-way'!R86^3/27-'OddsRatio_working_3-way'!T86</f>
        <v>0.26757427861974487</v>
      </c>
      <c r="W86" s="11">
        <f>'OddsRatio_working_3-way'!V86^2+4*'OddsRatio_working_3-way'!U86^3/27</f>
        <v>-1.3363932392614533E-2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0.1457394309817108</v>
      </c>
      <c r="Y86" s="11">
        <f>IF('OddsRatio_working_3-way'!W86&gt;=0,IF('OddsRatio_working_3-way'!V86+SQRT('OddsRatio_working_3-way'!W86)&gt;0,0,PI()),ACOS('OddsRatio_working_3-way'!V86/(2*'OddsRatio_working_3-way'!X86)))</f>
        <v>0.40781745326139851</v>
      </c>
      <c r="Z86" s="11">
        <f>'OddsRatio_working_3-way'!X86^(1/3)*COS('OddsRatio_working_3-way'!Y86/3)</f>
        <v>0.52139537460168994</v>
      </c>
      <c r="AA86" s="11">
        <f>'OddsRatio_working_3-way'!X86^(1/3)*COS(('OddsRatio_working_3-way'!Y86+2*PI())/3)</f>
        <v>-0.32246079349337309</v>
      </c>
      <c r="AB86" s="11">
        <f>'OddsRatio_working_3-way'!X86^(1/3)*COS(('OddsRatio_working_3-way'!Y86+4*PI())/3)</f>
        <v>-0.19893458110831719</v>
      </c>
      <c r="AC86" s="11">
        <f>'OddsRatio_working_3-way'!X86^(1/3)*SIN('OddsRatio_working_3-way'!Y86/3)</f>
        <v>7.1317891972487085E-2</v>
      </c>
      <c r="AD86" s="11">
        <f>'OddsRatio_working_3-way'!X86^(1/3)*SIN(('OddsRatio_working_3-way'!Y86+2*PI())/3)</f>
        <v>0.41588269383452364</v>
      </c>
      <c r="AE86" s="11">
        <f>'OddsRatio_working_3-way'!X86^(1/3)*SIN(('OddsRatio_working_3-way'!Y86+4*PI())/3)</f>
        <v>-0.48720058580701053</v>
      </c>
      <c r="AF86" s="11">
        <f>-'OddsRatio_working_3-way'!U86/(3*'OddsRatio_working_3-way'!X86^(1/3))*COS(('OddsRatio_working_3-way'!Y86)/3)</f>
        <v>0.52139537460168994</v>
      </c>
      <c r="AG86" s="11">
        <f>-'OddsRatio_working_3-way'!U86/(3*'OddsRatio_working_3-way'!X86^(1/3))*COS(('OddsRatio_working_3-way'!Y86+2*PI())/3)</f>
        <v>-0.32246079349337309</v>
      </c>
      <c r="AH86" s="11">
        <f>-'OddsRatio_working_3-way'!U86/(3*'OddsRatio_working_3-way'!X86^(1/3))*COS(('OddsRatio_working_3-way'!Y86+4*PI())/3)</f>
        <v>-0.19893458110831719</v>
      </c>
      <c r="AI86" s="11">
        <f>'OddsRatio_working_3-way'!U86/(3*'OddsRatio_working_3-way'!X86^(1/3))*SIN(('OddsRatio_working_3-way'!Y86)/3)</f>
        <v>-7.1317891972487085E-2</v>
      </c>
      <c r="AJ86" s="11">
        <f>'OddsRatio_working_3-way'!U86/(3*'OddsRatio_working_3-way'!X86^(1/3))*SIN(('OddsRatio_working_3-way'!Y86+2*PI())/3)</f>
        <v>-0.41588269383452364</v>
      </c>
      <c r="AK86" s="11">
        <f>'OddsRatio_working_3-way'!U86/(3*'OddsRatio_working_3-way'!X86^(1/3))*SIN(('OddsRatio_working_3-way'!Y86+4*PI())/3)</f>
        <v>0.48720058580701053</v>
      </c>
      <c r="AL86" s="11">
        <f>'OddsRatio_working_3-way'!Z86+'OddsRatio_working_3-way'!AF86</f>
        <v>1.0427907492033799</v>
      </c>
      <c r="AM86" s="11">
        <f>'OddsRatio_working_3-way'!AA86+'OddsRatio_working_3-way'!AG86</f>
        <v>-0.64492158698674618</v>
      </c>
      <c r="AN86" s="11">
        <f>'OddsRatio_working_3-way'!AB86+'OddsRatio_working_3-way'!AH86</f>
        <v>-0.39786916221663438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1.0427907492033799</v>
      </c>
      <c r="AS86" s="11">
        <f>IF(('OddsRatio_working_3-way'!X86=0),IF(Q86&gt;0,-Q86^(1/3),(-Q86)^(1/3)),'OddsRatio_working_3-way'!AM86-'OddsRatio_working_3-way'!R86/3)</f>
        <v>-0.64492158698674618</v>
      </c>
      <c r="AT86" s="11">
        <f>IF(('OddsRatio_working_3-way'!X86=0),IF(Q86&gt;0,-Q86^(1/3),(-Q86)^(1/3)),'OddsRatio_working_3-way'!AN86-'OddsRatio_working_3-way'!R86/3)</f>
        <v>-0.39786916221663438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2.54</v>
      </c>
      <c r="B87" s="4">
        <f>IF('True_Odds_Calculator_3-way'!B86="","",'True_Odds_Calculator_3-way'!B86)</f>
        <v>3.63</v>
      </c>
      <c r="C87" s="4">
        <f>IF('True_Odds_Calculator_3-way'!C86="","",'True_Odds_Calculator_3-way'!C86)</f>
        <v>2.79</v>
      </c>
      <c r="D87" s="9">
        <f t="shared" si="26"/>
        <v>0.38382056837157491</v>
      </c>
      <c r="E87" s="9">
        <f t="shared" si="27"/>
        <v>0.26726088172504486</v>
      </c>
      <c r="F87" s="9">
        <f t="shared" si="28"/>
        <v>0.34891854990338034</v>
      </c>
      <c r="G87" s="9">
        <f t="shared" si="29"/>
        <v>1.0424571974920345</v>
      </c>
      <c r="H87" s="9">
        <f t="shared" si="30"/>
        <v>2.6053840841377336</v>
      </c>
      <c r="I87" s="9">
        <f t="shared" si="31"/>
        <v>3.7416624294040508</v>
      </c>
      <c r="J87" s="9">
        <f t="shared" si="32"/>
        <v>2.8659983835107412</v>
      </c>
      <c r="K87" s="11">
        <f t="shared" si="33"/>
        <v>0.39370078740157477</v>
      </c>
      <c r="L87" s="11">
        <f t="shared" si="34"/>
        <v>0.27548209366391185</v>
      </c>
      <c r="M87" s="11">
        <f t="shared" si="35"/>
        <v>0.35842293906810035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-0.28182852998702634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0.23168702596970542</v>
      </c>
      <c r="Q87" s="11">
        <f>2*'OddsRatio_working_3-way'!K87*'OddsRatio_working_3-way'!L87*'OddsRatio_working_3-way'!M87</f>
        <v>7.7747324150907862E-2</v>
      </c>
      <c r="R87" s="11">
        <f t="shared" si="36"/>
        <v>0</v>
      </c>
      <c r="S87" s="11">
        <f t="shared" si="37"/>
        <v>-0.82208506704545092</v>
      </c>
      <c r="T87" s="11">
        <f t="shared" si="38"/>
        <v>-0.27586747216290297</v>
      </c>
      <c r="U87" s="11">
        <f>'OddsRatio_working_3-way'!S87-'OddsRatio_working_3-way'!R87^2/3</f>
        <v>-0.82208506704545092</v>
      </c>
      <c r="V87" s="11">
        <f>'OddsRatio_working_3-way'!S87*'OddsRatio_working_3-way'!R87/3-2*'OddsRatio_working_3-way'!R87^3/27-'OddsRatio_working_3-way'!T87</f>
        <v>0.27586747216290297</v>
      </c>
      <c r="W87" s="11">
        <f>'OddsRatio_working_3-way'!V87^2+4*'OddsRatio_working_3-way'!U87^3/27</f>
        <v>-6.2059824202572028E-3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0.14344759027063442</v>
      </c>
      <c r="Y87" s="11">
        <f>IF('OddsRatio_working_3-way'!W87&gt;=0,IF('OddsRatio_working_3-way'!V87+SQRT('OddsRatio_working_3-way'!W87)&gt;0,0,PI()),ACOS('OddsRatio_working_3-way'!V87/(2*'OddsRatio_working_3-way'!X87)))</f>
        <v>0.2781615116881202</v>
      </c>
      <c r="Z87" s="11">
        <f>'OddsRatio_working_3-way'!X87^(1/3)*COS('OddsRatio_working_3-way'!Y87/3)</f>
        <v>0.52122859874601724</v>
      </c>
      <c r="AA87" s="11">
        <f>'OddsRatio_working_3-way'!X87^(1/3)*COS(('OddsRatio_working_3-way'!Y87+2*PI())/3)</f>
        <v>-0.30258843007645764</v>
      </c>
      <c r="AB87" s="11">
        <f>'OddsRatio_working_3-way'!X87^(1/3)*COS(('OddsRatio_working_3-way'!Y87+4*PI())/3)</f>
        <v>-0.21864016866955976</v>
      </c>
      <c r="AC87" s="11">
        <f>'OddsRatio_working_3-way'!X87^(1/3)*SIN('OddsRatio_working_3-way'!Y87/3)</f>
        <v>4.8467551321273603E-2</v>
      </c>
      <c r="AD87" s="11">
        <f>'OddsRatio_working_3-way'!X87^(1/3)*SIN(('OddsRatio_working_3-way'!Y87+2*PI())/3)</f>
        <v>0.42716343203237994</v>
      </c>
      <c r="AE87" s="11">
        <f>'OddsRatio_working_3-way'!X87^(1/3)*SIN(('OddsRatio_working_3-way'!Y87+4*PI())/3)</f>
        <v>-0.47563098335365356</v>
      </c>
      <c r="AF87" s="11">
        <f>-'OddsRatio_working_3-way'!U87/(3*'OddsRatio_working_3-way'!X87^(1/3))*COS(('OddsRatio_working_3-way'!Y87)/3)</f>
        <v>0.52122859874601712</v>
      </c>
      <c r="AG87" s="11">
        <f>-'OddsRatio_working_3-way'!U87/(3*'OddsRatio_working_3-way'!X87^(1/3))*COS(('OddsRatio_working_3-way'!Y87+2*PI())/3)</f>
        <v>-0.30258843007645758</v>
      </c>
      <c r="AH87" s="11">
        <f>-'OddsRatio_working_3-way'!U87/(3*'OddsRatio_working_3-way'!X87^(1/3))*COS(('OddsRatio_working_3-way'!Y87+4*PI())/3)</f>
        <v>-0.21864016866955971</v>
      </c>
      <c r="AI87" s="11">
        <f>'OddsRatio_working_3-way'!U87/(3*'OddsRatio_working_3-way'!X87^(1/3))*SIN(('OddsRatio_working_3-way'!Y87)/3)</f>
        <v>-4.8467551321273589E-2</v>
      </c>
      <c r="AJ87" s="11">
        <f>'OddsRatio_working_3-way'!U87/(3*'OddsRatio_working_3-way'!X87^(1/3))*SIN(('OddsRatio_working_3-way'!Y87+2*PI())/3)</f>
        <v>-0.42716343203237989</v>
      </c>
      <c r="AK87" s="11">
        <f>'OddsRatio_working_3-way'!U87/(3*'OddsRatio_working_3-way'!X87^(1/3))*SIN(('OddsRatio_working_3-way'!Y87+4*PI())/3)</f>
        <v>0.47563098335365345</v>
      </c>
      <c r="AL87" s="11">
        <f>'OddsRatio_working_3-way'!Z87+'OddsRatio_working_3-way'!AF87</f>
        <v>1.0424571974920345</v>
      </c>
      <c r="AM87" s="11">
        <f>'OddsRatio_working_3-way'!AA87+'OddsRatio_working_3-way'!AG87</f>
        <v>-0.60517686015291527</v>
      </c>
      <c r="AN87" s="11">
        <f>'OddsRatio_working_3-way'!AB87+'OddsRatio_working_3-way'!AH87</f>
        <v>-0.43728033733911947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1.0424571974920345</v>
      </c>
      <c r="AS87" s="11">
        <f>IF(('OddsRatio_working_3-way'!X87=0),IF(Q87&gt;0,-Q87^(1/3),(-Q87)^(1/3)),'OddsRatio_working_3-way'!AM87-'OddsRatio_working_3-way'!R87/3)</f>
        <v>-0.60517686015291527</v>
      </c>
      <c r="AT87" s="11">
        <f>IF(('OddsRatio_working_3-way'!X87=0),IF(Q87&gt;0,-Q87^(1/3),(-Q87)^(1/3)),'OddsRatio_working_3-way'!AN87-'OddsRatio_working_3-way'!R87/3)</f>
        <v>-0.43728033733911947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2.31</v>
      </c>
      <c r="B88" s="4">
        <f>IF('True_Odds_Calculator_3-way'!B87="","",'True_Odds_Calculator_3-way'!B87)</f>
        <v>3.71</v>
      </c>
      <c r="C88" s="4">
        <f>IF('True_Odds_Calculator_3-way'!C87="","",'True_Odds_Calculator_3-way'!C87)</f>
        <v>3.07</v>
      </c>
      <c r="D88" s="9">
        <f t="shared" si="26"/>
        <v>0.42241472713756156</v>
      </c>
      <c r="E88" s="9">
        <f t="shared" si="27"/>
        <v>0.26119051739528976</v>
      </c>
      <c r="F88" s="9">
        <f t="shared" si="28"/>
        <v>0.31639475546714885</v>
      </c>
      <c r="G88" s="9">
        <f t="shared" si="29"/>
        <v>1.0437722932444697</v>
      </c>
      <c r="H88" s="9">
        <f t="shared" si="30"/>
        <v>2.3673417041502551</v>
      </c>
      <c r="I88" s="9">
        <f t="shared" si="31"/>
        <v>3.8286229146925139</v>
      </c>
      <c r="J88" s="9">
        <f t="shared" si="32"/>
        <v>3.1606086470160522</v>
      </c>
      <c r="K88" s="11">
        <f t="shared" si="33"/>
        <v>0.4329004329004329</v>
      </c>
      <c r="L88" s="11">
        <f t="shared" si="34"/>
        <v>0.26954177897574122</v>
      </c>
      <c r="M88" s="11">
        <f t="shared" si="35"/>
        <v>0.32573289902280134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-0.27931011717239629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0.23146910246658264</v>
      </c>
      <c r="Q88" s="11">
        <f>2*'OddsRatio_working_3-way'!K88*'OddsRatio_working_3-way'!L88*'OddsRatio_working_3-way'!M88</f>
        <v>7.6016125604789056E-2</v>
      </c>
      <c r="R88" s="11">
        <f t="shared" si="36"/>
        <v>0</v>
      </c>
      <c r="S88" s="11">
        <f t="shared" si="37"/>
        <v>-0.82871721515091012</v>
      </c>
      <c r="T88" s="11">
        <f t="shared" si="38"/>
        <v>-0.2721567209034188</v>
      </c>
      <c r="U88" s="11">
        <f>'OddsRatio_working_3-way'!S88-'OddsRatio_working_3-way'!R88^2/3</f>
        <v>-0.82871721515091012</v>
      </c>
      <c r="V88" s="11">
        <f>'OddsRatio_working_3-way'!S88*'OddsRatio_working_3-way'!R88/3-2*'OddsRatio_working_3-way'!R88^3/27-'OddsRatio_working_3-way'!T88</f>
        <v>0.2721567209034188</v>
      </c>
      <c r="W88" s="11">
        <f>'OddsRatio_working_3-way'!V88^2+4*'OddsRatio_working_3-way'!U88^3/27</f>
        <v>-1.0247750945405129E-2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0.14518697572295056</v>
      </c>
      <c r="Y88" s="11">
        <f>IF('OddsRatio_working_3-way'!W88&gt;=0,IF('OddsRatio_working_3-way'!V88+SQRT('OddsRatio_working_3-way'!W88)&gt;0,0,PI()),ACOS('OddsRatio_working_3-way'!V88/(2*'OddsRatio_working_3-way'!X88)))</f>
        <v>0.35610203601872281</v>
      </c>
      <c r="Z88" s="11">
        <f>'OddsRatio_working_3-way'!X88^(1/3)*COS('OddsRatio_working_3-way'!Y88/3)</f>
        <v>0.52188614662223498</v>
      </c>
      <c r="AA88" s="11">
        <f>'OddsRatio_working_3-way'!X88^(1/3)*COS(('OddsRatio_working_3-way'!Y88+2*PI())/3)</f>
        <v>-0.31484521854276687</v>
      </c>
      <c r="AB88" s="11">
        <f>'OddsRatio_working_3-way'!X88^(1/3)*COS(('OddsRatio_working_3-way'!Y88+4*PI())/3)</f>
        <v>-0.20704092807946825</v>
      </c>
      <c r="AC88" s="11">
        <f>'OddsRatio_working_3-way'!X88^(1/3)*SIN('OddsRatio_working_3-way'!Y88/3)</f>
        <v>6.2240836118782228E-2</v>
      </c>
      <c r="AD88" s="11">
        <f>'OddsRatio_working_3-way'!X88^(1/3)*SIN(('OddsRatio_working_3-way'!Y88+2*PI())/3)</f>
        <v>0.4208462427986347</v>
      </c>
      <c r="AE88" s="11">
        <f>'OddsRatio_working_3-way'!X88^(1/3)*SIN(('OddsRatio_working_3-way'!Y88+4*PI())/3)</f>
        <v>-0.48308707891741681</v>
      </c>
      <c r="AF88" s="11">
        <f>-'OddsRatio_working_3-way'!U88/(3*'OddsRatio_working_3-way'!X88^(1/3))*COS(('OddsRatio_working_3-way'!Y88)/3)</f>
        <v>0.52188614662223487</v>
      </c>
      <c r="AG88" s="11">
        <f>-'OddsRatio_working_3-way'!U88/(3*'OddsRatio_working_3-way'!X88^(1/3))*COS(('OddsRatio_working_3-way'!Y88+2*PI())/3)</f>
        <v>-0.31484521854276681</v>
      </c>
      <c r="AH88" s="11">
        <f>-'OddsRatio_working_3-way'!U88/(3*'OddsRatio_working_3-way'!X88^(1/3))*COS(('OddsRatio_working_3-way'!Y88+4*PI())/3)</f>
        <v>-0.20704092807946819</v>
      </c>
      <c r="AI88" s="11">
        <f>'OddsRatio_working_3-way'!U88/(3*'OddsRatio_working_3-way'!X88^(1/3))*SIN(('OddsRatio_working_3-way'!Y88)/3)</f>
        <v>-6.2240836118782214E-2</v>
      </c>
      <c r="AJ88" s="11">
        <f>'OddsRatio_working_3-way'!U88/(3*'OddsRatio_working_3-way'!X88^(1/3))*SIN(('OddsRatio_working_3-way'!Y88+2*PI())/3)</f>
        <v>-0.42084624279863464</v>
      </c>
      <c r="AK88" s="11">
        <f>'OddsRatio_working_3-way'!U88/(3*'OddsRatio_working_3-way'!X88^(1/3))*SIN(('OddsRatio_working_3-way'!Y88+4*PI())/3)</f>
        <v>0.4830870789174167</v>
      </c>
      <c r="AL88" s="11">
        <f>'OddsRatio_working_3-way'!Z88+'OddsRatio_working_3-way'!AF88</f>
        <v>1.0437722932444697</v>
      </c>
      <c r="AM88" s="11">
        <f>'OddsRatio_working_3-way'!AA88+'OddsRatio_working_3-way'!AG88</f>
        <v>-0.62969043708553363</v>
      </c>
      <c r="AN88" s="11">
        <f>'OddsRatio_working_3-way'!AB88+'OddsRatio_working_3-way'!AH88</f>
        <v>-0.41408185615893645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1.0437722932444697</v>
      </c>
      <c r="AS88" s="11">
        <f>IF(('OddsRatio_working_3-way'!X88=0),IF(Q88&gt;0,-Q88^(1/3),(-Q88)^(1/3)),'OddsRatio_working_3-way'!AM88-'OddsRatio_working_3-way'!R88/3)</f>
        <v>-0.62969043708553363</v>
      </c>
      <c r="AT88" s="11">
        <f>IF(('OddsRatio_working_3-way'!X88=0),IF(Q88&gt;0,-Q88^(1/3),(-Q88)^(1/3)),'OddsRatio_working_3-way'!AN88-'OddsRatio_working_3-way'!R88/3)</f>
        <v>-0.41408185615893645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3.41</v>
      </c>
      <c r="B89" s="4">
        <f>IF('True_Odds_Calculator_3-way'!B88="","",'True_Odds_Calculator_3-way'!B88)</f>
        <v>3.83</v>
      </c>
      <c r="C89" s="4">
        <f>IF('True_Odds_Calculator_3-way'!C88="","",'True_Odds_Calculator_3-way'!C88)</f>
        <v>2.11</v>
      </c>
      <c r="D89" s="9">
        <f t="shared" si="26"/>
        <v>0.28425285230959518</v>
      </c>
      <c r="E89" s="9">
        <f t="shared" si="27"/>
        <v>0.25272850509102152</v>
      </c>
      <c r="F89" s="9">
        <f t="shared" si="28"/>
        <v>0.46301864259938319</v>
      </c>
      <c r="G89" s="9">
        <f t="shared" si="29"/>
        <v>1.0448110381330225</v>
      </c>
      <c r="H89" s="9">
        <f t="shared" si="30"/>
        <v>3.5179946019005848</v>
      </c>
      <c r="I89" s="9">
        <f t="shared" si="31"/>
        <v>3.9568152379164538</v>
      </c>
      <c r="J89" s="9">
        <f t="shared" si="32"/>
        <v>2.1597402523276545</v>
      </c>
      <c r="K89" s="11">
        <f t="shared" si="33"/>
        <v>0.29325513196480935</v>
      </c>
      <c r="L89" s="11">
        <f t="shared" si="34"/>
        <v>0.2610966057441253</v>
      </c>
      <c r="M89" s="11">
        <f t="shared" si="35"/>
        <v>0.47393364928909953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-0.27472036107543885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0.23042952099000652</v>
      </c>
      <c r="Q89" s="11">
        <f>2*'OddsRatio_working_3-way'!K89*'OddsRatio_working_3-way'!L89*'OddsRatio_working_3-way'!M89</f>
        <v>7.2576227083466602E-2</v>
      </c>
      <c r="R89" s="11">
        <f t="shared" si="36"/>
        <v>0</v>
      </c>
      <c r="S89" s="11">
        <f t="shared" si="37"/>
        <v>-0.83877845853125554</v>
      </c>
      <c r="T89" s="11">
        <f t="shared" si="38"/>
        <v>-0.26418219166338747</v>
      </c>
      <c r="U89" s="11">
        <f>'OddsRatio_working_3-way'!S89-'OddsRatio_working_3-way'!R89^2/3</f>
        <v>-0.83877845853125554</v>
      </c>
      <c r="V89" s="11">
        <f>'OddsRatio_working_3-way'!S89*'OddsRatio_working_3-way'!R89/3-2*'OddsRatio_working_3-way'!R89^3/27-'OddsRatio_working_3-way'!T89</f>
        <v>0.26418219166338747</v>
      </c>
      <c r="W89" s="11">
        <f>'OddsRatio_working_3-way'!V89^2+4*'OddsRatio_working_3-way'!U89^3/27</f>
        <v>-1.7633251007691128E-2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0.14783900145070136</v>
      </c>
      <c r="Y89" s="11">
        <f>IF('OddsRatio_working_3-way'!W89&gt;=0,IF('OddsRatio_working_3-way'!V89+SQRT('OddsRatio_working_3-way'!W89)&gt;0,0,PI()),ACOS('OddsRatio_working_3-way'!V89/(2*'OddsRatio_working_3-way'!X89)))</f>
        <v>0.46576256068924726</v>
      </c>
      <c r="Z89" s="11">
        <f>'OddsRatio_working_3-way'!X89^(1/3)*COS('OddsRatio_working_3-way'!Y89/3)</f>
        <v>0.52240551906651123</v>
      </c>
      <c r="AA89" s="11">
        <f>'OddsRatio_working_3-way'!X89^(1/3)*COS(('OddsRatio_working_3-way'!Y89+2*PI())/3)</f>
        <v>-0.33201215064383249</v>
      </c>
      <c r="AB89" s="11">
        <f>'OddsRatio_working_3-way'!X89^(1/3)*COS(('OddsRatio_working_3-way'!Y89+4*PI())/3)</f>
        <v>-0.19039336842267879</v>
      </c>
      <c r="AC89" s="11">
        <f>'OddsRatio_working_3-way'!X89^(1/3)*SIN('OddsRatio_working_3-way'!Y89/3)</f>
        <v>8.176364203769021E-2</v>
      </c>
      <c r="AD89" s="11">
        <f>'OddsRatio_working_3-way'!X89^(1/3)*SIN(('OddsRatio_working_3-way'!Y89+2*PI())/3)</f>
        <v>0.41153462956994952</v>
      </c>
      <c r="AE89" s="11">
        <f>'OddsRatio_working_3-way'!X89^(1/3)*SIN(('OddsRatio_working_3-way'!Y89+4*PI())/3)</f>
        <v>-0.49329827160763962</v>
      </c>
      <c r="AF89" s="11">
        <f>-'OddsRatio_working_3-way'!U89/(3*'OddsRatio_working_3-way'!X89^(1/3))*COS(('OddsRatio_working_3-way'!Y89)/3)</f>
        <v>0.52240551906651123</v>
      </c>
      <c r="AG89" s="11">
        <f>-'OddsRatio_working_3-way'!U89/(3*'OddsRatio_working_3-way'!X89^(1/3))*COS(('OddsRatio_working_3-way'!Y89+2*PI())/3)</f>
        <v>-0.33201215064383249</v>
      </c>
      <c r="AH89" s="11">
        <f>-'OddsRatio_working_3-way'!U89/(3*'OddsRatio_working_3-way'!X89^(1/3))*COS(('OddsRatio_working_3-way'!Y89+4*PI())/3)</f>
        <v>-0.19039336842267879</v>
      </c>
      <c r="AI89" s="11">
        <f>'OddsRatio_working_3-way'!U89/(3*'OddsRatio_working_3-way'!X89^(1/3))*SIN(('OddsRatio_working_3-way'!Y89)/3)</f>
        <v>-8.176364203769021E-2</v>
      </c>
      <c r="AJ89" s="11">
        <f>'OddsRatio_working_3-way'!U89/(3*'OddsRatio_working_3-way'!X89^(1/3))*SIN(('OddsRatio_working_3-way'!Y89+2*PI())/3)</f>
        <v>-0.41153462956994952</v>
      </c>
      <c r="AK89" s="11">
        <f>'OddsRatio_working_3-way'!U89/(3*'OddsRatio_working_3-way'!X89^(1/3))*SIN(('OddsRatio_working_3-way'!Y89+4*PI())/3)</f>
        <v>0.49329827160763962</v>
      </c>
      <c r="AL89" s="11">
        <f>'OddsRatio_working_3-way'!Z89+'OddsRatio_working_3-way'!AF89</f>
        <v>1.0448110381330225</v>
      </c>
      <c r="AM89" s="11">
        <f>'OddsRatio_working_3-way'!AA89+'OddsRatio_working_3-way'!AG89</f>
        <v>-0.66402430128766499</v>
      </c>
      <c r="AN89" s="11">
        <f>'OddsRatio_working_3-way'!AB89+'OddsRatio_working_3-way'!AH89</f>
        <v>-0.38078673684535758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1.0448110381330225</v>
      </c>
      <c r="AS89" s="11">
        <f>IF(('OddsRatio_working_3-way'!X89=0),IF(Q89&gt;0,-Q89^(1/3),(-Q89)^(1/3)),'OddsRatio_working_3-way'!AM89-'OddsRatio_working_3-way'!R89/3)</f>
        <v>-0.66402430128766499</v>
      </c>
      <c r="AT89" s="11">
        <f>IF(('OddsRatio_working_3-way'!X89=0),IF(Q89&gt;0,-Q89^(1/3),(-Q89)^(1/3)),'OddsRatio_working_3-way'!AN89-'OddsRatio_working_3-way'!R89/3)</f>
        <v>-0.38078673684535758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2.0699999999999998</v>
      </c>
      <c r="B90" s="4">
        <f>IF('True_Odds_Calculator_3-way'!B89="","",'True_Odds_Calculator_3-way'!B89)</f>
        <v>3.59</v>
      </c>
      <c r="C90" s="4">
        <f>IF('True_Odds_Calculator_3-way'!C89="","",'True_Odds_Calculator_3-way'!C89)</f>
        <v>3.74</v>
      </c>
      <c r="D90" s="9">
        <f t="shared" si="26"/>
        <v>0.47181757178033329</v>
      </c>
      <c r="E90" s="9">
        <f t="shared" si="27"/>
        <v>0.26956148527136459</v>
      </c>
      <c r="F90" s="9">
        <f t="shared" si="28"/>
        <v>0.25862094294830212</v>
      </c>
      <c r="G90" s="9">
        <f t="shared" si="29"/>
        <v>1.0462273283418426</v>
      </c>
      <c r="H90" s="9">
        <f t="shared" si="30"/>
        <v>2.1194632413257715</v>
      </c>
      <c r="I90" s="9">
        <f t="shared" si="31"/>
        <v>3.709728780405372</v>
      </c>
      <c r="J90" s="9">
        <f t="shared" si="32"/>
        <v>3.8666628796566496</v>
      </c>
      <c r="K90" s="11">
        <f t="shared" si="33"/>
        <v>0.48309178743961356</v>
      </c>
      <c r="L90" s="11">
        <f t="shared" si="34"/>
        <v>0.2785515320334262</v>
      </c>
      <c r="M90" s="11">
        <f t="shared" si="35"/>
        <v>0.26737967914438499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-0.27321070272861625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0.23027329626365026</v>
      </c>
      <c r="Q90" s="11">
        <f>2*'OddsRatio_working_3-way'!K90*'OddsRatio_working_3-way'!L90*'OddsRatio_working_3-way'!M90</f>
        <v>7.1960405082390697E-2</v>
      </c>
      <c r="R90" s="11">
        <f t="shared" si="36"/>
        <v>0</v>
      </c>
      <c r="S90" s="11">
        <f t="shared" si="37"/>
        <v>-0.84284141859692707</v>
      </c>
      <c r="T90" s="11">
        <f t="shared" si="38"/>
        <v>-0.2633879433115397</v>
      </c>
      <c r="U90" s="11">
        <f>'OddsRatio_working_3-way'!S90-'OddsRatio_working_3-way'!R90^2/3</f>
        <v>-0.84284141859692707</v>
      </c>
      <c r="V90" s="11">
        <f>'OddsRatio_working_3-way'!S90*'OddsRatio_working_3-way'!R90/3-2*'OddsRatio_working_3-way'!R90^3/27-'OddsRatio_working_3-way'!T90</f>
        <v>0.2633879433115397</v>
      </c>
      <c r="W90" s="11">
        <f>'OddsRatio_working_3-way'!V90^2+4*'OddsRatio_working_3-way'!U90^3/27</f>
        <v>-1.9328877754994506E-2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0.1489144775004074</v>
      </c>
      <c r="Y90" s="11">
        <f>IF('OddsRatio_working_3-way'!W90&gt;=0,IF('OddsRatio_working_3-way'!V90+SQRT('OddsRatio_working_3-way'!W90)&gt;0,0,PI()),ACOS('OddsRatio_working_3-way'!V90/(2*'OddsRatio_working_3-way'!X90)))</f>
        <v>0.4856756350815592</v>
      </c>
      <c r="Z90" s="11">
        <f>'OddsRatio_working_3-way'!X90^(1/3)*COS('OddsRatio_working_3-way'!Y90/3)</f>
        <v>0.52311366417092131</v>
      </c>
      <c r="AA90" s="11">
        <f>'OddsRatio_working_3-way'!X90^(1/3)*COS(('OddsRatio_working_3-way'!Y90+2*PI())/3)</f>
        <v>-0.33554619224951554</v>
      </c>
      <c r="AB90" s="11">
        <f>'OddsRatio_working_3-way'!X90^(1/3)*COS(('OddsRatio_working_3-way'!Y90+4*PI())/3)</f>
        <v>-0.18756747192140591</v>
      </c>
      <c r="AC90" s="11">
        <f>'OddsRatio_working_3-way'!X90^(1/3)*SIN('OddsRatio_working_3-way'!Y90/3)</f>
        <v>8.5435554015770451E-2</v>
      </c>
      <c r="AD90" s="11">
        <f>'OddsRatio_working_3-way'!X90^(1/3)*SIN(('OddsRatio_working_3-way'!Y90+2*PI())/3)</f>
        <v>0.41031194523089409</v>
      </c>
      <c r="AE90" s="11">
        <f>'OddsRatio_working_3-way'!X90^(1/3)*SIN(('OddsRatio_working_3-way'!Y90+4*PI())/3)</f>
        <v>-0.49574749924666461</v>
      </c>
      <c r="AF90" s="11">
        <f>-'OddsRatio_working_3-way'!U90/(3*'OddsRatio_working_3-way'!X90^(1/3))*COS(('OddsRatio_working_3-way'!Y90)/3)</f>
        <v>0.5231136641709212</v>
      </c>
      <c r="AG90" s="11">
        <f>-'OddsRatio_working_3-way'!U90/(3*'OddsRatio_working_3-way'!X90^(1/3))*COS(('OddsRatio_working_3-way'!Y90+2*PI())/3)</f>
        <v>-0.33554619224951548</v>
      </c>
      <c r="AH90" s="11">
        <f>-'OddsRatio_working_3-way'!U90/(3*'OddsRatio_working_3-way'!X90^(1/3))*COS(('OddsRatio_working_3-way'!Y90+4*PI())/3)</f>
        <v>-0.18756747192140588</v>
      </c>
      <c r="AI90" s="11">
        <f>'OddsRatio_working_3-way'!U90/(3*'OddsRatio_working_3-way'!X90^(1/3))*SIN(('OddsRatio_working_3-way'!Y90)/3)</f>
        <v>-8.5435554015770424E-2</v>
      </c>
      <c r="AJ90" s="11">
        <f>'OddsRatio_working_3-way'!U90/(3*'OddsRatio_working_3-way'!X90^(1/3))*SIN(('OddsRatio_working_3-way'!Y90+2*PI())/3)</f>
        <v>-0.41031194523089404</v>
      </c>
      <c r="AK90" s="11">
        <f>'OddsRatio_working_3-way'!U90/(3*'OddsRatio_working_3-way'!X90^(1/3))*SIN(('OddsRatio_working_3-way'!Y90+4*PI())/3)</f>
        <v>0.4957474992466645</v>
      </c>
      <c r="AL90" s="11">
        <f>'OddsRatio_working_3-way'!Z90+'OddsRatio_working_3-way'!AF90</f>
        <v>1.0462273283418426</v>
      </c>
      <c r="AM90" s="11">
        <f>'OddsRatio_working_3-way'!AA90+'OddsRatio_working_3-way'!AG90</f>
        <v>-0.67109238449903108</v>
      </c>
      <c r="AN90" s="11">
        <f>'OddsRatio_working_3-way'!AB90+'OddsRatio_working_3-way'!AH90</f>
        <v>-0.37513494384281176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1.0462273283418426</v>
      </c>
      <c r="AS90" s="11">
        <f>IF(('OddsRatio_working_3-way'!X90=0),IF(Q90&gt;0,-Q90^(1/3),(-Q90)^(1/3)),'OddsRatio_working_3-way'!AM90-'OddsRatio_working_3-way'!R90/3)</f>
        <v>-0.67109238449903108</v>
      </c>
      <c r="AT90" s="11">
        <f>IF(('OddsRatio_working_3-way'!X90=0),IF(Q90&gt;0,-Q90^(1/3),(-Q90)^(1/3)),'OddsRatio_working_3-way'!AN90-'OddsRatio_working_3-way'!R90/3)</f>
        <v>-0.37513494384281176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1.93</v>
      </c>
      <c r="B91" s="4">
        <f>IF('True_Odds_Calculator_3-way'!B90="","",'True_Odds_Calculator_3-way'!B90)</f>
        <v>3.85</v>
      </c>
      <c r="C91" s="4">
        <f>IF('True_Odds_Calculator_3-way'!C90="","",'True_Odds_Calculator_3-way'!C90)</f>
        <v>3.98</v>
      </c>
      <c r="D91" s="9">
        <f t="shared" si="26"/>
        <v>0.5065064132503222</v>
      </c>
      <c r="E91" s="9">
        <f t="shared" si="27"/>
        <v>0.25089163026864725</v>
      </c>
      <c r="F91" s="9">
        <f t="shared" si="28"/>
        <v>0.24260195648103031</v>
      </c>
      <c r="G91" s="9">
        <f t="shared" si="29"/>
        <v>1.0476437246214803</v>
      </c>
      <c r="H91" s="9">
        <f t="shared" si="30"/>
        <v>1.9743086638979765</v>
      </c>
      <c r="I91" s="9">
        <f t="shared" si="31"/>
        <v>3.9857846151712191</v>
      </c>
      <c r="J91" s="9">
        <f t="shared" si="32"/>
        <v>4.1219782993720111</v>
      </c>
      <c r="K91" s="11">
        <f t="shared" si="33"/>
        <v>0.5181347150259068</v>
      </c>
      <c r="L91" s="11">
        <f t="shared" si="34"/>
        <v>0.25974025974025972</v>
      </c>
      <c r="M91" s="11">
        <f t="shared" si="35"/>
        <v>0.25125628140703515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-0.26708098057070884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0.22858387219050641</v>
      </c>
      <c r="Q91" s="11">
        <f>2*'OddsRatio_working_3-way'!K91*'OddsRatio_working_3-way'!L91*'OddsRatio_working_3-way'!M91</f>
        <v>6.7628364553404263E-2</v>
      </c>
      <c r="R91" s="11">
        <f t="shared" si="36"/>
        <v>0</v>
      </c>
      <c r="S91" s="11">
        <f t="shared" si="37"/>
        <v>-0.85585979092206288</v>
      </c>
      <c r="T91" s="11">
        <f t="shared" si="38"/>
        <v>-0.25321295589410148</v>
      </c>
      <c r="U91" s="11">
        <f>'OddsRatio_working_3-way'!S91-'OddsRatio_working_3-way'!R91^2/3</f>
        <v>-0.85585979092206288</v>
      </c>
      <c r="V91" s="11">
        <f>'OddsRatio_working_3-way'!S91*'OddsRatio_working_3-way'!R91/3-2*'OddsRatio_working_3-way'!R91^3/27-'OddsRatio_working_3-way'!T91</f>
        <v>0.25321295589410148</v>
      </c>
      <c r="W91" s="11">
        <f>'OddsRatio_working_3-way'!V91^2+4*'OddsRatio_working_3-way'!U91^3/27</f>
        <v>-2.8759326043475128E-2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0.15237792415250256</v>
      </c>
      <c r="Y91" s="11">
        <f>IF('OddsRatio_working_3-way'!W91&gt;=0,IF('OddsRatio_working_3-way'!V91+SQRT('OddsRatio_working_3-way'!W91)&gt;0,0,PI()),ACOS('OddsRatio_working_3-way'!V91/(2*'OddsRatio_working_3-way'!X91)))</f>
        <v>0.59012428881698697</v>
      </c>
      <c r="Z91" s="11">
        <f>'OddsRatio_working_3-way'!X91^(1/3)*COS('OddsRatio_working_3-way'!Y91/3)</f>
        <v>0.52382186231074013</v>
      </c>
      <c r="AA91" s="11">
        <f>'OddsRatio_working_3-way'!X91^(1/3)*COS(('OddsRatio_working_3-way'!Y91+2*PI())/3)</f>
        <v>-0.35231524606620113</v>
      </c>
      <c r="AB91" s="11">
        <f>'OddsRatio_working_3-way'!X91^(1/3)*COS(('OddsRatio_working_3-way'!Y91+4*PI())/3)</f>
        <v>-0.1715066162445387</v>
      </c>
      <c r="AC91" s="11">
        <f>'OddsRatio_working_3-way'!X91^(1/3)*SIN('OddsRatio_working_3-way'!Y91/3)</f>
        <v>0.1043899110993442</v>
      </c>
      <c r="AD91" s="11">
        <f>'OddsRatio_working_3-way'!X91^(1/3)*SIN(('OddsRatio_working_3-way'!Y91+2*PI())/3)</f>
        <v>0.40144808426910333</v>
      </c>
      <c r="AE91" s="11">
        <f>'OddsRatio_working_3-way'!X91^(1/3)*SIN(('OddsRatio_working_3-way'!Y91+4*PI())/3)</f>
        <v>-0.50583799536844753</v>
      </c>
      <c r="AF91" s="11">
        <f>-'OddsRatio_working_3-way'!U91/(3*'OddsRatio_working_3-way'!X91^(1/3))*COS(('OddsRatio_working_3-way'!Y91)/3)</f>
        <v>0.52382186231074013</v>
      </c>
      <c r="AG91" s="11">
        <f>-'OddsRatio_working_3-way'!U91/(3*'OddsRatio_working_3-way'!X91^(1/3))*COS(('OddsRatio_working_3-way'!Y91+2*PI())/3)</f>
        <v>-0.35231524606620113</v>
      </c>
      <c r="AH91" s="11">
        <f>-'OddsRatio_working_3-way'!U91/(3*'OddsRatio_working_3-way'!X91^(1/3))*COS(('OddsRatio_working_3-way'!Y91+4*PI())/3)</f>
        <v>-0.1715066162445387</v>
      </c>
      <c r="AI91" s="11">
        <f>'OddsRatio_working_3-way'!U91/(3*'OddsRatio_working_3-way'!X91^(1/3))*SIN(('OddsRatio_working_3-way'!Y91)/3)</f>
        <v>-0.1043899110993442</v>
      </c>
      <c r="AJ91" s="11">
        <f>'OddsRatio_working_3-way'!U91/(3*'OddsRatio_working_3-way'!X91^(1/3))*SIN(('OddsRatio_working_3-way'!Y91+2*PI())/3)</f>
        <v>-0.40144808426910333</v>
      </c>
      <c r="AK91" s="11">
        <f>'OddsRatio_working_3-way'!U91/(3*'OddsRatio_working_3-way'!X91^(1/3))*SIN(('OddsRatio_working_3-way'!Y91+4*PI())/3)</f>
        <v>0.50583799536844753</v>
      </c>
      <c r="AL91" s="11">
        <f>'OddsRatio_working_3-way'!Z91+'OddsRatio_working_3-way'!AF91</f>
        <v>1.0476437246214803</v>
      </c>
      <c r="AM91" s="11">
        <f>'OddsRatio_working_3-way'!AA91+'OddsRatio_working_3-way'!AG91</f>
        <v>-0.70463049213240225</v>
      </c>
      <c r="AN91" s="11">
        <f>'OddsRatio_working_3-way'!AB91+'OddsRatio_working_3-way'!AH91</f>
        <v>-0.34301323248907739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1.0476437246214803</v>
      </c>
      <c r="AS91" s="11">
        <f>IF(('OddsRatio_working_3-way'!X91=0),IF(Q91&gt;0,-Q91^(1/3),(-Q91)^(1/3)),'OddsRatio_working_3-way'!AM91-'OddsRatio_working_3-way'!R91/3)</f>
        <v>-0.70463049213240225</v>
      </c>
      <c r="AT91" s="11">
        <f>IF(('OddsRatio_working_3-way'!X91=0),IF(Q91&gt;0,-Q91^(1/3),(-Q91)^(1/3)),'OddsRatio_working_3-way'!AN91-'OddsRatio_working_3-way'!R91/3)</f>
        <v>-0.34301323248907739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2.37</v>
      </c>
      <c r="B92" s="4">
        <f>IF('True_Odds_Calculator_3-way'!B91="","",'True_Odds_Calculator_3-way'!B91)</f>
        <v>3.55</v>
      </c>
      <c r="C92" s="4">
        <f>IF('True_Odds_Calculator_3-way'!C91="","",'True_Odds_Calculator_3-way'!C91)</f>
        <v>3.08</v>
      </c>
      <c r="D92" s="9">
        <f t="shared" si="26"/>
        <v>0.41153373465621623</v>
      </c>
      <c r="E92" s="9">
        <f t="shared" si="27"/>
        <v>0.27310787387089586</v>
      </c>
      <c r="F92" s="9">
        <f t="shared" si="28"/>
        <v>0.3153583914728878</v>
      </c>
      <c r="G92" s="9">
        <f t="shared" si="29"/>
        <v>1.0437477751800586</v>
      </c>
      <c r="H92" s="9">
        <f t="shared" si="30"/>
        <v>2.4299344519966803</v>
      </c>
      <c r="I92" s="9">
        <f t="shared" si="31"/>
        <v>3.6615568267091492</v>
      </c>
      <c r="J92" s="9">
        <f t="shared" si="32"/>
        <v>3.1709953723745214</v>
      </c>
      <c r="K92" s="11">
        <f t="shared" si="33"/>
        <v>0.42194092827004215</v>
      </c>
      <c r="L92" s="11">
        <f t="shared" si="34"/>
        <v>0.28169014084507044</v>
      </c>
      <c r="M92" s="11">
        <f t="shared" si="35"/>
        <v>0.32467532467532467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-0.28041204650225848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0.23153883021952198</v>
      </c>
      <c r="Q92" s="11">
        <f>2*'OddsRatio_working_3-way'!K92*'OddsRatio_working_3-way'!L92*'OddsRatio_working_3-way'!M92</f>
        <v>7.717961007317399E-2</v>
      </c>
      <c r="R92" s="11">
        <f t="shared" si="36"/>
        <v>0</v>
      </c>
      <c r="S92" s="11">
        <f t="shared" si="37"/>
        <v>-0.82570928427519297</v>
      </c>
      <c r="T92" s="11">
        <f t="shared" si="38"/>
        <v>-0.27523642809173099</v>
      </c>
      <c r="U92" s="11">
        <f>'OddsRatio_working_3-way'!S92-'OddsRatio_working_3-way'!R92^2/3</f>
        <v>-0.82570928427519297</v>
      </c>
      <c r="V92" s="11">
        <f>'OddsRatio_working_3-way'!S92*'OddsRatio_working_3-way'!R92/3-2*'OddsRatio_working_3-way'!R92^3/27-'OddsRatio_working_3-way'!T92</f>
        <v>0.27523642809173099</v>
      </c>
      <c r="W92" s="11">
        <f>'OddsRatio_working_3-way'!V92^2+4*'OddsRatio_working_3-way'!U92^3/27</f>
        <v>-7.6471516616153784E-3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0.14439723249625491</v>
      </c>
      <c r="Y92" s="11">
        <f>IF('OddsRatio_working_3-way'!W92&gt;=0,IF('OddsRatio_working_3-way'!V92+SQRT('OddsRatio_working_3-way'!W92)&gt;0,0,PI()),ACOS('OddsRatio_working_3-way'!V92/(2*'OddsRatio_working_3-way'!X92)))</f>
        <v>0.30763295412133385</v>
      </c>
      <c r="Z92" s="11">
        <f>'OddsRatio_working_3-way'!X92^(1/3)*COS('OddsRatio_working_3-way'!Y92/3)</f>
        <v>0.52187388759002928</v>
      </c>
      <c r="AA92" s="11">
        <f>'OddsRatio_working_3-way'!X92^(1/3)*COS(('OddsRatio_working_3-way'!Y92+2*PI())/3)</f>
        <v>-0.30744560059727361</v>
      </c>
      <c r="AB92" s="11">
        <f>'OddsRatio_working_3-way'!X92^(1/3)*COS(('OddsRatio_working_3-way'!Y92+4*PI())/3)</f>
        <v>-0.21442828699275543</v>
      </c>
      <c r="AC92" s="11">
        <f>'OddsRatio_working_3-way'!X92^(1/3)*SIN('OddsRatio_working_3-way'!Y92/3)</f>
        <v>5.3703571048864328E-2</v>
      </c>
      <c r="AD92" s="11">
        <f>'OddsRatio_working_3-way'!X92^(1/3)*SIN(('OddsRatio_working_3-way'!Y92+2*PI())/3)</f>
        <v>0.42510425870027779</v>
      </c>
      <c r="AE92" s="11">
        <f>'OddsRatio_working_3-way'!X92^(1/3)*SIN(('OddsRatio_working_3-way'!Y92+4*PI())/3)</f>
        <v>-0.4788078297491421</v>
      </c>
      <c r="AF92" s="11">
        <f>-'OddsRatio_working_3-way'!U92/(3*'OddsRatio_working_3-way'!X92^(1/3))*COS(('OddsRatio_working_3-way'!Y92)/3)</f>
        <v>0.52187388759002928</v>
      </c>
      <c r="AG92" s="11">
        <f>-'OddsRatio_working_3-way'!U92/(3*'OddsRatio_working_3-way'!X92^(1/3))*COS(('OddsRatio_working_3-way'!Y92+2*PI())/3)</f>
        <v>-0.30744560059727361</v>
      </c>
      <c r="AH92" s="11">
        <f>-'OddsRatio_working_3-way'!U92/(3*'OddsRatio_working_3-way'!X92^(1/3))*COS(('OddsRatio_working_3-way'!Y92+4*PI())/3)</f>
        <v>-0.21442828699275543</v>
      </c>
      <c r="AI92" s="11">
        <f>'OddsRatio_working_3-way'!U92/(3*'OddsRatio_working_3-way'!X92^(1/3))*SIN(('OddsRatio_working_3-way'!Y92)/3)</f>
        <v>-5.3703571048864328E-2</v>
      </c>
      <c r="AJ92" s="11">
        <f>'OddsRatio_working_3-way'!U92/(3*'OddsRatio_working_3-way'!X92^(1/3))*SIN(('OddsRatio_working_3-way'!Y92+2*PI())/3)</f>
        <v>-0.42510425870027779</v>
      </c>
      <c r="AK92" s="11">
        <f>'OddsRatio_working_3-way'!U92/(3*'OddsRatio_working_3-way'!X92^(1/3))*SIN(('OddsRatio_working_3-way'!Y92+4*PI())/3)</f>
        <v>0.4788078297491421</v>
      </c>
      <c r="AL92" s="11">
        <f>'OddsRatio_working_3-way'!Z92+'OddsRatio_working_3-way'!AF92</f>
        <v>1.0437477751800586</v>
      </c>
      <c r="AM92" s="11">
        <f>'OddsRatio_working_3-way'!AA92+'OddsRatio_working_3-way'!AG92</f>
        <v>-0.61489120119454721</v>
      </c>
      <c r="AN92" s="11">
        <f>'OddsRatio_working_3-way'!AB92+'OddsRatio_working_3-way'!AH92</f>
        <v>-0.42885657398551086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1.0437477751800586</v>
      </c>
      <c r="AS92" s="11">
        <f>IF(('OddsRatio_working_3-way'!X92=0),IF(Q92&gt;0,-Q92^(1/3),(-Q92)^(1/3)),'OddsRatio_working_3-way'!AM92-'OddsRatio_working_3-way'!R92/3)</f>
        <v>-0.61489120119454721</v>
      </c>
      <c r="AT92" s="11">
        <f>IF(('OddsRatio_working_3-way'!X92=0),IF(Q92&gt;0,-Q92^(1/3),(-Q92)^(1/3)),'OddsRatio_working_3-way'!AN92-'OddsRatio_working_3-way'!R92/3)</f>
        <v>-0.42885657398551086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1.76</v>
      </c>
      <c r="B93" s="4">
        <f>IF('True_Odds_Calculator_3-way'!B92="","",'True_Odds_Calculator_3-way'!B92)</f>
        <v>4.38</v>
      </c>
      <c r="C93" s="4">
        <f>IF('True_Odds_Calculator_3-way'!C92="","",'True_Odds_Calculator_3-way'!C92)</f>
        <v>4.26</v>
      </c>
      <c r="D93" s="9">
        <f t="shared" si="26"/>
        <v>0.555302182611908</v>
      </c>
      <c r="E93" s="9">
        <f t="shared" si="27"/>
        <v>0.21922385500506089</v>
      </c>
      <c r="F93" s="9">
        <f t="shared" si="28"/>
        <v>0.22547396238303094</v>
      </c>
      <c r="G93" s="9">
        <f t="shared" si="29"/>
        <v>1.0537122406711878</v>
      </c>
      <c r="H93" s="9">
        <f t="shared" si="30"/>
        <v>1.8008213029101028</v>
      </c>
      <c r="I93" s="9">
        <f t="shared" si="31"/>
        <v>4.5615473734686152</v>
      </c>
      <c r="J93" s="9">
        <f t="shared" si="32"/>
        <v>4.4351019045880724</v>
      </c>
      <c r="K93" s="11">
        <f t="shared" si="33"/>
        <v>0.56818181818181823</v>
      </c>
      <c r="L93" s="11">
        <f t="shared" si="34"/>
        <v>0.22831050228310504</v>
      </c>
      <c r="M93" s="11">
        <f t="shared" si="35"/>
        <v>0.23474178403755869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-0.25500665540217915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0.22533847056324385</v>
      </c>
      <c r="Q93" s="11">
        <f>2*'OddsRatio_working_3-way'!K93*'OddsRatio_working_3-way'!L93*'OddsRatio_working_3-way'!M93</f>
        <v>6.0902289341417275E-2</v>
      </c>
      <c r="R93" s="11">
        <f t="shared" si="36"/>
        <v>0</v>
      </c>
      <c r="S93" s="11">
        <f t="shared" si="37"/>
        <v>-0.88365721360430904</v>
      </c>
      <c r="T93" s="11">
        <f t="shared" si="38"/>
        <v>-0.23882627394711062</v>
      </c>
      <c r="U93" s="11">
        <f>'OddsRatio_working_3-way'!S93-'OddsRatio_working_3-way'!R93^2/3</f>
        <v>-0.88365721360430904</v>
      </c>
      <c r="V93" s="11">
        <f>'OddsRatio_working_3-way'!S93*'OddsRatio_working_3-way'!R93/3-2*'OddsRatio_working_3-way'!R93^3/27-'OddsRatio_working_3-way'!T93</f>
        <v>0.23882627394711062</v>
      </c>
      <c r="W93" s="11">
        <f>'OddsRatio_working_3-way'!V93^2+4*'OddsRatio_working_3-way'!U93^3/27</f>
        <v>-4.5184795779131259E-2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0.1598614907557411</v>
      </c>
      <c r="Y93" s="11">
        <f>IF('OddsRatio_working_3-way'!W93&gt;=0,IF('OddsRatio_working_3-way'!V93+SQRT('OddsRatio_working_3-way'!W93)&gt;0,0,PI()),ACOS('OddsRatio_working_3-way'!V93/(2*'OddsRatio_working_3-way'!X93)))</f>
        <v>0.72729019222777946</v>
      </c>
      <c r="Z93" s="11">
        <f>'OddsRatio_working_3-way'!X93^(1/3)*COS('OddsRatio_working_3-way'!Y93/3)</f>
        <v>0.52685612033559392</v>
      </c>
      <c r="AA93" s="11">
        <f>'OddsRatio_working_3-way'!X93^(1/3)*COS(('OddsRatio_working_3-way'!Y93+2*PI())/3)</f>
        <v>-0.37626101080621605</v>
      </c>
      <c r="AB93" s="11">
        <f>'OddsRatio_working_3-way'!X93^(1/3)*COS(('OddsRatio_working_3-way'!Y93+4*PI())/3)</f>
        <v>-0.15059510952937763</v>
      </c>
      <c r="AC93" s="11">
        <f>'OddsRatio_working_3-way'!X93^(1/3)*SIN('OddsRatio_working_3-way'!Y93/3)</f>
        <v>0.13028826884910208</v>
      </c>
      <c r="AD93" s="11">
        <f>'OddsRatio_working_3-way'!X93^(1/3)*SIN(('OddsRatio_working_3-way'!Y93+2*PI())/3)</f>
        <v>0.3911266499253846</v>
      </c>
      <c r="AE93" s="11">
        <f>'OddsRatio_working_3-way'!X93^(1/3)*SIN(('OddsRatio_working_3-way'!Y93+4*PI())/3)</f>
        <v>-0.52141491877448665</v>
      </c>
      <c r="AF93" s="11">
        <f>-'OddsRatio_working_3-way'!U93/(3*'OddsRatio_working_3-way'!X93^(1/3))*COS(('OddsRatio_working_3-way'!Y93)/3)</f>
        <v>0.52685612033559381</v>
      </c>
      <c r="AG93" s="11">
        <f>-'OddsRatio_working_3-way'!U93/(3*'OddsRatio_working_3-way'!X93^(1/3))*COS(('OddsRatio_working_3-way'!Y93+2*PI())/3)</f>
        <v>-0.37626101080621593</v>
      </c>
      <c r="AH93" s="11">
        <f>-'OddsRatio_working_3-way'!U93/(3*'OddsRatio_working_3-way'!X93^(1/3))*COS(('OddsRatio_working_3-way'!Y93+4*PI())/3)</f>
        <v>-0.1505951095293776</v>
      </c>
      <c r="AI93" s="11">
        <f>'OddsRatio_working_3-way'!U93/(3*'OddsRatio_working_3-way'!X93^(1/3))*SIN(('OddsRatio_working_3-way'!Y93)/3)</f>
        <v>-0.13028826884910205</v>
      </c>
      <c r="AJ93" s="11">
        <f>'OddsRatio_working_3-way'!U93/(3*'OddsRatio_working_3-way'!X93^(1/3))*SIN(('OddsRatio_working_3-way'!Y93+2*PI())/3)</f>
        <v>-0.39112664992538454</v>
      </c>
      <c r="AK93" s="11">
        <f>'OddsRatio_working_3-way'!U93/(3*'OddsRatio_working_3-way'!X93^(1/3))*SIN(('OddsRatio_working_3-way'!Y93+4*PI())/3)</f>
        <v>0.52141491877448654</v>
      </c>
      <c r="AL93" s="11">
        <f>'OddsRatio_working_3-way'!Z93+'OddsRatio_working_3-way'!AF93</f>
        <v>1.0537122406711878</v>
      </c>
      <c r="AM93" s="11">
        <f>'OddsRatio_working_3-way'!AA93+'OddsRatio_working_3-way'!AG93</f>
        <v>-0.75252202161243198</v>
      </c>
      <c r="AN93" s="11">
        <f>'OddsRatio_working_3-way'!AB93+'OddsRatio_working_3-way'!AH93</f>
        <v>-0.3011902190587552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1.0537122406711878</v>
      </c>
      <c r="AS93" s="11">
        <f>IF(('OddsRatio_working_3-way'!X93=0),IF(Q93&gt;0,-Q93^(1/3),(-Q93)^(1/3)),'OddsRatio_working_3-way'!AM93-'OddsRatio_working_3-way'!R93/3)</f>
        <v>-0.75252202161243198</v>
      </c>
      <c r="AT93" s="11">
        <f>IF(('OddsRatio_working_3-way'!X93=0),IF(Q93&gt;0,-Q93^(1/3),(-Q93)^(1/3)),'OddsRatio_working_3-way'!AN93-'OddsRatio_working_3-way'!R93/3)</f>
        <v>-0.3011902190587552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1.79</v>
      </c>
      <c r="B94" s="4">
        <f>IF('True_Odds_Calculator_3-way'!B93="","",'True_Odds_Calculator_3-way'!B93)</f>
        <v>3.37</v>
      </c>
      <c r="C94" s="4">
        <f>IF('True_Odds_Calculator_3-way'!C93="","",'True_Odds_Calculator_3-way'!C93)</f>
        <v>5.15</v>
      </c>
      <c r="D94" s="9">
        <f t="shared" si="26"/>
        <v>0.53838264152626247</v>
      </c>
      <c r="E94" s="9">
        <f t="shared" si="27"/>
        <v>0.27993600405715124</v>
      </c>
      <c r="F94" s="9">
        <f t="shared" si="28"/>
        <v>0.18168135441658642</v>
      </c>
      <c r="G94" s="9">
        <f t="shared" si="29"/>
        <v>1.0853354568851143</v>
      </c>
      <c r="H94" s="9">
        <f t="shared" si="30"/>
        <v>1.8574150109392404</v>
      </c>
      <c r="I94" s="9">
        <f t="shared" si="31"/>
        <v>3.5722450328177211</v>
      </c>
      <c r="J94" s="9">
        <f t="shared" si="32"/>
        <v>5.5041421460732236</v>
      </c>
      <c r="K94" s="11">
        <f t="shared" si="33"/>
        <v>0.55865921787709494</v>
      </c>
      <c r="L94" s="11">
        <f t="shared" si="34"/>
        <v>0.29673590504451036</v>
      </c>
      <c r="M94" s="11">
        <f t="shared" si="35"/>
        <v>0.1941747572815534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-0.25011133430727051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0.23530286552859692</v>
      </c>
      <c r="Q94" s="11">
        <f>2*'OddsRatio_working_3-way'!K94*'OddsRatio_working_3-way'!L94*'OddsRatio_working_3-way'!M94</f>
        <v>6.4378348981832256E-2</v>
      </c>
      <c r="R94" s="11">
        <f t="shared" si="36"/>
        <v>0</v>
      </c>
      <c r="S94" s="11">
        <f t="shared" si="37"/>
        <v>-0.94079249219277339</v>
      </c>
      <c r="T94" s="11">
        <f t="shared" si="38"/>
        <v>-0.2573987666738094</v>
      </c>
      <c r="U94" s="11">
        <f>'OddsRatio_working_3-way'!S94-'OddsRatio_working_3-way'!R94^2/3</f>
        <v>-0.94079249219277339</v>
      </c>
      <c r="V94" s="11">
        <f>'OddsRatio_working_3-way'!S94*'OddsRatio_working_3-way'!R94/3-2*'OddsRatio_working_3-way'!R94^3/27-'OddsRatio_working_3-way'!T94</f>
        <v>0.2573987666738094</v>
      </c>
      <c r="W94" s="11">
        <f>'OddsRatio_working_3-way'!V94^2+4*'OddsRatio_working_3-way'!U94^3/27</f>
        <v>-5.7106839342365212E-2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0.17561389781817055</v>
      </c>
      <c r="Y94" s="11">
        <f>IF('OddsRatio_working_3-way'!W94&gt;=0,IF('OddsRatio_working_3-way'!V94+SQRT('OddsRatio_working_3-way'!W94)&gt;0,0,PI()),ACOS('OddsRatio_working_3-way'!V94/(2*'OddsRatio_working_3-way'!X94)))</f>
        <v>0.74828881918818047</v>
      </c>
      <c r="Z94" s="11">
        <f>'OddsRatio_working_3-way'!X94^(1/3)*COS('OddsRatio_working_3-way'!Y94/3)</f>
        <v>0.54266772844255728</v>
      </c>
      <c r="AA94" s="11">
        <f>'OddsRatio_working_3-way'!X94^(1/3)*COS(('OddsRatio_working_3-way'!Y94+2*PI())/3)</f>
        <v>-0.39104988415361502</v>
      </c>
      <c r="AB94" s="11">
        <f>'OddsRatio_working_3-way'!X94^(1/3)*COS(('OddsRatio_working_3-way'!Y94+4*PI())/3)</f>
        <v>-0.15161784428894237</v>
      </c>
      <c r="AC94" s="11">
        <f>'OddsRatio_working_3-way'!X94^(1/3)*SIN('OddsRatio_working_3-way'!Y94/3)</f>
        <v>0.13823615266848993</v>
      </c>
      <c r="AD94" s="11">
        <f>'OddsRatio_working_3-way'!X94^(1/3)*SIN(('OddsRatio_working_3-way'!Y94+2*PI())/3)</f>
        <v>0.40084596231100478</v>
      </c>
      <c r="AE94" s="11">
        <f>'OddsRatio_working_3-way'!X94^(1/3)*SIN(('OddsRatio_working_3-way'!Y94+4*PI())/3)</f>
        <v>-0.53908211497949476</v>
      </c>
      <c r="AF94" s="11">
        <f>-'OddsRatio_working_3-way'!U94/(3*'OddsRatio_working_3-way'!X94^(1/3))*COS(('OddsRatio_working_3-way'!Y94)/3)</f>
        <v>0.54266772844255717</v>
      </c>
      <c r="AG94" s="11">
        <f>-'OddsRatio_working_3-way'!U94/(3*'OddsRatio_working_3-way'!X94^(1/3))*COS(('OddsRatio_working_3-way'!Y94+2*PI())/3)</f>
        <v>-0.39104988415361491</v>
      </c>
      <c r="AH94" s="11">
        <f>-'OddsRatio_working_3-way'!U94/(3*'OddsRatio_working_3-way'!X94^(1/3))*COS(('OddsRatio_working_3-way'!Y94+4*PI())/3)</f>
        <v>-0.15161784428894232</v>
      </c>
      <c r="AI94" s="11">
        <f>'OddsRatio_working_3-way'!U94/(3*'OddsRatio_working_3-way'!X94^(1/3))*SIN(('OddsRatio_working_3-way'!Y94)/3)</f>
        <v>-0.1382361526684899</v>
      </c>
      <c r="AJ94" s="11">
        <f>'OddsRatio_working_3-way'!U94/(3*'OddsRatio_working_3-way'!X94^(1/3))*SIN(('OddsRatio_working_3-way'!Y94+2*PI())/3)</f>
        <v>-0.40084596231100467</v>
      </c>
      <c r="AK94" s="11">
        <f>'OddsRatio_working_3-way'!U94/(3*'OddsRatio_working_3-way'!X94^(1/3))*SIN(('OddsRatio_working_3-way'!Y94+4*PI())/3)</f>
        <v>0.53908211497949465</v>
      </c>
      <c r="AL94" s="11">
        <f>'OddsRatio_working_3-way'!Z94+'OddsRatio_working_3-way'!AF94</f>
        <v>1.0853354568851143</v>
      </c>
      <c r="AM94" s="11">
        <f>'OddsRatio_working_3-way'!AA94+'OddsRatio_working_3-way'!AG94</f>
        <v>-0.78209976830722994</v>
      </c>
      <c r="AN94" s="11">
        <f>'OddsRatio_working_3-way'!AB94+'OddsRatio_working_3-way'!AH94</f>
        <v>-0.30323568857788469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1.0853354568851143</v>
      </c>
      <c r="AS94" s="11">
        <f>IF(('OddsRatio_working_3-way'!X94=0),IF(Q94&gt;0,-Q94^(1/3),(-Q94)^(1/3)),'OddsRatio_working_3-way'!AM94-'OddsRatio_working_3-way'!R94/3)</f>
        <v>-0.78209976830722994</v>
      </c>
      <c r="AT94" s="11">
        <f>IF(('OddsRatio_working_3-way'!X94=0),IF(Q94&gt;0,-Q94^(1/3),(-Q94)^(1/3)),'OddsRatio_working_3-way'!AN94-'OddsRatio_working_3-way'!R94/3)</f>
        <v>-0.30323568857788469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2.52</v>
      </c>
      <c r="B95" s="4">
        <f>IF('True_Odds_Calculator_3-way'!B94="","",'True_Odds_Calculator_3-way'!B94)</f>
        <v>3.12</v>
      </c>
      <c r="C95" s="4">
        <f>IF('True_Odds_Calculator_3-way'!C94="","",'True_Odds_Calculator_3-way'!C94)</f>
        <v>3.06</v>
      </c>
      <c r="D95" s="9">
        <f t="shared" si="26"/>
        <v>0.38117621764414678</v>
      </c>
      <c r="E95" s="9">
        <f t="shared" si="27"/>
        <v>0.30634463403665396</v>
      </c>
      <c r="F95" s="9">
        <f t="shared" si="28"/>
        <v>0.31247914831919932</v>
      </c>
      <c r="G95" s="9">
        <f t="shared" si="29"/>
        <v>1.0680648230386569</v>
      </c>
      <c r="H95" s="9">
        <f t="shared" si="30"/>
        <v>2.623458531018759</v>
      </c>
      <c r="I95" s="9">
        <f t="shared" si="31"/>
        <v>3.2642974248419527</v>
      </c>
      <c r="J95" s="9">
        <f t="shared" si="32"/>
        <v>3.2002135354596333</v>
      </c>
      <c r="K95" s="11">
        <f t="shared" si="33"/>
        <v>0.3968253968253968</v>
      </c>
      <c r="L95" s="11">
        <f t="shared" si="34"/>
        <v>0.32051282051282048</v>
      </c>
      <c r="M95" s="11">
        <f t="shared" si="35"/>
        <v>0.32679738562091504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-0.27591169421234785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0.23691812907499177</v>
      </c>
      <c r="Q95" s="11">
        <f>2*'OddsRatio_working_3-way'!K95*'OddsRatio_working_3-way'!L95*'OddsRatio_working_3-way'!M95</f>
        <v>8.3129168096488348E-2</v>
      </c>
      <c r="R95" s="11">
        <f t="shared" si="36"/>
        <v>0</v>
      </c>
      <c r="S95" s="11">
        <f t="shared" si="37"/>
        <v>-0.85867374977102007</v>
      </c>
      <c r="T95" s="11">
        <f t="shared" si="38"/>
        <v>-0.30128903500737547</v>
      </c>
      <c r="U95" s="11">
        <f>'OddsRatio_working_3-way'!S95-'OddsRatio_working_3-way'!R95^2/3</f>
        <v>-0.85867374977102007</v>
      </c>
      <c r="V95" s="11">
        <f>'OddsRatio_working_3-way'!S95*'OddsRatio_working_3-way'!R95/3-2*'OddsRatio_working_3-way'!R95^3/27-'OddsRatio_working_3-way'!T95</f>
        <v>0.30128903500737547</v>
      </c>
      <c r="W95" s="11">
        <f>'OddsRatio_working_3-way'!V95^2+4*'OddsRatio_working_3-way'!U95^3/27</f>
        <v>-3.0201546766938786E-3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0.15313004056386961</v>
      </c>
      <c r="Y95" s="11">
        <f>IF('OddsRatio_working_3-way'!W95&gt;=0,IF('OddsRatio_working_3-way'!V95+SQRT('OddsRatio_working_3-way'!W95)&gt;0,0,PI()),ACOS('OddsRatio_working_3-way'!V95/(2*'OddsRatio_working_3-way'!X95)))</f>
        <v>0.18041925669647862</v>
      </c>
      <c r="Z95" s="11">
        <f>'OddsRatio_working_3-way'!X95^(1/3)*COS('OddsRatio_working_3-way'!Y95/3)</f>
        <v>0.53403241151932856</v>
      </c>
      <c r="AA95" s="11">
        <f>'OddsRatio_working_3-way'!X95^(1/3)*COS(('OddsRatio_working_3-way'!Y95+2*PI())/3)</f>
        <v>-0.29486355801967196</v>
      </c>
      <c r="AB95" s="11">
        <f>'OddsRatio_working_3-way'!X95^(1/3)*COS(('OddsRatio_working_3-way'!Y95+4*PI())/3)</f>
        <v>-0.23916885349965675</v>
      </c>
      <c r="AC95" s="11">
        <f>'OddsRatio_working_3-way'!X95^(1/3)*SIN('OddsRatio_working_3-way'!Y95/3)</f>
        <v>3.2155352647067606E-2</v>
      </c>
      <c r="AD95" s="11">
        <f>'OddsRatio_working_3-way'!X95^(1/3)*SIN(('OddsRatio_working_3-way'!Y95+2*PI())/3)</f>
        <v>0.4464079584964703</v>
      </c>
      <c r="AE95" s="11">
        <f>'OddsRatio_working_3-way'!X95^(1/3)*SIN(('OddsRatio_working_3-way'!Y95+4*PI())/3)</f>
        <v>-0.47856331114353773</v>
      </c>
      <c r="AF95" s="11">
        <f>-'OddsRatio_working_3-way'!U95/(3*'OddsRatio_working_3-way'!X95^(1/3))*COS(('OddsRatio_working_3-way'!Y95)/3)</f>
        <v>0.53403241151932834</v>
      </c>
      <c r="AG95" s="11">
        <f>-'OddsRatio_working_3-way'!U95/(3*'OddsRatio_working_3-way'!X95^(1/3))*COS(('OddsRatio_working_3-way'!Y95+2*PI())/3)</f>
        <v>-0.29486355801967185</v>
      </c>
      <c r="AH95" s="11">
        <f>-'OddsRatio_working_3-way'!U95/(3*'OddsRatio_working_3-way'!X95^(1/3))*COS(('OddsRatio_working_3-way'!Y95+4*PI())/3)</f>
        <v>-0.23916885349965664</v>
      </c>
      <c r="AI95" s="11">
        <f>'OddsRatio_working_3-way'!U95/(3*'OddsRatio_working_3-way'!X95^(1/3))*SIN(('OddsRatio_working_3-way'!Y95)/3)</f>
        <v>-3.2155352647067592E-2</v>
      </c>
      <c r="AJ95" s="11">
        <f>'OddsRatio_working_3-way'!U95/(3*'OddsRatio_working_3-way'!X95^(1/3))*SIN(('OddsRatio_working_3-way'!Y95+2*PI())/3)</f>
        <v>-0.44640795849647014</v>
      </c>
      <c r="AK95" s="11">
        <f>'OddsRatio_working_3-way'!U95/(3*'OddsRatio_working_3-way'!X95^(1/3))*SIN(('OddsRatio_working_3-way'!Y95+4*PI())/3)</f>
        <v>0.47856331114353756</v>
      </c>
      <c r="AL95" s="11">
        <f>'OddsRatio_working_3-way'!Z95+'OddsRatio_working_3-way'!AF95</f>
        <v>1.0680648230386569</v>
      </c>
      <c r="AM95" s="11">
        <f>'OddsRatio_working_3-way'!AA95+'OddsRatio_working_3-way'!AG95</f>
        <v>-0.5897271160393438</v>
      </c>
      <c r="AN95" s="11">
        <f>'OddsRatio_working_3-way'!AB95+'OddsRatio_working_3-way'!AH95</f>
        <v>-0.47833770699931338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1.0680648230386569</v>
      </c>
      <c r="AS95" s="11">
        <f>IF(('OddsRatio_working_3-way'!X95=0),IF(Q95&gt;0,-Q95^(1/3),(-Q95)^(1/3)),'OddsRatio_working_3-way'!AM95-'OddsRatio_working_3-way'!R95/3)</f>
        <v>-0.5897271160393438</v>
      </c>
      <c r="AT95" s="11">
        <f>IF(('OddsRatio_working_3-way'!X95=0),IF(Q95&gt;0,-Q95^(1/3),(-Q95)^(1/3)),'OddsRatio_working_3-way'!AN95-'OddsRatio_working_3-way'!R95/3)</f>
        <v>-0.47833770699931338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2.73</v>
      </c>
      <c r="B96" s="4">
        <f>IF('True_Odds_Calculator_3-way'!B95="","",'True_Odds_Calculator_3-way'!B95)</f>
        <v>3.06</v>
      </c>
      <c r="C96" s="4">
        <f>IF('True_Odds_Calculator_3-way'!C95="","",'True_Odds_Calculator_3-way'!C95)</f>
        <v>2.85</v>
      </c>
      <c r="D96" s="9">
        <f t="shared" si="26"/>
        <v>0.35126918986569439</v>
      </c>
      <c r="E96" s="9">
        <f t="shared" si="27"/>
        <v>0.31258761654369804</v>
      </c>
      <c r="F96" s="9">
        <f t="shared" si="28"/>
        <v>0.33614319359060768</v>
      </c>
      <c r="G96" s="9">
        <f t="shared" si="29"/>
        <v>1.0675257563450378</v>
      </c>
      <c r="H96" s="9">
        <f t="shared" si="30"/>
        <v>2.8468195584769158</v>
      </c>
      <c r="I96" s="9">
        <f t="shared" si="31"/>
        <v>3.1991030580707775</v>
      </c>
      <c r="J96" s="9">
        <f t="shared" si="32"/>
        <v>2.9749226492383198</v>
      </c>
      <c r="K96" s="11">
        <f t="shared" si="33"/>
        <v>0.36630036630036628</v>
      </c>
      <c r="L96" s="11">
        <f t="shared" si="34"/>
        <v>0.32679738562091504</v>
      </c>
      <c r="M96" s="11">
        <f t="shared" si="35"/>
        <v>0.35087719298245612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-0.27692114482620167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0.23689187775875079</v>
      </c>
      <c r="Q96" s="11">
        <f>2*'OddsRatio_working_3-way'!K96*'OddsRatio_working_3-way'!L96*'OddsRatio_working_3-way'!M96</f>
        <v>8.4004211971188222E-2</v>
      </c>
      <c r="R96" s="11">
        <f t="shared" si="36"/>
        <v>0</v>
      </c>
      <c r="S96" s="11">
        <f t="shared" si="37"/>
        <v>-0.85544886038740875</v>
      </c>
      <c r="T96" s="11">
        <f t="shared" si="38"/>
        <v>-0.30335065971184705</v>
      </c>
      <c r="U96" s="11">
        <f>'OddsRatio_working_3-way'!S96-'OddsRatio_working_3-way'!R96^2/3</f>
        <v>-0.85544886038740875</v>
      </c>
      <c r="V96" s="11">
        <f>'OddsRatio_working_3-way'!S96*'OddsRatio_working_3-way'!R96/3-2*'OddsRatio_working_3-way'!R96^3/27-'OddsRatio_working_3-way'!T96</f>
        <v>0.30335065971184705</v>
      </c>
      <c r="W96" s="11">
        <f>'OddsRatio_working_3-way'!V96^2+4*'OddsRatio_working_3-way'!U96^3/27</f>
        <v>-7.2078856639996858E-4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0.15226819375202164</v>
      </c>
      <c r="Y96" s="11">
        <f>IF('OddsRatio_working_3-way'!W96&gt;=0,IF('OddsRatio_working_3-way'!V96+SQRT('OddsRatio_working_3-way'!W96)&gt;0,0,PI()),ACOS('OddsRatio_working_3-way'!V96/(2*'OddsRatio_working_3-way'!X96)))</f>
        <v>8.8273208970174988E-2</v>
      </c>
      <c r="Z96" s="11">
        <f>'OddsRatio_working_3-way'!X96^(1/3)*COS('OddsRatio_working_3-way'!Y96/3)</f>
        <v>0.53376287817251888</v>
      </c>
      <c r="AA96" s="11">
        <f>'OddsRatio_working_3-way'!X96^(1/3)*COS(('OddsRatio_working_3-way'!Y96+2*PI())/3)</f>
        <v>-0.28048686118900068</v>
      </c>
      <c r="AB96" s="11">
        <f>'OddsRatio_working_3-way'!X96^(1/3)*COS(('OddsRatio_working_3-way'!Y96+4*PI())/3)</f>
        <v>-0.25327601698351826</v>
      </c>
      <c r="AC96" s="11">
        <f>'OddsRatio_working_3-way'!X96^(1/3)*SIN('OddsRatio_working_3-way'!Y96/3)</f>
        <v>1.5710188226912204E-2</v>
      </c>
      <c r="AD96" s="11">
        <f>'OddsRatio_working_3-way'!X96^(1/3)*SIN(('OddsRatio_working_3-way'!Y96+2*PI())/3)</f>
        <v>0.4543971179810436</v>
      </c>
      <c r="AE96" s="11">
        <f>'OddsRatio_working_3-way'!X96^(1/3)*SIN(('OddsRatio_working_3-way'!Y96+4*PI())/3)</f>
        <v>-0.47010730620795588</v>
      </c>
      <c r="AF96" s="11">
        <f>-'OddsRatio_working_3-way'!U96/(3*'OddsRatio_working_3-way'!X96^(1/3))*COS(('OddsRatio_working_3-way'!Y96)/3)</f>
        <v>0.53376287817251888</v>
      </c>
      <c r="AG96" s="11">
        <f>-'OddsRatio_working_3-way'!U96/(3*'OddsRatio_working_3-way'!X96^(1/3))*COS(('OddsRatio_working_3-way'!Y96+2*PI())/3)</f>
        <v>-0.28048686118900068</v>
      </c>
      <c r="AH96" s="11">
        <f>-'OddsRatio_working_3-way'!U96/(3*'OddsRatio_working_3-way'!X96^(1/3))*COS(('OddsRatio_working_3-way'!Y96+4*PI())/3)</f>
        <v>-0.25327601698351826</v>
      </c>
      <c r="AI96" s="11">
        <f>'OddsRatio_working_3-way'!U96/(3*'OddsRatio_working_3-way'!X96^(1/3))*SIN(('OddsRatio_working_3-way'!Y96)/3)</f>
        <v>-1.5710188226912204E-2</v>
      </c>
      <c r="AJ96" s="11">
        <f>'OddsRatio_working_3-way'!U96/(3*'OddsRatio_working_3-way'!X96^(1/3))*SIN(('OddsRatio_working_3-way'!Y96+2*PI())/3)</f>
        <v>-0.4543971179810436</v>
      </c>
      <c r="AK96" s="11">
        <f>'OddsRatio_working_3-way'!U96/(3*'OddsRatio_working_3-way'!X96^(1/3))*SIN(('OddsRatio_working_3-way'!Y96+4*PI())/3)</f>
        <v>0.47010730620795588</v>
      </c>
      <c r="AL96" s="11">
        <f>'OddsRatio_working_3-way'!Z96+'OddsRatio_working_3-way'!AF96</f>
        <v>1.0675257563450378</v>
      </c>
      <c r="AM96" s="11">
        <f>'OddsRatio_working_3-way'!AA96+'OddsRatio_working_3-way'!AG96</f>
        <v>-0.56097372237800136</v>
      </c>
      <c r="AN96" s="11">
        <f>'OddsRatio_working_3-way'!AB96+'OddsRatio_working_3-way'!AH96</f>
        <v>-0.50655203396703652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1.0675257563450378</v>
      </c>
      <c r="AS96" s="11">
        <f>IF(('OddsRatio_working_3-way'!X96=0),IF(Q96&gt;0,-Q96^(1/3),(-Q96)^(1/3)),'OddsRatio_working_3-way'!AM96-'OddsRatio_working_3-way'!R96/3)</f>
        <v>-0.56097372237800136</v>
      </c>
      <c r="AT96" s="11">
        <f>IF(('OddsRatio_working_3-way'!X96=0),IF(Q96&gt;0,-Q96^(1/3),(-Q96)^(1/3)),'OddsRatio_working_3-way'!AN96-'OddsRatio_working_3-way'!R96/3)</f>
        <v>-0.50655203396703652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2.52</v>
      </c>
      <c r="B97" s="4">
        <f>IF('True_Odds_Calculator_3-way'!B96="","",'True_Odds_Calculator_3-way'!B96)</f>
        <v>3.11</v>
      </c>
      <c r="C97" s="4">
        <f>IF('True_Odds_Calculator_3-way'!C96="","",'True_Odds_Calculator_3-way'!C96)</f>
        <v>3.08</v>
      </c>
      <c r="D97" s="9">
        <f t="shared" si="26"/>
        <v>0.38155566396634455</v>
      </c>
      <c r="E97" s="9">
        <f t="shared" si="27"/>
        <v>0.30769276831835107</v>
      </c>
      <c r="F97" s="9">
        <f t="shared" si="28"/>
        <v>0.31075156771530438</v>
      </c>
      <c r="G97" s="9">
        <f t="shared" si="29"/>
        <v>1.0663484050448815</v>
      </c>
      <c r="H97" s="9">
        <f t="shared" si="30"/>
        <v>2.62084957566822</v>
      </c>
      <c r="I97" s="9">
        <f t="shared" si="31"/>
        <v>3.2499951346447005</v>
      </c>
      <c r="J97" s="9">
        <f t="shared" si="32"/>
        <v>3.2180046824933539</v>
      </c>
      <c r="K97" s="11">
        <f t="shared" si="33"/>
        <v>0.3968253968253968</v>
      </c>
      <c r="L97" s="11">
        <f t="shared" si="34"/>
        <v>0.32154340836012862</v>
      </c>
      <c r="M97" s="11">
        <f t="shared" si="35"/>
        <v>0.32467532467532467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-0.27636162133176378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0.23655082221917317</v>
      </c>
      <c r="Q97" s="11">
        <f>2*'OddsRatio_working_3-way'!K97*'OddsRatio_working_3-way'!L97*'OddsRatio_working_3-way'!M97</f>
        <v>8.2854928973440684E-2</v>
      </c>
      <c r="R97" s="11">
        <f t="shared" si="36"/>
        <v>0</v>
      </c>
      <c r="S97" s="11">
        <f t="shared" si="37"/>
        <v>-0.85594671604274986</v>
      </c>
      <c r="T97" s="11">
        <f t="shared" si="38"/>
        <v>-0.29980620526891411</v>
      </c>
      <c r="U97" s="11">
        <f>'OddsRatio_working_3-way'!S97-'OddsRatio_working_3-way'!R97^2/3</f>
        <v>-0.85594671604274986</v>
      </c>
      <c r="V97" s="11">
        <f>'OddsRatio_working_3-way'!S97*'OddsRatio_working_3-way'!R97/3-2*'OddsRatio_working_3-way'!R97^3/27-'OddsRatio_working_3-way'!T97</f>
        <v>0.29980620526891411</v>
      </c>
      <c r="W97" s="11">
        <f>'OddsRatio_working_3-way'!V97^2+4*'OddsRatio_working_3-way'!U97^3/27</f>
        <v>-3.0206680333299402E-3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0.15240113906322697</v>
      </c>
      <c r="Y97" s="11">
        <f>IF('OddsRatio_working_3-way'!W97&gt;=0,IF('OddsRatio_working_3-way'!V97+SQRT('OddsRatio_working_3-way'!W97)&gt;0,0,PI()),ACOS('OddsRatio_working_3-way'!V97/(2*'OddsRatio_working_3-way'!X97)))</f>
        <v>0.18130729679247981</v>
      </c>
      <c r="Z97" s="11">
        <f>'OddsRatio_working_3-way'!X97^(1/3)*COS('OddsRatio_working_3-way'!Y97/3)</f>
        <v>0.53317420252244074</v>
      </c>
      <c r="AA97" s="11">
        <f>'OddsRatio_working_3-way'!X97^(1/3)*COS(('OddsRatio_working_3-way'!Y97+2*PI())/3)</f>
        <v>-0.29452688175618758</v>
      </c>
      <c r="AB97" s="11">
        <f>'OddsRatio_working_3-way'!X97^(1/3)*COS(('OddsRatio_working_3-way'!Y97+4*PI())/3)</f>
        <v>-0.23864732076625353</v>
      </c>
      <c r="AC97" s="11">
        <f>'OddsRatio_working_3-way'!X97^(1/3)*SIN('OddsRatio_working_3-way'!Y97/3)</f>
        <v>3.2262079579736765E-2</v>
      </c>
      <c r="AD97" s="11">
        <f>'OddsRatio_working_3-way'!X97^(1/3)*SIN(('OddsRatio_working_3-way'!Y97+2*PI())/3)</f>
        <v>0.44561136423707454</v>
      </c>
      <c r="AE97" s="11">
        <f>'OddsRatio_working_3-way'!X97^(1/3)*SIN(('OddsRatio_working_3-way'!Y97+4*PI())/3)</f>
        <v>-0.47787344381681107</v>
      </c>
      <c r="AF97" s="11">
        <f>-'OddsRatio_working_3-way'!U97/(3*'OddsRatio_working_3-way'!X97^(1/3))*COS(('OddsRatio_working_3-way'!Y97)/3)</f>
        <v>0.53317420252244074</v>
      </c>
      <c r="AG97" s="11">
        <f>-'OddsRatio_working_3-way'!U97/(3*'OddsRatio_working_3-way'!X97^(1/3))*COS(('OddsRatio_working_3-way'!Y97+2*PI())/3)</f>
        <v>-0.29452688175618758</v>
      </c>
      <c r="AH97" s="11">
        <f>-'OddsRatio_working_3-way'!U97/(3*'OddsRatio_working_3-way'!X97^(1/3))*COS(('OddsRatio_working_3-way'!Y97+4*PI())/3)</f>
        <v>-0.23864732076625353</v>
      </c>
      <c r="AI97" s="11">
        <f>'OddsRatio_working_3-way'!U97/(3*'OddsRatio_working_3-way'!X97^(1/3))*SIN(('OddsRatio_working_3-way'!Y97)/3)</f>
        <v>-3.2262079579736765E-2</v>
      </c>
      <c r="AJ97" s="11">
        <f>'OddsRatio_working_3-way'!U97/(3*'OddsRatio_working_3-way'!X97^(1/3))*SIN(('OddsRatio_working_3-way'!Y97+2*PI())/3)</f>
        <v>-0.44561136423707454</v>
      </c>
      <c r="AK97" s="11">
        <f>'OddsRatio_working_3-way'!U97/(3*'OddsRatio_working_3-way'!X97^(1/3))*SIN(('OddsRatio_working_3-way'!Y97+4*PI())/3)</f>
        <v>0.47787344381681107</v>
      </c>
      <c r="AL97" s="11">
        <f>'OddsRatio_working_3-way'!Z97+'OddsRatio_working_3-way'!AF97</f>
        <v>1.0663484050448815</v>
      </c>
      <c r="AM97" s="11">
        <f>'OddsRatio_working_3-way'!AA97+'OddsRatio_working_3-way'!AG97</f>
        <v>-0.58905376351237515</v>
      </c>
      <c r="AN97" s="11">
        <f>'OddsRatio_working_3-way'!AB97+'OddsRatio_working_3-way'!AH97</f>
        <v>-0.47729464153250706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1.0663484050448815</v>
      </c>
      <c r="AS97" s="11">
        <f>IF(('OddsRatio_working_3-way'!X97=0),IF(Q97&gt;0,-Q97^(1/3),(-Q97)^(1/3)),'OddsRatio_working_3-way'!AM97-'OddsRatio_working_3-way'!R97/3)</f>
        <v>-0.58905376351237515</v>
      </c>
      <c r="AT97" s="11">
        <f>IF(('OddsRatio_working_3-way'!X97=0),IF(Q97&gt;0,-Q97^(1/3),(-Q97)^(1/3)),'OddsRatio_working_3-way'!AN97-'OddsRatio_working_3-way'!R97/3)</f>
        <v>-0.47729464153250706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2.21</v>
      </c>
      <c r="B98" s="4">
        <f>IF('True_Odds_Calculator_3-way'!B97="","",'True_Odds_Calculator_3-way'!B97)</f>
        <v>3.41</v>
      </c>
      <c r="C98" s="4">
        <f>IF('True_Odds_Calculator_3-way'!C97="","",'True_Odds_Calculator_3-way'!C97)</f>
        <v>3.41</v>
      </c>
      <c r="D98" s="9">
        <f t="shared" si="26"/>
        <v>0.43781377874468302</v>
      </c>
      <c r="E98" s="9">
        <f t="shared" si="27"/>
        <v>0.28109311062765863</v>
      </c>
      <c r="F98" s="9">
        <f t="shared" si="28"/>
        <v>0.28109311062765863</v>
      </c>
      <c r="G98" s="9">
        <f t="shared" si="29"/>
        <v>1.0612199394761426</v>
      </c>
      <c r="H98" s="9">
        <f t="shared" si="30"/>
        <v>2.284076126766132</v>
      </c>
      <c r="I98" s="9">
        <f t="shared" si="31"/>
        <v>3.5575400541375037</v>
      </c>
      <c r="J98" s="9">
        <f t="shared" si="32"/>
        <v>3.5575400541375037</v>
      </c>
      <c r="K98" s="11">
        <f t="shared" si="33"/>
        <v>0.45248868778280543</v>
      </c>
      <c r="L98" s="11">
        <f t="shared" si="34"/>
        <v>0.29325513196480935</v>
      </c>
      <c r="M98" s="11">
        <f t="shared" si="35"/>
        <v>0.29325513196480935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-0.27347549922074021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0.23464768855877716</v>
      </c>
      <c r="Q98" s="11">
        <f>2*'OddsRatio_working_3-way'!K98*'OddsRatio_working_3-way'!L98*'OddsRatio_working_3-way'!M98</f>
        <v>7.7826762374387098E-2</v>
      </c>
      <c r="R98" s="11">
        <f t="shared" si="36"/>
        <v>0</v>
      </c>
      <c r="S98" s="11">
        <f t="shared" si="37"/>
        <v>-0.85802088021558909</v>
      </c>
      <c r="T98" s="11">
        <f t="shared" si="38"/>
        <v>-0.28458403987250047</v>
      </c>
      <c r="U98" s="11">
        <f>'OddsRatio_working_3-way'!S98-'OddsRatio_working_3-way'!R98^2/3</f>
        <v>-0.85802088021558909</v>
      </c>
      <c r="V98" s="11">
        <f>'OddsRatio_working_3-way'!S98*'OddsRatio_working_3-way'!R98/3-2*'OddsRatio_working_3-way'!R98^3/27-'OddsRatio_working_3-way'!T98</f>
        <v>0.28458403987250047</v>
      </c>
      <c r="W98" s="11">
        <f>'OddsRatio_working_3-way'!V98^2+4*'OddsRatio_working_3-way'!U98^3/27</f>
        <v>-1.2593380088560716E-2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0.15295543128532055</v>
      </c>
      <c r="Y98" s="11">
        <f>IF('OddsRatio_working_3-way'!W98&gt;=0,IF('OddsRatio_working_3-way'!V98+SQRT('OddsRatio_working_3-way'!W98)&gt;0,0,PI()),ACOS('OddsRatio_working_3-way'!V98/(2*'OddsRatio_working_3-way'!X98)))</f>
        <v>0.37560953578162759</v>
      </c>
      <c r="Z98" s="11">
        <f>'OddsRatio_working_3-way'!X98^(1/3)*COS('OddsRatio_working_3-way'!Y98/3)</f>
        <v>0.53060996973807129</v>
      </c>
      <c r="AA98" s="11">
        <f>'OddsRatio_working_3-way'!X98^(1/3)*COS(('OddsRatio_working_3-way'!Y98+2*PI())/3)</f>
        <v>-0.32314109007002162</v>
      </c>
      <c r="AB98" s="11">
        <f>'OddsRatio_working_3-way'!X98^(1/3)*COS(('OddsRatio_working_3-way'!Y98+4*PI())/3)</f>
        <v>-0.20746887966804964</v>
      </c>
      <c r="AC98" s="11">
        <f>'OddsRatio_working_3-way'!X98^(1/3)*SIN('OddsRatio_working_3-way'!Y98/3)</f>
        <v>6.6783381813337511E-2</v>
      </c>
      <c r="AD98" s="11">
        <f>'OddsRatio_working_3-way'!X98^(1/3)*SIN(('OddsRatio_working_3-way'!Y98+2*PI())/3)</f>
        <v>0.42613002238779324</v>
      </c>
      <c r="AE98" s="11">
        <f>'OddsRatio_working_3-way'!X98^(1/3)*SIN(('OddsRatio_working_3-way'!Y98+4*PI())/3)</f>
        <v>-0.49291340420113083</v>
      </c>
      <c r="AF98" s="11">
        <f>-'OddsRatio_working_3-way'!U98/(3*'OddsRatio_working_3-way'!X98^(1/3))*COS(('OddsRatio_working_3-way'!Y98)/3)</f>
        <v>0.5306099697380714</v>
      </c>
      <c r="AG98" s="11">
        <f>-'OddsRatio_working_3-way'!U98/(3*'OddsRatio_working_3-way'!X98^(1/3))*COS(('OddsRatio_working_3-way'!Y98+2*PI())/3)</f>
        <v>-0.32314109007002173</v>
      </c>
      <c r="AH98" s="11">
        <f>-'OddsRatio_working_3-way'!U98/(3*'OddsRatio_working_3-way'!X98^(1/3))*COS(('OddsRatio_working_3-way'!Y98+4*PI())/3)</f>
        <v>-0.20746887966804967</v>
      </c>
      <c r="AI98" s="11">
        <f>'OddsRatio_working_3-way'!U98/(3*'OddsRatio_working_3-way'!X98^(1/3))*SIN(('OddsRatio_working_3-way'!Y98)/3)</f>
        <v>-6.6783381813337525E-2</v>
      </c>
      <c r="AJ98" s="11">
        <f>'OddsRatio_working_3-way'!U98/(3*'OddsRatio_working_3-way'!X98^(1/3))*SIN(('OddsRatio_working_3-way'!Y98+2*PI())/3)</f>
        <v>-0.42613002238779335</v>
      </c>
      <c r="AK98" s="11">
        <f>'OddsRatio_working_3-way'!U98/(3*'OddsRatio_working_3-way'!X98^(1/3))*SIN(('OddsRatio_working_3-way'!Y98+4*PI())/3)</f>
        <v>0.49291340420113094</v>
      </c>
      <c r="AL98" s="11">
        <f>'OddsRatio_working_3-way'!Z98+'OddsRatio_working_3-way'!AF98</f>
        <v>1.0612199394761426</v>
      </c>
      <c r="AM98" s="11">
        <f>'OddsRatio_working_3-way'!AA98+'OddsRatio_working_3-way'!AG98</f>
        <v>-0.64628218014004335</v>
      </c>
      <c r="AN98" s="11">
        <f>'OddsRatio_working_3-way'!AB98+'OddsRatio_working_3-way'!AH98</f>
        <v>-0.41493775933609933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1.0612199394761426</v>
      </c>
      <c r="AS98" s="11">
        <f>IF(('OddsRatio_working_3-way'!X98=0),IF(Q98&gt;0,-Q98^(1/3),(-Q98)^(1/3)),'OddsRatio_working_3-way'!AM98-'OddsRatio_working_3-way'!R98/3)</f>
        <v>-0.64628218014004335</v>
      </c>
      <c r="AT98" s="11">
        <f>IF(('OddsRatio_working_3-way'!X98=0),IF(Q98&gt;0,-Q98^(1/3),(-Q98)^(1/3)),'OddsRatio_working_3-way'!AN98-'OddsRatio_working_3-way'!R98/3)</f>
        <v>-0.41493775933609933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3.08</v>
      </c>
      <c r="B99" s="4">
        <f>IF('True_Odds_Calculator_3-way'!B98="","",'True_Odds_Calculator_3-way'!B98)</f>
        <v>3.43</v>
      </c>
      <c r="C99" s="4">
        <f>IF('True_Odds_Calculator_3-way'!C98="","",'True_Odds_Calculator_3-way'!C98)</f>
        <v>2.4</v>
      </c>
      <c r="D99" s="9">
        <f t="shared" si="26"/>
        <v>0.31390687906949843</v>
      </c>
      <c r="E99" s="9">
        <f t="shared" si="27"/>
        <v>0.28141767010396179</v>
      </c>
      <c r="F99" s="9">
        <f t="shared" si="28"/>
        <v>0.40467545082653983</v>
      </c>
      <c r="G99" s="9">
        <f t="shared" si="29"/>
        <v>1.0507971757853365</v>
      </c>
      <c r="H99" s="9">
        <f t="shared" si="30"/>
        <v>3.1856581256334997</v>
      </c>
      <c r="I99" s="9">
        <f t="shared" si="31"/>
        <v>3.553437137158368</v>
      </c>
      <c r="J99" s="9">
        <f t="shared" si="32"/>
        <v>2.4711160460994708</v>
      </c>
      <c r="K99" s="11">
        <f t="shared" si="33"/>
        <v>0.32467532467532467</v>
      </c>
      <c r="L99" s="11">
        <f t="shared" si="34"/>
        <v>0.29154518950437314</v>
      </c>
      <c r="M99" s="11">
        <f t="shared" si="35"/>
        <v>0.41666666666666669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-0.27908825868009546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0.23309416530990873</v>
      </c>
      <c r="Q99" s="11">
        <f>2*'OddsRatio_working_3-way'!K99*'OddsRatio_working_3-way'!L99*'OddsRatio_working_3-way'!M99</f>
        <v>7.8881274216551181E-2</v>
      </c>
      <c r="R99" s="11">
        <f t="shared" si="36"/>
        <v>0</v>
      </c>
      <c r="S99" s="11">
        <f t="shared" si="37"/>
        <v>-0.83519875186541837</v>
      </c>
      <c r="T99" s="11">
        <f t="shared" si="38"/>
        <v>-0.28263917152806034</v>
      </c>
      <c r="U99" s="11">
        <f>'OddsRatio_working_3-way'!S99-'OddsRatio_working_3-way'!R99^2/3</f>
        <v>-0.83519875186541837</v>
      </c>
      <c r="V99" s="11">
        <f>'OddsRatio_working_3-way'!S99*'OddsRatio_working_3-way'!R99/3-2*'OddsRatio_working_3-way'!R99^3/27-'OddsRatio_working_3-way'!T99</f>
        <v>0.28263917152806034</v>
      </c>
      <c r="W99" s="11">
        <f>'OddsRatio_working_3-way'!V99^2+4*'OddsRatio_working_3-way'!U99^3/27</f>
        <v>-6.4260169800385847E-3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0.14689359947093245</v>
      </c>
      <c r="Y99" s="11">
        <f>IF('OddsRatio_working_3-way'!W99&gt;=0,IF('OddsRatio_working_3-way'!V99+SQRT('OddsRatio_working_3-way'!W99)&gt;0,0,PI()),ACOS('OddsRatio_working_3-way'!V99/(2*'OddsRatio_working_3-way'!X99)))</f>
        <v>0.27636340913738433</v>
      </c>
      <c r="Z99" s="11">
        <f>'OddsRatio_working_3-way'!X99^(1/3)*COS('OddsRatio_working_3-way'!Y99/3)</f>
        <v>0.52539858789266825</v>
      </c>
      <c r="AA99" s="11">
        <f>'OddsRatio_working_3-way'!X99^(1/3)*COS(('OddsRatio_working_3-way'!Y99+2*PI())/3)</f>
        <v>-0.30473417049720819</v>
      </c>
      <c r="AB99" s="11">
        <f>'OddsRatio_working_3-way'!X99^(1/3)*COS(('OddsRatio_working_3-way'!Y99+4*PI())/3)</f>
        <v>-0.22066441739545972</v>
      </c>
      <c r="AC99" s="11">
        <f>'OddsRatio_working_3-way'!X99^(1/3)*SIN('OddsRatio_working_3-way'!Y99/3)</f>
        <v>4.8537694583999799E-2</v>
      </c>
      <c r="AD99" s="11">
        <f>'OddsRatio_working_3-way'!X99^(1/3)*SIN(('OddsRatio_working_3-way'!Y99+2*PI())/3)</f>
        <v>0.43073967693552201</v>
      </c>
      <c r="AE99" s="11">
        <f>'OddsRatio_working_3-way'!X99^(1/3)*SIN(('OddsRatio_working_3-way'!Y99+4*PI())/3)</f>
        <v>-0.47927737151952188</v>
      </c>
      <c r="AF99" s="11">
        <f>-'OddsRatio_working_3-way'!U99/(3*'OddsRatio_working_3-way'!X99^(1/3))*COS(('OddsRatio_working_3-way'!Y99)/3)</f>
        <v>0.52539858789266825</v>
      </c>
      <c r="AG99" s="11">
        <f>-'OddsRatio_working_3-way'!U99/(3*'OddsRatio_working_3-way'!X99^(1/3))*COS(('OddsRatio_working_3-way'!Y99+2*PI())/3)</f>
        <v>-0.30473417049720819</v>
      </c>
      <c r="AH99" s="11">
        <f>-'OddsRatio_working_3-way'!U99/(3*'OddsRatio_working_3-way'!X99^(1/3))*COS(('OddsRatio_working_3-way'!Y99+4*PI())/3)</f>
        <v>-0.22066441739545972</v>
      </c>
      <c r="AI99" s="11">
        <f>'OddsRatio_working_3-way'!U99/(3*'OddsRatio_working_3-way'!X99^(1/3))*SIN(('OddsRatio_working_3-way'!Y99)/3)</f>
        <v>-4.8537694583999799E-2</v>
      </c>
      <c r="AJ99" s="11">
        <f>'OddsRatio_working_3-way'!U99/(3*'OddsRatio_working_3-way'!X99^(1/3))*SIN(('OddsRatio_working_3-way'!Y99+2*PI())/3)</f>
        <v>-0.43073967693552201</v>
      </c>
      <c r="AK99" s="11">
        <f>'OddsRatio_working_3-way'!U99/(3*'OddsRatio_working_3-way'!X99^(1/3))*SIN(('OddsRatio_working_3-way'!Y99+4*PI())/3)</f>
        <v>0.47927737151952188</v>
      </c>
      <c r="AL99" s="11">
        <f>'OddsRatio_working_3-way'!Z99+'OddsRatio_working_3-way'!AF99</f>
        <v>1.0507971757853365</v>
      </c>
      <c r="AM99" s="11">
        <f>'OddsRatio_working_3-way'!AA99+'OddsRatio_working_3-way'!AG99</f>
        <v>-0.60946834099441638</v>
      </c>
      <c r="AN99" s="11">
        <f>'OddsRatio_working_3-way'!AB99+'OddsRatio_working_3-way'!AH99</f>
        <v>-0.44132883479091944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1.0507971757853365</v>
      </c>
      <c r="AS99" s="11">
        <f>IF(('OddsRatio_working_3-way'!X99=0),IF(Q99&gt;0,-Q99^(1/3),(-Q99)^(1/3)),'OddsRatio_working_3-way'!AM99-'OddsRatio_working_3-way'!R99/3)</f>
        <v>-0.60946834099441638</v>
      </c>
      <c r="AT99" s="11">
        <f>IF(('OddsRatio_working_3-way'!X99=0),IF(Q99&gt;0,-Q99^(1/3),(-Q99)^(1/3)),'OddsRatio_working_3-way'!AN99-'OddsRatio_working_3-way'!R99/3)</f>
        <v>-0.44132883479091944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1.75</v>
      </c>
      <c r="B100" s="4">
        <f>IF('True_Odds_Calculator_3-way'!B99="","",'True_Odds_Calculator_3-way'!B99)</f>
        <v>3.81</v>
      </c>
      <c r="C100" s="4">
        <f>IF('True_Odds_Calculator_3-way'!C99="","",'True_Odds_Calculator_3-way'!C99)</f>
        <v>5.07</v>
      </c>
      <c r="D100" s="9">
        <f t="shared" si="26"/>
        <v>0.55851940990610005</v>
      </c>
      <c r="E100" s="9">
        <f t="shared" si="27"/>
        <v>0.25242673987970438</v>
      </c>
      <c r="F100" s="9">
        <f t="shared" si="28"/>
        <v>0.18905385021419566</v>
      </c>
      <c r="G100" s="9">
        <f t="shared" si="29"/>
        <v>1.0539307611365385</v>
      </c>
      <c r="H100" s="9">
        <f t="shared" si="30"/>
        <v>1.7904480708524042</v>
      </c>
      <c r="I100" s="9">
        <f t="shared" si="31"/>
        <v>3.9615454387936735</v>
      </c>
      <c r="J100" s="9">
        <f t="shared" si="32"/>
        <v>5.2894981978257123</v>
      </c>
      <c r="K100" s="11">
        <f t="shared" si="33"/>
        <v>0.5714285714285714</v>
      </c>
      <c r="L100" s="11">
        <f t="shared" si="34"/>
        <v>0.26246719160104987</v>
      </c>
      <c r="M100" s="11">
        <f t="shared" si="35"/>
        <v>0.1972386587771203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-0.25374121134266503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0.22571143104153399</v>
      </c>
      <c r="Q100" s="11">
        <f>2*'OddsRatio_working_3-way'!K100*'OddsRatio_working_3-way'!L100*'OddsRatio_working_3-way'!M100</f>
        <v>5.9164202107872599E-2</v>
      </c>
      <c r="R100" s="11">
        <f t="shared" si="36"/>
        <v>0</v>
      </c>
      <c r="S100" s="11">
        <f t="shared" si="37"/>
        <v>-0.88953398561939467</v>
      </c>
      <c r="T100" s="11">
        <f t="shared" si="38"/>
        <v>-0.23316749295396977</v>
      </c>
      <c r="U100" s="11">
        <f>'OddsRatio_working_3-way'!S100-'OddsRatio_working_3-way'!R100^2/3</f>
        <v>-0.88953398561939467</v>
      </c>
      <c r="V100" s="11">
        <f>'OddsRatio_working_3-way'!S100*'OddsRatio_working_3-way'!R100/3-2*'OddsRatio_working_3-way'!R100^3/27-'OddsRatio_working_3-way'!T100</f>
        <v>0.23316749295396977</v>
      </c>
      <c r="W100" s="11">
        <f>'OddsRatio_working_3-way'!V100^2+4*'OddsRatio_working_3-way'!U100^3/27</f>
        <v>-4.9908800195259603E-2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0.16145888018757218</v>
      </c>
      <c r="Y100" s="11">
        <f>IF('OddsRatio_working_3-way'!W100&gt;=0,IF('OddsRatio_working_3-way'!V100+SQRT('OddsRatio_working_3-way'!W100)&gt;0,0,PI()),ACOS('OddsRatio_working_3-way'!V100/(2*'OddsRatio_working_3-way'!X100)))</f>
        <v>0.76401431626437233</v>
      </c>
      <c r="Z100" s="11">
        <f>'OddsRatio_working_3-way'!X100^(1/3)*COS('OddsRatio_working_3-way'!Y100/3)</f>
        <v>0.52696538056826936</v>
      </c>
      <c r="AA100" s="11">
        <f>'OddsRatio_working_3-way'!X100^(1/3)*COS(('OddsRatio_working_3-way'!Y100+2*PI())/3)</f>
        <v>-0.38228551923510246</v>
      </c>
      <c r="AB100" s="11">
        <f>'OddsRatio_working_3-way'!X100^(1/3)*COS(('OddsRatio_working_3-way'!Y100+4*PI())/3)</f>
        <v>-0.14467986133316707</v>
      </c>
      <c r="AC100" s="11">
        <f>'OddsRatio_working_3-way'!X100^(1/3)*SIN('OddsRatio_working_3-way'!Y100/3)</f>
        <v>0.13718169055066071</v>
      </c>
      <c r="AD100" s="11">
        <f>'OddsRatio_working_3-way'!X100^(1/3)*SIN(('OddsRatio_working_3-way'!Y100+2*PI())/3)</f>
        <v>0.38777456121172565</v>
      </c>
      <c r="AE100" s="11">
        <f>'OddsRatio_working_3-way'!X100^(1/3)*SIN(('OddsRatio_working_3-way'!Y100+4*PI())/3)</f>
        <v>-0.52495625176238614</v>
      </c>
      <c r="AF100" s="11">
        <f>-'OddsRatio_working_3-way'!U100/(3*'OddsRatio_working_3-way'!X100^(1/3))*COS(('OddsRatio_working_3-way'!Y100)/3)</f>
        <v>0.52696538056826925</v>
      </c>
      <c r="AG100" s="11">
        <f>-'OddsRatio_working_3-way'!U100/(3*'OddsRatio_working_3-way'!X100^(1/3))*COS(('OddsRatio_working_3-way'!Y100+2*PI())/3)</f>
        <v>-0.3822855192351024</v>
      </c>
      <c r="AH100" s="11">
        <f>-'OddsRatio_working_3-way'!U100/(3*'OddsRatio_working_3-way'!X100^(1/3))*COS(('OddsRatio_working_3-way'!Y100+4*PI())/3)</f>
        <v>-0.14467986133316704</v>
      </c>
      <c r="AI100" s="11">
        <f>'OddsRatio_working_3-way'!U100/(3*'OddsRatio_working_3-way'!X100^(1/3))*SIN(('OddsRatio_working_3-way'!Y100)/3)</f>
        <v>-0.13718169055066068</v>
      </c>
      <c r="AJ100" s="11">
        <f>'OddsRatio_working_3-way'!U100/(3*'OddsRatio_working_3-way'!X100^(1/3))*SIN(('OddsRatio_working_3-way'!Y100+2*PI())/3)</f>
        <v>-0.38777456121172554</v>
      </c>
      <c r="AK100" s="11">
        <f>'OddsRatio_working_3-way'!U100/(3*'OddsRatio_working_3-way'!X100^(1/3))*SIN(('OddsRatio_working_3-way'!Y100+4*PI())/3)</f>
        <v>0.52495625176238603</v>
      </c>
      <c r="AL100" s="11">
        <f>'OddsRatio_working_3-way'!Z100+'OddsRatio_working_3-way'!AF100</f>
        <v>1.0539307611365385</v>
      </c>
      <c r="AM100" s="11">
        <f>'OddsRatio_working_3-way'!AA100+'OddsRatio_working_3-way'!AG100</f>
        <v>-0.76457103847020491</v>
      </c>
      <c r="AN100" s="11">
        <f>'OddsRatio_working_3-way'!AB100+'OddsRatio_working_3-way'!AH100</f>
        <v>-0.28935972266633414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1.0539307611365385</v>
      </c>
      <c r="AS100" s="11">
        <f>IF(('OddsRatio_working_3-way'!X100=0),IF(Q100&gt;0,-Q100^(1/3),(-Q100)^(1/3)),'OddsRatio_working_3-way'!AM100-'OddsRatio_working_3-way'!R100/3)</f>
        <v>-0.76457103847020491</v>
      </c>
      <c r="AT100" s="11">
        <f>IF(('OddsRatio_working_3-way'!X100=0),IF(Q100&gt;0,-Q100^(1/3),(-Q100)^(1/3)),'OddsRatio_working_3-way'!AN100-'OddsRatio_working_3-way'!R100/3)</f>
        <v>-0.28935972266633414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2.57</v>
      </c>
      <c r="B101" s="4">
        <f>IF('True_Odds_Calculator_3-way'!B100="","",'True_Odds_Calculator_3-way'!B100)</f>
        <v>3.31</v>
      </c>
      <c r="C101" s="4">
        <f>IF('True_Odds_Calculator_3-way'!C100="","",'True_Odds_Calculator_3-way'!C100)</f>
        <v>2.75</v>
      </c>
      <c r="D101" s="9">
        <f t="shared" si="26"/>
        <v>0.36987280791881316</v>
      </c>
      <c r="E101" s="9">
        <f t="shared" si="27"/>
        <v>0.2851750648979135</v>
      </c>
      <c r="F101" s="9">
        <f t="shared" si="28"/>
        <v>0.34495212718327356</v>
      </c>
      <c r="G101" s="9">
        <f t="shared" si="29"/>
        <v>1.0851159934494721</v>
      </c>
      <c r="H101" s="9">
        <f t="shared" si="30"/>
        <v>2.703632109715671</v>
      </c>
      <c r="I101" s="9">
        <f t="shared" si="31"/>
        <v>3.5066179448682808</v>
      </c>
      <c r="J101" s="9">
        <f t="shared" si="32"/>
        <v>2.8989529885365761</v>
      </c>
      <c r="K101" s="11">
        <f t="shared" si="33"/>
        <v>0.38910505836575876</v>
      </c>
      <c r="L101" s="11">
        <f t="shared" si="34"/>
        <v>0.30211480362537763</v>
      </c>
      <c r="M101" s="11">
        <f t="shared" si="35"/>
        <v>0.36363636363636365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-0.2713037958315212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0.24066591360606665</v>
      </c>
      <c r="Q101" s="11">
        <f>2*'OddsRatio_working_3-way'!K101*'OddsRatio_working_3-way'!L101*'OddsRatio_working_3-way'!M101</f>
        <v>8.5494107852954401E-2</v>
      </c>
      <c r="R101" s="11">
        <f t="shared" si="36"/>
        <v>0</v>
      </c>
      <c r="S101" s="11">
        <f t="shared" si="37"/>
        <v>-0.88707167870043158</v>
      </c>
      <c r="T101" s="11">
        <f t="shared" si="38"/>
        <v>-0.31512315406764885</v>
      </c>
      <c r="U101" s="11">
        <f>'OddsRatio_working_3-way'!S101-'OddsRatio_working_3-way'!R101^2/3</f>
        <v>-0.88707167870043158</v>
      </c>
      <c r="V101" s="11">
        <f>'OddsRatio_working_3-way'!S101*'OddsRatio_working_3-way'!R101/3-2*'OddsRatio_working_3-way'!R101^3/27-'OddsRatio_working_3-way'!T101</f>
        <v>0.31512315406764885</v>
      </c>
      <c r="W101" s="11">
        <f>'OddsRatio_working_3-way'!V101^2+4*'OddsRatio_working_3-way'!U101^3/27</f>
        <v>-4.1097385720167967E-3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0.16078894613868824</v>
      </c>
      <c r="Y101" s="11">
        <f>IF('OddsRatio_working_3-way'!W101&gt;=0,IF('OddsRatio_working_3-way'!V101+SQRT('OddsRatio_working_3-way'!W101)&gt;0,0,PI()),ACOS('OddsRatio_working_3-way'!V101/(2*'OddsRatio_working_3-way'!X101)))</f>
        <v>0.20069675153708832</v>
      </c>
      <c r="Z101" s="11">
        <f>'OddsRatio_working_3-way'!X101^(1/3)*COS('OddsRatio_working_3-way'!Y101/3)</f>
        <v>0.54255799672473615</v>
      </c>
      <c r="AA101" s="11">
        <f>'OddsRatio_working_3-way'!X101^(1/3)*COS(('OddsRatio_working_3-way'!Y101+2*PI())/3)</f>
        <v>-0.30275970384427958</v>
      </c>
      <c r="AB101" s="11">
        <f>'OddsRatio_working_3-way'!X101^(1/3)*COS(('OddsRatio_working_3-way'!Y101+4*PI())/3)</f>
        <v>-0.23979829288045668</v>
      </c>
      <c r="AC101" s="11">
        <f>'OddsRatio_working_3-way'!X101^(1/3)*SIN('OddsRatio_working_3-way'!Y101/3)</f>
        <v>3.6350787568521864E-2</v>
      </c>
      <c r="AD101" s="11">
        <f>'OddsRatio_working_3-way'!X101^(1/3)*SIN(('OddsRatio_working_3-way'!Y101+2*PI())/3)</f>
        <v>0.45169361440575478</v>
      </c>
      <c r="AE101" s="11">
        <f>'OddsRatio_working_3-way'!X101^(1/3)*SIN(('OddsRatio_working_3-way'!Y101+4*PI())/3)</f>
        <v>-0.48804440197427662</v>
      </c>
      <c r="AF101" s="11">
        <f>-'OddsRatio_working_3-way'!U101/(3*'OddsRatio_working_3-way'!X101^(1/3))*COS(('OddsRatio_working_3-way'!Y101)/3)</f>
        <v>0.54255799672473604</v>
      </c>
      <c r="AG101" s="11">
        <f>-'OddsRatio_working_3-way'!U101/(3*'OddsRatio_working_3-way'!X101^(1/3))*COS(('OddsRatio_working_3-way'!Y101+2*PI())/3)</f>
        <v>-0.30275970384427953</v>
      </c>
      <c r="AH101" s="11">
        <f>-'OddsRatio_working_3-way'!U101/(3*'OddsRatio_working_3-way'!X101^(1/3))*COS(('OddsRatio_working_3-way'!Y101+4*PI())/3)</f>
        <v>-0.23979829288045662</v>
      </c>
      <c r="AI101" s="11">
        <f>'OddsRatio_working_3-way'!U101/(3*'OddsRatio_working_3-way'!X101^(1/3))*SIN(('OddsRatio_working_3-way'!Y101)/3)</f>
        <v>-3.6350787568521857E-2</v>
      </c>
      <c r="AJ101" s="11">
        <f>'OddsRatio_working_3-way'!U101/(3*'OddsRatio_working_3-way'!X101^(1/3))*SIN(('OddsRatio_working_3-way'!Y101+2*PI())/3)</f>
        <v>-0.45169361440575467</v>
      </c>
      <c r="AK101" s="11">
        <f>'OddsRatio_working_3-way'!U101/(3*'OddsRatio_working_3-way'!X101^(1/3))*SIN(('OddsRatio_working_3-way'!Y101+4*PI())/3)</f>
        <v>0.48804440197427651</v>
      </c>
      <c r="AL101" s="11">
        <f>'OddsRatio_working_3-way'!Z101+'OddsRatio_working_3-way'!AF101</f>
        <v>1.0851159934494721</v>
      </c>
      <c r="AM101" s="11">
        <f>'OddsRatio_working_3-way'!AA101+'OddsRatio_working_3-way'!AG101</f>
        <v>-0.60551940768855905</v>
      </c>
      <c r="AN101" s="11">
        <f>'OddsRatio_working_3-way'!AB101+'OddsRatio_working_3-way'!AH101</f>
        <v>-0.4795965857609133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1.0851159934494721</v>
      </c>
      <c r="AS101" s="11">
        <f>IF(('OddsRatio_working_3-way'!X101=0),IF(Q101&gt;0,-Q101^(1/3),(-Q101)^(1/3)),'OddsRatio_working_3-way'!AM101-'OddsRatio_working_3-way'!R101/3)</f>
        <v>-0.60551940768855905</v>
      </c>
      <c r="AT101" s="11">
        <f>IF(('OddsRatio_working_3-way'!X101=0),IF(Q101&gt;0,-Q101^(1/3),(-Q101)^(1/3)),'OddsRatio_working_3-way'!AN101-'OddsRatio_working_3-way'!R101/3)</f>
        <v>-0.4795965857609133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2.46</v>
      </c>
      <c r="B102" s="4">
        <f>IF('True_Odds_Calculator_3-way'!B101="","",'True_Odds_Calculator_3-way'!B101)</f>
        <v>3.26</v>
      </c>
      <c r="C102" s="4">
        <f>IF('True_Odds_Calculator_3-way'!C101="","",'True_Odds_Calculator_3-way'!C101)</f>
        <v>3.13</v>
      </c>
      <c r="D102" s="9">
        <f t="shared" si="26"/>
        <v>0.39470329501395118</v>
      </c>
      <c r="E102" s="9">
        <f t="shared" si="27"/>
        <v>0.29639735425004254</v>
      </c>
      <c r="F102" s="9">
        <f t="shared" si="28"/>
        <v>0.30889935073600649</v>
      </c>
      <c r="G102" s="9">
        <f t="shared" si="29"/>
        <v>1.0503757872666499</v>
      </c>
      <c r="H102" s="9">
        <f t="shared" si="30"/>
        <v>2.5335486494093087</v>
      </c>
      <c r="I102" s="9">
        <f t="shared" si="31"/>
        <v>3.373849279222628</v>
      </c>
      <c r="J102" s="9">
        <f t="shared" si="32"/>
        <v>3.2373004268779648</v>
      </c>
      <c r="K102" s="11">
        <f t="shared" si="33"/>
        <v>0.4065040650406504</v>
      </c>
      <c r="L102" s="11">
        <f t="shared" si="34"/>
        <v>0.30674846625766872</v>
      </c>
      <c r="M102" s="11">
        <f t="shared" si="35"/>
        <v>0.31948881789137379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-0.2799908594550381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0.23305521281167851</v>
      </c>
      <c r="Q102" s="11">
        <f>2*'OddsRatio_working_3-way'!K102*'OddsRatio_working_3-way'!L102*'OddsRatio_working_3-way'!M102</f>
        <v>7.9676995833052461E-2</v>
      </c>
      <c r="R102" s="11">
        <f t="shared" si="36"/>
        <v>0</v>
      </c>
      <c r="S102" s="11">
        <f t="shared" si="37"/>
        <v>-0.83236721822021953</v>
      </c>
      <c r="T102" s="11">
        <f t="shared" si="38"/>
        <v>-0.28456998913511772</v>
      </c>
      <c r="U102" s="11">
        <f>'OddsRatio_working_3-way'!S102-'OddsRatio_working_3-way'!R102^2/3</f>
        <v>-0.83236721822021953</v>
      </c>
      <c r="V102" s="11">
        <f>'OddsRatio_working_3-way'!S102*'OddsRatio_working_3-way'!R102/3-2*'OddsRatio_working_3-way'!R102^3/27-'OddsRatio_working_3-way'!T102</f>
        <v>0.28456998913511772</v>
      </c>
      <c r="W102" s="11">
        <f>'OddsRatio_working_3-way'!V102^2+4*'OddsRatio_working_3-way'!U102^3/27</f>
        <v>-4.455965199045675E-3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0.14614722364400792</v>
      </c>
      <c r="Y102" s="11">
        <f>IF('OddsRatio_working_3-way'!W102&gt;=0,IF('OddsRatio_working_3-way'!V102+SQRT('OddsRatio_working_3-way'!W102)&gt;0,0,PI()),ACOS('OddsRatio_working_3-way'!V102/(2*'OddsRatio_working_3-way'!X102)))</f>
        <v>0.23040920190889702</v>
      </c>
      <c r="Z102" s="11">
        <f>'OddsRatio_working_3-way'!X102^(1/3)*COS('OddsRatio_working_3-way'!Y102/3)</f>
        <v>0.52518789363332496</v>
      </c>
      <c r="AA102" s="11">
        <f>'OddsRatio_working_3-way'!X102^(1/3)*COS(('OddsRatio_working_3-way'!Y102+2*PI())/3)</f>
        <v>-0.29759483024548894</v>
      </c>
      <c r="AB102" s="11">
        <f>'OddsRatio_working_3-way'!X102^(1/3)*COS(('OddsRatio_working_3-way'!Y102+4*PI())/3)</f>
        <v>-0.22759306338783619</v>
      </c>
      <c r="AC102" s="11">
        <f>'OddsRatio_working_3-way'!X102^(1/3)*SIN('OddsRatio_working_3-way'!Y102/3)</f>
        <v>4.0415538939015318E-2</v>
      </c>
      <c r="AD102" s="11">
        <f>'OddsRatio_working_3-way'!X102^(1/3)*SIN(('OddsRatio_working_3-way'!Y102+2*PI())/3)</f>
        <v>0.4346182881769915</v>
      </c>
      <c r="AE102" s="11">
        <f>'OddsRatio_working_3-way'!X102^(1/3)*SIN(('OddsRatio_working_3-way'!Y102+4*PI())/3)</f>
        <v>-0.47503382711600672</v>
      </c>
      <c r="AF102" s="11">
        <f>-'OddsRatio_working_3-way'!U102/(3*'OddsRatio_working_3-way'!X102^(1/3))*COS(('OddsRatio_working_3-way'!Y102)/3)</f>
        <v>0.52518789363332508</v>
      </c>
      <c r="AG102" s="11">
        <f>-'OddsRatio_working_3-way'!U102/(3*'OddsRatio_working_3-way'!X102^(1/3))*COS(('OddsRatio_working_3-way'!Y102+2*PI())/3)</f>
        <v>-0.29759483024548899</v>
      </c>
      <c r="AH102" s="11">
        <f>-'OddsRatio_working_3-way'!U102/(3*'OddsRatio_working_3-way'!X102^(1/3))*COS(('OddsRatio_working_3-way'!Y102+4*PI())/3)</f>
        <v>-0.22759306338783625</v>
      </c>
      <c r="AI102" s="11">
        <f>'OddsRatio_working_3-way'!U102/(3*'OddsRatio_working_3-way'!X102^(1/3))*SIN(('OddsRatio_working_3-way'!Y102)/3)</f>
        <v>-4.0415538939015325E-2</v>
      </c>
      <c r="AJ102" s="11">
        <f>'OddsRatio_working_3-way'!U102/(3*'OddsRatio_working_3-way'!X102^(1/3))*SIN(('OddsRatio_working_3-way'!Y102+2*PI())/3)</f>
        <v>-0.43461828817699155</v>
      </c>
      <c r="AK102" s="11">
        <f>'OddsRatio_working_3-way'!U102/(3*'OddsRatio_working_3-way'!X102^(1/3))*SIN(('OddsRatio_working_3-way'!Y102+4*PI())/3)</f>
        <v>0.47503382711600683</v>
      </c>
      <c r="AL102" s="11">
        <f>'OddsRatio_working_3-way'!Z102+'OddsRatio_working_3-way'!AF102</f>
        <v>1.0503757872666499</v>
      </c>
      <c r="AM102" s="11">
        <f>'OddsRatio_working_3-way'!AA102+'OddsRatio_working_3-way'!AG102</f>
        <v>-0.59518966049097788</v>
      </c>
      <c r="AN102" s="11">
        <f>'OddsRatio_working_3-way'!AB102+'OddsRatio_working_3-way'!AH102</f>
        <v>-0.45518612677567244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1.0503757872666499</v>
      </c>
      <c r="AS102" s="11">
        <f>IF(('OddsRatio_working_3-way'!X102=0),IF(Q102&gt;0,-Q102^(1/3),(-Q102)^(1/3)),'OddsRatio_working_3-way'!AM102-'OddsRatio_working_3-way'!R102/3)</f>
        <v>-0.59518966049097788</v>
      </c>
      <c r="AT102" s="11">
        <f>IF(('OddsRatio_working_3-way'!X102=0),IF(Q102&gt;0,-Q102^(1/3),(-Q102)^(1/3)),'OddsRatio_working_3-way'!AN102-'OddsRatio_working_3-way'!R102/3)</f>
        <v>-0.45518612677567244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2.12</v>
      </c>
      <c r="B103" s="4">
        <f>IF('True_Odds_Calculator_3-way'!B102="","",'True_Odds_Calculator_3-way'!B102)</f>
        <v>3.34</v>
      </c>
      <c r="C103" s="4">
        <f>IF('True_Odds_Calculator_3-way'!C102="","",'True_Odds_Calculator_3-way'!C102)</f>
        <v>4.2</v>
      </c>
      <c r="D103" s="9">
        <f t="shared" si="26"/>
        <v>0.46811373786538291</v>
      </c>
      <c r="E103" s="9">
        <f t="shared" si="27"/>
        <v>0.29639155347488633</v>
      </c>
      <c r="F103" s="9">
        <f t="shared" si="28"/>
        <v>0.23549470865973085</v>
      </c>
      <c r="G103" s="9">
        <f t="shared" si="29"/>
        <v>1.0144937221881913</v>
      </c>
      <c r="H103" s="9">
        <f t="shared" si="30"/>
        <v>2.1362329688507744</v>
      </c>
      <c r="I103" s="9">
        <f t="shared" si="31"/>
        <v>3.3739153099203665</v>
      </c>
      <c r="J103" s="9">
        <f t="shared" si="32"/>
        <v>4.2463799110022133</v>
      </c>
      <c r="K103" s="11">
        <f t="shared" si="33"/>
        <v>0.47169811320754712</v>
      </c>
      <c r="L103" s="11">
        <f t="shared" si="34"/>
        <v>0.29940119760479045</v>
      </c>
      <c r="M103" s="11">
        <f t="shared" si="35"/>
        <v>0.23809523809523808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-0.28200203366851195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0.22394563971786885</v>
      </c>
      <c r="Q103" s="11">
        <f>2*'OddsRatio_working_3-way'!K103*'OddsRatio_working_3-way'!L103*'OddsRatio_working_3-way'!M103</f>
        <v>6.7250942858218865E-2</v>
      </c>
      <c r="R103" s="11">
        <f t="shared" si="36"/>
        <v>0</v>
      </c>
      <c r="S103" s="11">
        <f t="shared" si="37"/>
        <v>-0.79412774725274748</v>
      </c>
      <c r="T103" s="11">
        <f t="shared" si="38"/>
        <v>-0.23847680097680102</v>
      </c>
      <c r="U103" s="11">
        <f>'OddsRatio_working_3-way'!S103-'OddsRatio_working_3-way'!R103^2/3</f>
        <v>-0.79412774725274748</v>
      </c>
      <c r="V103" s="11">
        <f>'OddsRatio_working_3-way'!S103*'OddsRatio_working_3-way'!R103/3-2*'OddsRatio_working_3-way'!R103^3/27-'OddsRatio_working_3-way'!T103</f>
        <v>0.23847680097680102</v>
      </c>
      <c r="W103" s="11">
        <f>'OddsRatio_working_3-way'!V103^2+4*'OddsRatio_working_3-way'!U103^3/27</f>
        <v>-1.7322568325634335E-2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0.13619265116899948</v>
      </c>
      <c r="Y103" s="11">
        <f>IF('OddsRatio_working_3-way'!W103&gt;=0,IF('OddsRatio_working_3-way'!V103+SQRT('OddsRatio_working_3-way'!W103)&gt;0,0,PI()),ACOS('OddsRatio_working_3-way'!V103/(2*'OddsRatio_working_3-way'!X103)))</f>
        <v>0.50430039396397164</v>
      </c>
      <c r="Z103" s="11">
        <f>'OddsRatio_working_3-way'!X103^(1/3)*COS('OddsRatio_working_3-way'!Y103/3)</f>
        <v>0.50724686109409567</v>
      </c>
      <c r="AA103" s="11">
        <f>'OddsRatio_working_3-way'!X103^(1/3)*COS(('OddsRatio_working_3-way'!Y103+2*PI())/3)</f>
        <v>-0.32817142344978945</v>
      </c>
      <c r="AB103" s="11">
        <f>'OddsRatio_working_3-way'!X103^(1/3)*COS(('OddsRatio_working_3-way'!Y103+4*PI())/3)</f>
        <v>-0.17907543764430614</v>
      </c>
      <c r="AC103" s="11">
        <f>'OddsRatio_working_3-way'!X103^(1/3)*SIN('OddsRatio_working_3-way'!Y103/3)</f>
        <v>8.6080607539888429E-2</v>
      </c>
      <c r="AD103" s="11">
        <f>'OddsRatio_working_3-way'!X103^(1/3)*SIN(('OddsRatio_working_3-way'!Y103+2*PI())/3)</f>
        <v>0.3962483639274591</v>
      </c>
      <c r="AE103" s="11">
        <f>'OddsRatio_working_3-way'!X103^(1/3)*SIN(('OddsRatio_working_3-way'!Y103+4*PI())/3)</f>
        <v>-0.48232897146734749</v>
      </c>
      <c r="AF103" s="11">
        <f>-'OddsRatio_working_3-way'!U103/(3*'OddsRatio_working_3-way'!X103^(1/3))*COS(('OddsRatio_working_3-way'!Y103)/3)</f>
        <v>0.50724686109409578</v>
      </c>
      <c r="AG103" s="11">
        <f>-'OddsRatio_working_3-way'!U103/(3*'OddsRatio_working_3-way'!X103^(1/3))*COS(('OddsRatio_working_3-way'!Y103+2*PI())/3)</f>
        <v>-0.3281714234497895</v>
      </c>
      <c r="AH103" s="11">
        <f>-'OddsRatio_working_3-way'!U103/(3*'OddsRatio_working_3-way'!X103^(1/3))*COS(('OddsRatio_working_3-way'!Y103+4*PI())/3)</f>
        <v>-0.17907543764430617</v>
      </c>
      <c r="AI103" s="11">
        <f>'OddsRatio_working_3-way'!U103/(3*'OddsRatio_working_3-way'!X103^(1/3))*SIN(('OddsRatio_working_3-way'!Y103)/3)</f>
        <v>-8.6080607539888457E-2</v>
      </c>
      <c r="AJ103" s="11">
        <f>'OddsRatio_working_3-way'!U103/(3*'OddsRatio_working_3-way'!X103^(1/3))*SIN(('OddsRatio_working_3-way'!Y103+2*PI())/3)</f>
        <v>-0.39624836392745916</v>
      </c>
      <c r="AK103" s="11">
        <f>'OddsRatio_working_3-way'!U103/(3*'OddsRatio_working_3-way'!X103^(1/3))*SIN(('OddsRatio_working_3-way'!Y103+4*PI())/3)</f>
        <v>0.4823289714673476</v>
      </c>
      <c r="AL103" s="11">
        <f>'OddsRatio_working_3-way'!Z103+'OddsRatio_working_3-way'!AF103</f>
        <v>1.0144937221881913</v>
      </c>
      <c r="AM103" s="11">
        <f>'OddsRatio_working_3-way'!AA103+'OddsRatio_working_3-way'!AG103</f>
        <v>-0.65634284689957889</v>
      </c>
      <c r="AN103" s="11">
        <f>'OddsRatio_working_3-way'!AB103+'OddsRatio_working_3-way'!AH103</f>
        <v>-0.35815087528861234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1.0144937221881913</v>
      </c>
      <c r="AS103" s="11">
        <f>IF(('OddsRatio_working_3-way'!X103=0),IF(Q103&gt;0,-Q103^(1/3),(-Q103)^(1/3)),'OddsRatio_working_3-way'!AM103-'OddsRatio_working_3-way'!R103/3)</f>
        <v>-0.65634284689957889</v>
      </c>
      <c r="AT103" s="11">
        <f>IF(('OddsRatio_working_3-way'!X103=0),IF(Q103&gt;0,-Q103^(1/3),(-Q103)^(1/3)),'OddsRatio_working_3-way'!AN103-'OddsRatio_working_3-way'!R103/3)</f>
        <v>-0.35815087528861234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1.81</v>
      </c>
      <c r="B104" s="4">
        <f>IF('True_Odds_Calculator_3-way'!B103="","",'True_Odds_Calculator_3-way'!B103)</f>
        <v>3.79</v>
      </c>
      <c r="C104" s="4">
        <f>IF('True_Odds_Calculator_3-way'!C103="","",'True_Odds_Calculator_3-way'!C103)</f>
        <v>4.54</v>
      </c>
      <c r="D104" s="9">
        <f t="shared" si="26"/>
        <v>0.53756539532663283</v>
      </c>
      <c r="E104" s="9">
        <f t="shared" si="27"/>
        <v>0.2523312430867819</v>
      </c>
      <c r="F104" s="9">
        <f t="shared" si="28"/>
        <v>0.21010336158658546</v>
      </c>
      <c r="G104" s="9">
        <f t="shared" si="29"/>
        <v>1.0620231962716735</v>
      </c>
      <c r="H104" s="9">
        <f t="shared" si="30"/>
        <v>1.8602387889800551</v>
      </c>
      <c r="I104" s="9">
        <f t="shared" si="31"/>
        <v>3.9630447175979691</v>
      </c>
      <c r="J104" s="9">
        <f t="shared" si="32"/>
        <v>4.7595621148017235</v>
      </c>
      <c r="K104" s="11">
        <f t="shared" si="33"/>
        <v>0.5524861878453039</v>
      </c>
      <c r="L104" s="11">
        <f t="shared" si="34"/>
        <v>0.26385224274406333</v>
      </c>
      <c r="M104" s="11">
        <f t="shared" si="35"/>
        <v>0.22026431718061673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-0.25687322987266936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0.22925803942763068</v>
      </c>
      <c r="Q104" s="11">
        <f>2*'OddsRatio_working_3-way'!K104*'OddsRatio_working_3-way'!L104*'OddsRatio_working_3-way'!M104</f>
        <v>6.4217938215022599E-2</v>
      </c>
      <c r="R104" s="11">
        <f t="shared" si="36"/>
        <v>0</v>
      </c>
      <c r="S104" s="11">
        <f t="shared" si="37"/>
        <v>-0.89249486815450807</v>
      </c>
      <c r="T104" s="11">
        <f t="shared" si="38"/>
        <v>-0.24999856250826555</v>
      </c>
      <c r="U104" s="11">
        <f>'OddsRatio_working_3-way'!S104-'OddsRatio_working_3-way'!R104^2/3</f>
        <v>-0.89249486815450807</v>
      </c>
      <c r="V104" s="11">
        <f>'OddsRatio_working_3-way'!S104*'OddsRatio_working_3-way'!R104/3-2*'OddsRatio_working_3-way'!R104^3/27-'OddsRatio_working_3-way'!T104</f>
        <v>0.24999856250826555</v>
      </c>
      <c r="W104" s="11">
        <f>'OddsRatio_working_3-way'!V104^2+4*'OddsRatio_working_3-way'!U104^3/27</f>
        <v>-4.2821339452647093E-2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0.1622656931615909</v>
      </c>
      <c r="Y104" s="11">
        <f>IF('OddsRatio_working_3-way'!W104&gt;=0,IF('OddsRatio_working_3-way'!V104+SQRT('OddsRatio_working_3-way'!W104)&gt;0,0,PI()),ACOS('OddsRatio_working_3-way'!V104/(2*'OddsRatio_working_3-way'!X104)))</f>
        <v>0.69142669469983753</v>
      </c>
      <c r="Z104" s="11">
        <f>'OddsRatio_working_3-way'!X104^(1/3)*COS('OddsRatio_working_3-way'!Y104/3)</f>
        <v>0.53101159813583676</v>
      </c>
      <c r="AA104" s="11">
        <f>'OddsRatio_working_3-way'!X104^(1/3)*COS(('OddsRatio_working_3-way'!Y104+2*PI())/3)</f>
        <v>-0.37341191114015199</v>
      </c>
      <c r="AB104" s="11">
        <f>'OddsRatio_working_3-way'!X104^(1/3)*COS(('OddsRatio_working_3-way'!Y104+4*PI())/3)</f>
        <v>-0.15759968699568491</v>
      </c>
      <c r="AC104" s="11">
        <f>'OddsRatio_working_3-way'!X104^(1/3)*SIN('OddsRatio_working_3-way'!Y104/3)</f>
        <v>0.12459924570422018</v>
      </c>
      <c r="AD104" s="11">
        <f>'OddsRatio_working_3-way'!X104^(1/3)*SIN(('OddsRatio_working_3-way'!Y104+2*PI())/3)</f>
        <v>0.3975699108376981</v>
      </c>
      <c r="AE104" s="11">
        <f>'OddsRatio_working_3-way'!X104^(1/3)*SIN(('OddsRatio_working_3-way'!Y104+4*PI())/3)</f>
        <v>-0.52216915654191809</v>
      </c>
      <c r="AF104" s="11">
        <f>-'OddsRatio_working_3-way'!U104/(3*'OddsRatio_working_3-way'!X104^(1/3))*COS(('OddsRatio_working_3-way'!Y104)/3)</f>
        <v>0.53101159813583687</v>
      </c>
      <c r="AG104" s="11">
        <f>-'OddsRatio_working_3-way'!U104/(3*'OddsRatio_working_3-way'!X104^(1/3))*COS(('OddsRatio_working_3-way'!Y104+2*PI())/3)</f>
        <v>-0.3734119111401521</v>
      </c>
      <c r="AH104" s="11">
        <f>-'OddsRatio_working_3-way'!U104/(3*'OddsRatio_working_3-way'!X104^(1/3))*COS(('OddsRatio_working_3-way'!Y104+4*PI())/3)</f>
        <v>-0.15759968699568494</v>
      </c>
      <c r="AI104" s="11">
        <f>'OddsRatio_working_3-way'!U104/(3*'OddsRatio_working_3-way'!X104^(1/3))*SIN(('OddsRatio_working_3-way'!Y104)/3)</f>
        <v>-0.12459924570422021</v>
      </c>
      <c r="AJ104" s="11">
        <f>'OddsRatio_working_3-way'!U104/(3*'OddsRatio_working_3-way'!X104^(1/3))*SIN(('OddsRatio_working_3-way'!Y104+2*PI())/3)</f>
        <v>-0.39756991083769821</v>
      </c>
      <c r="AK104" s="11">
        <f>'OddsRatio_working_3-way'!U104/(3*'OddsRatio_working_3-way'!X104^(1/3))*SIN(('OddsRatio_working_3-way'!Y104+4*PI())/3)</f>
        <v>0.5221691565419182</v>
      </c>
      <c r="AL104" s="11">
        <f>'OddsRatio_working_3-way'!Z104+'OddsRatio_working_3-way'!AF104</f>
        <v>1.0620231962716735</v>
      </c>
      <c r="AM104" s="11">
        <f>'OddsRatio_working_3-way'!AA104+'OddsRatio_working_3-way'!AG104</f>
        <v>-0.74682382228030408</v>
      </c>
      <c r="AN104" s="11">
        <f>'OddsRatio_working_3-way'!AB104+'OddsRatio_working_3-way'!AH104</f>
        <v>-0.31519937399136988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1.0620231962716735</v>
      </c>
      <c r="AS104" s="11">
        <f>IF(('OddsRatio_working_3-way'!X104=0),IF(Q104&gt;0,-Q104^(1/3),(-Q104)^(1/3)),'OddsRatio_working_3-way'!AM104-'OddsRatio_working_3-way'!R104/3)</f>
        <v>-0.74682382228030408</v>
      </c>
      <c r="AT104" s="11">
        <f>IF(('OddsRatio_working_3-way'!X104=0),IF(Q104&gt;0,-Q104^(1/3),(-Q104)^(1/3)),'OddsRatio_working_3-way'!AN104-'OddsRatio_working_3-way'!R104/3)</f>
        <v>-0.31519937399136988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7.38</v>
      </c>
      <c r="B105" s="4">
        <f>IF('True_Odds_Calculator_3-way'!B104="","",'True_Odds_Calculator_3-way'!B104)</f>
        <v>4.55</v>
      </c>
      <c r="C105" s="4">
        <f>IF('True_Odds_Calculator_3-way'!C104="","",'True_Odds_Calculator_3-way'!C104)</f>
        <v>1.47</v>
      </c>
      <c r="D105" s="9">
        <f t="shared" si="26"/>
        <v>0.12742397965075233</v>
      </c>
      <c r="E105" s="9">
        <f t="shared" si="27"/>
        <v>0.2078870096416249</v>
      </c>
      <c r="F105" s="9">
        <f t="shared" si="28"/>
        <v>0.66468901070762287</v>
      </c>
      <c r="G105" s="9">
        <f t="shared" si="29"/>
        <v>1.0733254579202121</v>
      </c>
      <c r="H105" s="9">
        <f t="shared" si="30"/>
        <v>7.8478164215309514</v>
      </c>
      <c r="I105" s="9">
        <f t="shared" si="31"/>
        <v>4.8103053756167524</v>
      </c>
      <c r="J105" s="9">
        <f t="shared" si="32"/>
        <v>1.5044629652224994</v>
      </c>
      <c r="K105" s="11">
        <f t="shared" si="33"/>
        <v>0.13550135501355015</v>
      </c>
      <c r="L105" s="11">
        <f t="shared" si="34"/>
        <v>0.21978021978021978</v>
      </c>
      <c r="M105" s="11">
        <f t="shared" si="35"/>
        <v>0.68027210884353739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-0.21565612456602989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0.21069209720279902</v>
      </c>
      <c r="Q105" s="11">
        <f>2*'OddsRatio_working_3-way'!K105*'OddsRatio_working_3-way'!L105*'OddsRatio_working_3-way'!M105</f>
        <v>4.0517711000538283E-2</v>
      </c>
      <c r="R105" s="11">
        <f t="shared" si="36"/>
        <v>0</v>
      </c>
      <c r="S105" s="11">
        <f t="shared" si="37"/>
        <v>-0.97698174641123636</v>
      </c>
      <c r="T105" s="11">
        <f t="shared" si="38"/>
        <v>-0.18788110507908395</v>
      </c>
      <c r="U105" s="11">
        <f>'OddsRatio_working_3-way'!S105-'OddsRatio_working_3-way'!R105^2/3</f>
        <v>-0.97698174641123636</v>
      </c>
      <c r="V105" s="11">
        <f>'OddsRatio_working_3-way'!S105*'OddsRatio_working_3-way'!R105/3-2*'OddsRatio_working_3-way'!R105^3/27-'OddsRatio_working_3-way'!T105</f>
        <v>0.18788110507908395</v>
      </c>
      <c r="W105" s="11">
        <f>'OddsRatio_working_3-way'!V105^2+4*'OddsRatio_working_3-way'!U105^3/27</f>
        <v>-0.10285218120420254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0.18584367816120376</v>
      </c>
      <c r="Y105" s="11">
        <f>IF('OddsRatio_working_3-way'!W105&gt;=0,IF('OddsRatio_working_3-way'!V105+SQRT('OddsRatio_working_3-way'!W105)&gt;0,0,PI()),ACOS('OddsRatio_working_3-way'!V105/(2*'OddsRatio_working_3-way'!X105)))</f>
        <v>1.0408563393897028</v>
      </c>
      <c r="Z105" s="11">
        <f>'OddsRatio_working_3-way'!X105^(1/3)*COS('OddsRatio_working_3-way'!Y105/3)</f>
        <v>0.53666272896010614</v>
      </c>
      <c r="AA105" s="11">
        <f>'OddsRatio_working_3-way'!X105^(1/3)*COS(('OddsRatio_working_3-way'!Y105+2*PI())/3)</f>
        <v>-0.4363797893808174</v>
      </c>
      <c r="AB105" s="11">
        <f>'OddsRatio_working_3-way'!X105^(1/3)*COS(('OddsRatio_working_3-way'!Y105+4*PI())/3)</f>
        <v>-0.10028293957928892</v>
      </c>
      <c r="AC105" s="11">
        <f>'OddsRatio_working_3-way'!X105^(1/3)*SIN('OddsRatio_working_3-way'!Y105/3)</f>
        <v>0.1940456067066979</v>
      </c>
      <c r="AD105" s="11">
        <f>'OddsRatio_working_3-way'!X105^(1/3)*SIN(('OddsRatio_working_3-way'!Y105+2*PI())/3)</f>
        <v>0.36774075319038585</v>
      </c>
      <c r="AE105" s="11">
        <f>'OddsRatio_working_3-way'!X105^(1/3)*SIN(('OddsRatio_working_3-way'!Y105+4*PI())/3)</f>
        <v>-0.56178635989708359</v>
      </c>
      <c r="AF105" s="11">
        <f>-'OddsRatio_working_3-way'!U105/(3*'OddsRatio_working_3-way'!X105^(1/3))*COS(('OddsRatio_working_3-way'!Y105)/3)</f>
        <v>0.53666272896010603</v>
      </c>
      <c r="AG105" s="11">
        <f>-'OddsRatio_working_3-way'!U105/(3*'OddsRatio_working_3-way'!X105^(1/3))*COS(('OddsRatio_working_3-way'!Y105+2*PI())/3)</f>
        <v>-0.43637978938081734</v>
      </c>
      <c r="AH105" s="11">
        <f>-'OddsRatio_working_3-way'!U105/(3*'OddsRatio_working_3-way'!X105^(1/3))*COS(('OddsRatio_working_3-way'!Y105+4*PI())/3)</f>
        <v>-0.1002829395792889</v>
      </c>
      <c r="AI105" s="11">
        <f>'OddsRatio_working_3-way'!U105/(3*'OddsRatio_working_3-way'!X105^(1/3))*SIN(('OddsRatio_working_3-way'!Y105)/3)</f>
        <v>-0.19404560670669788</v>
      </c>
      <c r="AJ105" s="11">
        <f>'OddsRatio_working_3-way'!U105/(3*'OddsRatio_working_3-way'!X105^(1/3))*SIN(('OddsRatio_working_3-way'!Y105+2*PI())/3)</f>
        <v>-0.36774075319038579</v>
      </c>
      <c r="AK105" s="11">
        <f>'OddsRatio_working_3-way'!U105/(3*'OddsRatio_working_3-way'!X105^(1/3))*SIN(('OddsRatio_working_3-way'!Y105+4*PI())/3)</f>
        <v>0.56178635989708348</v>
      </c>
      <c r="AL105" s="11">
        <f>'OddsRatio_working_3-way'!Z105+'OddsRatio_working_3-way'!AF105</f>
        <v>1.0733254579202121</v>
      </c>
      <c r="AM105" s="11">
        <f>'OddsRatio_working_3-way'!AA105+'OddsRatio_working_3-way'!AG105</f>
        <v>-0.87275957876163468</v>
      </c>
      <c r="AN105" s="11">
        <f>'OddsRatio_working_3-way'!AB105+'OddsRatio_working_3-way'!AH105</f>
        <v>-0.20056587915857782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1.0733254579202121</v>
      </c>
      <c r="AS105" s="11">
        <f>IF(('OddsRatio_working_3-way'!X105=0),IF(Q105&gt;0,-Q105^(1/3),(-Q105)^(1/3)),'OddsRatio_working_3-way'!AM105-'OddsRatio_working_3-way'!R105/3)</f>
        <v>-0.87275957876163468</v>
      </c>
      <c r="AT105" s="11">
        <f>IF(('OddsRatio_working_3-way'!X105=0),IF(Q105&gt;0,-Q105^(1/3),(-Q105)^(1/3)),'OddsRatio_working_3-way'!AN105-'OddsRatio_working_3-way'!R105/3)</f>
        <v>-0.20056587915857782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2.29</v>
      </c>
      <c r="B106" s="4">
        <f>IF('True_Odds_Calculator_3-way'!B105="","",'True_Odds_Calculator_3-way'!B105)</f>
        <v>3.76</v>
      </c>
      <c r="C106" s="4">
        <f>IF('True_Odds_Calculator_3-way'!C105="","",'True_Odds_Calculator_3-way'!C105)</f>
        <v>3.08</v>
      </c>
      <c r="D106" s="9">
        <f t="shared" si="26"/>
        <v>0.42647135614524201</v>
      </c>
      <c r="E106" s="9">
        <f t="shared" si="27"/>
        <v>0.25791166603538035</v>
      </c>
      <c r="F106" s="9">
        <f t="shared" si="28"/>
        <v>0.3156169778193777</v>
      </c>
      <c r="G106" s="9">
        <f t="shared" si="29"/>
        <v>1.0424987318445136</v>
      </c>
      <c r="H106" s="9">
        <f t="shared" si="30"/>
        <v>2.3448233640794229</v>
      </c>
      <c r="I106" s="9">
        <f t="shared" si="31"/>
        <v>3.8772964998908575</v>
      </c>
      <c r="J106" s="9">
        <f t="shared" si="32"/>
        <v>3.168397362236588</v>
      </c>
      <c r="K106" s="11">
        <f t="shared" si="33"/>
        <v>0.4366812227074236</v>
      </c>
      <c r="L106" s="11">
        <f t="shared" si="34"/>
        <v>0.26595744680851063</v>
      </c>
      <c r="M106" s="11">
        <f t="shared" si="35"/>
        <v>0.32467532467532467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-0.27924672187424204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0.23114602576648474</v>
      </c>
      <c r="Q106" s="11">
        <f>2*'OddsRatio_working_3-way'!K106*'OddsRatio_working_3-way'!L106*'OddsRatio_working_3-way'!M106</f>
        <v>7.5414690299016235E-2</v>
      </c>
      <c r="R106" s="11">
        <f t="shared" si="36"/>
        <v>0</v>
      </c>
      <c r="S106" s="11">
        <f t="shared" si="37"/>
        <v>-0.82774839473525019</v>
      </c>
      <c r="T106" s="11">
        <f t="shared" si="38"/>
        <v>-0.27006472911427415</v>
      </c>
      <c r="U106" s="11">
        <f>'OddsRatio_working_3-way'!S106-'OddsRatio_working_3-way'!R106^2/3</f>
        <v>-0.82774839473525019</v>
      </c>
      <c r="V106" s="11">
        <f>'OddsRatio_working_3-way'!S106*'OddsRatio_working_3-way'!R106/3-2*'OddsRatio_working_3-way'!R106^3/27-'OddsRatio_working_3-way'!T106</f>
        <v>0.27006472911427415</v>
      </c>
      <c r="W106" s="11">
        <f>'OddsRatio_working_3-way'!V106^2+4*'OddsRatio_working_3-way'!U106^3/27</f>
        <v>-1.1086704251800708E-2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0.1449324516484895</v>
      </c>
      <c r="Y106" s="11">
        <f>IF('OddsRatio_working_3-way'!W106&gt;=0,IF('OddsRatio_working_3-way'!V106+SQRT('OddsRatio_working_3-way'!W106)&gt;0,0,PI()),ACOS('OddsRatio_working_3-way'!V106/(2*'OddsRatio_working_3-way'!X106)))</f>
        <v>0.37175378655184832</v>
      </c>
      <c r="Z106" s="11">
        <f>'OddsRatio_working_3-way'!X106^(1/3)*COS('OddsRatio_working_3-way'!Y106/3)</f>
        <v>0.5212493659222569</v>
      </c>
      <c r="AA106" s="11">
        <f>'OddsRatio_working_3-way'!X106^(1/3)*COS(('OddsRatio_working_3-way'!Y106+2*PI())/3)</f>
        <v>-0.31685121209148126</v>
      </c>
      <c r="AB106" s="11">
        <f>'OddsRatio_working_3-way'!X106^(1/3)*COS(('OddsRatio_working_3-way'!Y106+4*PI())/3)</f>
        <v>-0.20439815383077573</v>
      </c>
      <c r="AC106" s="11">
        <f>'OddsRatio_working_3-way'!X106^(1/3)*SIN('OddsRatio_working_3-way'!Y106/3)</f>
        <v>6.4924803458015004E-2</v>
      </c>
      <c r="AD106" s="11">
        <f>'OddsRatio_working_3-way'!X106^(1/3)*SIN(('OddsRatio_working_3-way'!Y106+2*PI())/3)</f>
        <v>0.41895279086619763</v>
      </c>
      <c r="AE106" s="11">
        <f>'OddsRatio_working_3-way'!X106^(1/3)*SIN(('OddsRatio_working_3-way'!Y106+4*PI())/3)</f>
        <v>-0.48387759432421262</v>
      </c>
      <c r="AF106" s="11">
        <f>-'OddsRatio_working_3-way'!U106/(3*'OddsRatio_working_3-way'!X106^(1/3))*COS(('OddsRatio_working_3-way'!Y106)/3)</f>
        <v>0.52124936592225679</v>
      </c>
      <c r="AG106" s="11">
        <f>-'OddsRatio_working_3-way'!U106/(3*'OddsRatio_working_3-way'!X106^(1/3))*COS(('OddsRatio_working_3-way'!Y106+2*PI())/3)</f>
        <v>-0.3168512120914812</v>
      </c>
      <c r="AH106" s="11">
        <f>-'OddsRatio_working_3-way'!U106/(3*'OddsRatio_working_3-way'!X106^(1/3))*COS(('OddsRatio_working_3-way'!Y106+4*PI())/3)</f>
        <v>-0.2043981538307757</v>
      </c>
      <c r="AI106" s="11">
        <f>'OddsRatio_working_3-way'!U106/(3*'OddsRatio_working_3-way'!X106^(1/3))*SIN(('OddsRatio_working_3-way'!Y106)/3)</f>
        <v>-6.492480345801499E-2</v>
      </c>
      <c r="AJ106" s="11">
        <f>'OddsRatio_working_3-way'!U106/(3*'OddsRatio_working_3-way'!X106^(1/3))*SIN(('OddsRatio_working_3-way'!Y106+2*PI())/3)</f>
        <v>-0.41895279086619752</v>
      </c>
      <c r="AK106" s="11">
        <f>'OddsRatio_working_3-way'!U106/(3*'OddsRatio_working_3-way'!X106^(1/3))*SIN(('OddsRatio_working_3-way'!Y106+4*PI())/3)</f>
        <v>0.48387759432421257</v>
      </c>
      <c r="AL106" s="11">
        <f>'OddsRatio_working_3-way'!Z106+'OddsRatio_working_3-way'!AF106</f>
        <v>1.0424987318445136</v>
      </c>
      <c r="AM106" s="11">
        <f>'OddsRatio_working_3-way'!AA106+'OddsRatio_working_3-way'!AG106</f>
        <v>-0.63370242418296252</v>
      </c>
      <c r="AN106" s="11">
        <f>'OddsRatio_working_3-way'!AB106+'OddsRatio_working_3-way'!AH106</f>
        <v>-0.40879630766155139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1.0424987318445136</v>
      </c>
      <c r="AS106" s="11">
        <f>IF(('OddsRatio_working_3-way'!X106=0),IF(Q106&gt;0,-Q106^(1/3),(-Q106)^(1/3)),'OddsRatio_working_3-way'!AM106-'OddsRatio_working_3-way'!R106/3)</f>
        <v>-0.63370242418296252</v>
      </c>
      <c r="AT106" s="11">
        <f>IF(('OddsRatio_working_3-way'!X106=0),IF(Q106&gt;0,-Q106^(1/3),(-Q106)^(1/3)),'OddsRatio_working_3-way'!AN106-'OddsRatio_working_3-way'!R106/3)</f>
        <v>-0.40879630766155139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1.83</v>
      </c>
      <c r="B107" s="4">
        <f>IF('True_Odds_Calculator_3-way'!B106="","",'True_Odds_Calculator_3-way'!B106)</f>
        <v>4.16</v>
      </c>
      <c r="C107" s="4">
        <f>IF('True_Odds_Calculator_3-way'!C106="","",'True_Odds_Calculator_3-way'!C106)</f>
        <v>4.1500000000000004</v>
      </c>
      <c r="D107" s="9">
        <f t="shared" si="26"/>
        <v>0.53512291809766444</v>
      </c>
      <c r="E107" s="9">
        <f t="shared" si="27"/>
        <v>0.23215579777275991</v>
      </c>
      <c r="F107" s="9">
        <f t="shared" si="28"/>
        <v>0.23272128412957571</v>
      </c>
      <c r="G107" s="9">
        <f t="shared" si="29"/>
        <v>1.0466620860735181</v>
      </c>
      <c r="H107" s="9">
        <f t="shared" si="30"/>
        <v>1.8687295314410204</v>
      </c>
      <c r="I107" s="9">
        <f t="shared" si="31"/>
        <v>4.3074521919923185</v>
      </c>
      <c r="J107" s="9">
        <f t="shared" si="32"/>
        <v>4.2969855711315814</v>
      </c>
      <c r="K107" s="11">
        <f t="shared" si="33"/>
        <v>0.54644808743169393</v>
      </c>
      <c r="L107" s="11">
        <f t="shared" si="34"/>
        <v>0.24038461538461536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-0.26150693568726369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0.22599857184095778</v>
      </c>
      <c r="Q107" s="11">
        <f>2*'OddsRatio_working_3-way'!K107*'OddsRatio_working_3-way'!L107*'OddsRatio_working_3-way'!M107</f>
        <v>6.3304922084301871E-2</v>
      </c>
      <c r="R107" s="11">
        <f t="shared" si="36"/>
        <v>0</v>
      </c>
      <c r="S107" s="11">
        <f t="shared" si="37"/>
        <v>-0.86421635910731498</v>
      </c>
      <c r="T107" s="11">
        <f t="shared" si="38"/>
        <v>-0.24207741151465392</v>
      </c>
      <c r="U107" s="11">
        <f>'OddsRatio_working_3-way'!S107-'OddsRatio_working_3-way'!R107^2/3</f>
        <v>-0.86421635910731498</v>
      </c>
      <c r="V107" s="11">
        <f>'OddsRatio_working_3-way'!S107*'OddsRatio_working_3-way'!R107/3-2*'OddsRatio_working_3-way'!R107^3/27-'OddsRatio_working_3-way'!T107</f>
        <v>0.24207741151465392</v>
      </c>
      <c r="W107" s="11">
        <f>'OddsRatio_working_3-way'!V107^2+4*'OddsRatio_working_3-way'!U107^3/27</f>
        <v>-3.7021815570579007E-2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0.15461507747969966</v>
      </c>
      <c r="Y107" s="11">
        <f>IF('OddsRatio_working_3-way'!W107&gt;=0,IF('OddsRatio_working_3-way'!V107+SQRT('OddsRatio_working_3-way'!W107)&gt;0,0,PI()),ACOS('OddsRatio_working_3-way'!V107/(2*'OddsRatio_working_3-way'!X107)))</f>
        <v>0.67158092341795672</v>
      </c>
      <c r="Z107" s="11">
        <f>'OddsRatio_working_3-way'!X107^(1/3)*COS('OddsRatio_working_3-way'!Y107/3)</f>
        <v>0.52333104303675915</v>
      </c>
      <c r="AA107" s="11">
        <f>'OddsRatio_working_3-way'!X107^(1/3)*COS(('OddsRatio_working_3-way'!Y107+2*PI())/3)</f>
        <v>-0.36485250869395364</v>
      </c>
      <c r="AB107" s="11">
        <f>'OddsRatio_working_3-way'!X107^(1/3)*COS(('OddsRatio_working_3-way'!Y107+4*PI())/3)</f>
        <v>-0.15847853434280582</v>
      </c>
      <c r="AC107" s="11">
        <f>'OddsRatio_working_3-way'!X107^(1/3)*SIN('OddsRatio_working_3-way'!Y107/3)</f>
        <v>0.11915006964536835</v>
      </c>
      <c r="AD107" s="11">
        <f>'OddsRatio_working_3-way'!X107^(1/3)*SIN(('OddsRatio_working_3-way'!Y107+2*PI())/3)</f>
        <v>0.3936429430361566</v>
      </c>
      <c r="AE107" s="11">
        <f>'OddsRatio_working_3-way'!X107^(1/3)*SIN(('OddsRatio_working_3-way'!Y107+4*PI())/3)</f>
        <v>-0.51279301268152488</v>
      </c>
      <c r="AF107" s="11">
        <f>-'OddsRatio_working_3-way'!U107/(3*'OddsRatio_working_3-way'!X107^(1/3))*COS(('OddsRatio_working_3-way'!Y107)/3)</f>
        <v>0.52333104303675904</v>
      </c>
      <c r="AG107" s="11">
        <f>-'OddsRatio_working_3-way'!U107/(3*'OddsRatio_working_3-way'!X107^(1/3))*COS(('OddsRatio_working_3-way'!Y107+2*PI())/3)</f>
        <v>-0.36485250869395358</v>
      </c>
      <c r="AH107" s="11">
        <f>-'OddsRatio_working_3-way'!U107/(3*'OddsRatio_working_3-way'!X107^(1/3))*COS(('OddsRatio_working_3-way'!Y107+4*PI())/3)</f>
        <v>-0.15847853434280579</v>
      </c>
      <c r="AI107" s="11">
        <f>'OddsRatio_working_3-way'!U107/(3*'OddsRatio_working_3-way'!X107^(1/3))*SIN(('OddsRatio_working_3-way'!Y107)/3)</f>
        <v>-0.11915006964536833</v>
      </c>
      <c r="AJ107" s="11">
        <f>'OddsRatio_working_3-way'!U107/(3*'OddsRatio_working_3-way'!X107^(1/3))*SIN(('OddsRatio_working_3-way'!Y107+2*PI())/3)</f>
        <v>-0.39364294303615655</v>
      </c>
      <c r="AK107" s="11">
        <f>'OddsRatio_working_3-way'!U107/(3*'OddsRatio_working_3-way'!X107^(1/3))*SIN(('OddsRatio_working_3-way'!Y107+4*PI())/3)</f>
        <v>0.51279301268152477</v>
      </c>
      <c r="AL107" s="11">
        <f>'OddsRatio_working_3-way'!Z107+'OddsRatio_working_3-way'!AF107</f>
        <v>1.0466620860735181</v>
      </c>
      <c r="AM107" s="11">
        <f>'OddsRatio_working_3-way'!AA107+'OddsRatio_working_3-way'!AG107</f>
        <v>-0.72970501738790716</v>
      </c>
      <c r="AN107" s="11">
        <f>'OddsRatio_working_3-way'!AB107+'OddsRatio_working_3-way'!AH107</f>
        <v>-0.31695706868561158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1.0466620860735181</v>
      </c>
      <c r="AS107" s="11">
        <f>IF(('OddsRatio_working_3-way'!X107=0),IF(Q107&gt;0,-Q107^(1/3),(-Q107)^(1/3)),'OddsRatio_working_3-way'!AM107-'OddsRatio_working_3-way'!R107/3)</f>
        <v>-0.72970501738790716</v>
      </c>
      <c r="AT107" s="11">
        <f>IF(('OddsRatio_working_3-way'!X107=0),IF(Q107&gt;0,-Q107^(1/3),(-Q107)^(1/3)),'OddsRatio_working_3-way'!AN107-'OddsRatio_working_3-way'!R107/3)</f>
        <v>-0.31695706868561158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2.68</v>
      </c>
      <c r="B108" s="4">
        <f>IF('True_Odds_Calculator_3-way'!B107="","",'True_Odds_Calculator_3-way'!B107)</f>
        <v>3.07</v>
      </c>
      <c r="C108" s="4">
        <f>IF('True_Odds_Calculator_3-way'!C107="","",'True_Odds_Calculator_3-way'!C107)</f>
        <v>2.9</v>
      </c>
      <c r="D108" s="9">
        <f t="shared" si="26"/>
        <v>0.35806833099498431</v>
      </c>
      <c r="E108" s="9">
        <f t="shared" si="27"/>
        <v>0.31162936867873514</v>
      </c>
      <c r="F108" s="9">
        <f t="shared" si="28"/>
        <v>0.33030230032628077</v>
      </c>
      <c r="G108" s="9">
        <f t="shared" si="29"/>
        <v>1.0671208561499657</v>
      </c>
      <c r="H108" s="9">
        <f t="shared" si="30"/>
        <v>2.7927630383319424</v>
      </c>
      <c r="I108" s="9">
        <f t="shared" si="31"/>
        <v>3.2089401722304283</v>
      </c>
      <c r="J108" s="9">
        <f t="shared" si="32"/>
        <v>3.0275296266849345</v>
      </c>
      <c r="K108" s="11">
        <f t="shared" si="33"/>
        <v>0.37313432835820892</v>
      </c>
      <c r="L108" s="11">
        <f t="shared" si="34"/>
        <v>0.32573289902280134</v>
      </c>
      <c r="M108" s="11">
        <f t="shared" si="35"/>
        <v>0.34482758620689657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-0.27692493390622996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0.2367975912865192</v>
      </c>
      <c r="Q108" s="11">
        <f>2*'OddsRatio_working_3-way'!K108*'OddsRatio_working_3-way'!L108*'OddsRatio_working_3-way'!M108</f>
        <v>8.3822156207617432E-2</v>
      </c>
      <c r="R108" s="11">
        <f t="shared" si="36"/>
        <v>0</v>
      </c>
      <c r="S108" s="11">
        <f t="shared" si="37"/>
        <v>-0.85509667889530538</v>
      </c>
      <c r="T108" s="11">
        <f t="shared" si="38"/>
        <v>-0.30268908987444443</v>
      </c>
      <c r="U108" s="11">
        <f>'OddsRatio_working_3-way'!S108-'OddsRatio_working_3-way'!R108^2/3</f>
        <v>-0.85509667889530538</v>
      </c>
      <c r="V108" s="11">
        <f>'OddsRatio_working_3-way'!S108*'OddsRatio_working_3-way'!R108/3-2*'OddsRatio_working_3-way'!R108^3/27-'OddsRatio_working_3-way'!T108</f>
        <v>0.30268908987444443</v>
      </c>
      <c r="W108" s="11">
        <f>'OddsRatio_working_3-way'!V108^2+4*'OddsRatio_working_3-way'!U108^3/27</f>
        <v>-1.0072293959864365E-3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0.15217417202420219</v>
      </c>
      <c r="Y108" s="11">
        <f>IF('OddsRatio_working_3-way'!W108&gt;=0,IF('OddsRatio_working_3-way'!V108+SQRT('OddsRatio_working_3-way'!W108)&gt;0,0,PI()),ACOS('OddsRatio_working_3-way'!V108/(2*'OddsRatio_working_3-way'!X108)))</f>
        <v>0.10446805074651233</v>
      </c>
      <c r="Z108" s="11">
        <f>'OddsRatio_working_3-way'!X108^(1/3)*COS('OddsRatio_working_3-way'!Y108/3)</f>
        <v>0.53356042807498294</v>
      </c>
      <c r="AA108" s="11">
        <f>'OddsRatio_working_3-way'!X108^(1/3)*COS(('OddsRatio_working_3-way'!Y108+2*PI())/3)</f>
        <v>-0.28287747834411042</v>
      </c>
      <c r="AB108" s="11">
        <f>'OddsRatio_working_3-way'!X108^(1/3)*COS(('OddsRatio_working_3-way'!Y108+4*PI())/3)</f>
        <v>-0.25068294973087285</v>
      </c>
      <c r="AC108" s="11">
        <f>'OddsRatio_working_3-way'!X108^(1/3)*SIN('OddsRatio_working_3-way'!Y108/3)</f>
        <v>1.8587519761286034E-2</v>
      </c>
      <c r="AD108" s="11">
        <f>'OddsRatio_working_3-way'!X108^(1/3)*SIN(('OddsRatio_working_3-way'!Y108+2*PI())/3)</f>
        <v>0.45278312528639203</v>
      </c>
      <c r="AE108" s="11">
        <f>'OddsRatio_working_3-way'!X108^(1/3)*SIN(('OddsRatio_working_3-way'!Y108+4*PI())/3)</f>
        <v>-0.47137064504767784</v>
      </c>
      <c r="AF108" s="11">
        <f>-'OddsRatio_working_3-way'!U108/(3*'OddsRatio_working_3-way'!X108^(1/3))*COS(('OddsRatio_working_3-way'!Y108)/3)</f>
        <v>0.53356042807498272</v>
      </c>
      <c r="AG108" s="11">
        <f>-'OddsRatio_working_3-way'!U108/(3*'OddsRatio_working_3-way'!X108^(1/3))*COS(('OddsRatio_working_3-way'!Y108+2*PI())/3)</f>
        <v>-0.28287747834411031</v>
      </c>
      <c r="AH108" s="11">
        <f>-'OddsRatio_working_3-way'!U108/(3*'OddsRatio_working_3-way'!X108^(1/3))*COS(('OddsRatio_working_3-way'!Y108+4*PI())/3)</f>
        <v>-0.25068294973087274</v>
      </c>
      <c r="AI108" s="11">
        <f>'OddsRatio_working_3-way'!U108/(3*'OddsRatio_working_3-way'!X108^(1/3))*SIN(('OddsRatio_working_3-way'!Y108)/3)</f>
        <v>-1.8587519761286028E-2</v>
      </c>
      <c r="AJ108" s="11">
        <f>'OddsRatio_working_3-way'!U108/(3*'OddsRatio_working_3-way'!X108^(1/3))*SIN(('OddsRatio_working_3-way'!Y108+2*PI())/3)</f>
        <v>-0.45278312528639186</v>
      </c>
      <c r="AK108" s="11">
        <f>'OddsRatio_working_3-way'!U108/(3*'OddsRatio_working_3-way'!X108^(1/3))*SIN(('OddsRatio_working_3-way'!Y108+4*PI())/3)</f>
        <v>0.47137064504767767</v>
      </c>
      <c r="AL108" s="11">
        <f>'OddsRatio_working_3-way'!Z108+'OddsRatio_working_3-way'!AF108</f>
        <v>1.0671208561499657</v>
      </c>
      <c r="AM108" s="11">
        <f>'OddsRatio_working_3-way'!AA108+'OddsRatio_working_3-way'!AG108</f>
        <v>-0.56575495668822073</v>
      </c>
      <c r="AN108" s="11">
        <f>'OddsRatio_working_3-way'!AB108+'OddsRatio_working_3-way'!AH108</f>
        <v>-0.50136589946174559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1.0671208561499657</v>
      </c>
      <c r="AS108" s="11">
        <f>IF(('OddsRatio_working_3-way'!X108=0),IF(Q108&gt;0,-Q108^(1/3),(-Q108)^(1/3)),'OddsRatio_working_3-way'!AM108-'OddsRatio_working_3-way'!R108/3)</f>
        <v>-0.56575495668822073</v>
      </c>
      <c r="AT108" s="11">
        <f>IF(('OddsRatio_working_3-way'!X108=0),IF(Q108&gt;0,-Q108^(1/3),(-Q108)^(1/3)),'OddsRatio_working_3-way'!AN108-'OddsRatio_working_3-way'!R108/3)</f>
        <v>-0.50136589946174559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2.17</v>
      </c>
      <c r="B109" s="4">
        <f>IF('True_Odds_Calculator_3-way'!B108="","",'True_Odds_Calculator_3-way'!B108)</f>
        <v>3.09</v>
      </c>
      <c r="C109" s="4">
        <f>IF('True_Odds_Calculator_3-way'!C108="","",'True_Odds_Calculator_3-way'!C108)</f>
        <v>3.83</v>
      </c>
      <c r="D109" s="9">
        <f t="shared" si="26"/>
        <v>0.44356558296315651</v>
      </c>
      <c r="E109" s="9">
        <f t="shared" si="27"/>
        <v>0.30855916800049699</v>
      </c>
      <c r="F109" s="9">
        <f t="shared" si="28"/>
        <v>0.24787524903634675</v>
      </c>
      <c r="G109" s="9">
        <f t="shared" si="29"/>
        <v>1.0721863690354558</v>
      </c>
      <c r="H109" s="9">
        <f t="shared" si="30"/>
        <v>2.2544580517714832</v>
      </c>
      <c r="I109" s="9">
        <f t="shared" si="31"/>
        <v>3.2408695112841026</v>
      </c>
      <c r="J109" s="9">
        <f t="shared" si="32"/>
        <v>4.0342874243703406</v>
      </c>
      <c r="K109" s="11">
        <f t="shared" si="33"/>
        <v>0.46082949308755761</v>
      </c>
      <c r="L109" s="11">
        <f t="shared" si="34"/>
        <v>0.3236245954692557</v>
      </c>
      <c r="M109" s="11">
        <f t="shared" si="35"/>
        <v>0.2610966057441253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-0.26946452358192641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0.23713753731849779</v>
      </c>
      <c r="Q109" s="11">
        <f>2*'OddsRatio_working_3-way'!K109*'OddsRatio_working_3-way'!L109*'OddsRatio_working_3-way'!M109</f>
        <v>7.7877680564367099E-2</v>
      </c>
      <c r="R109" s="11">
        <f t="shared" si="36"/>
        <v>0</v>
      </c>
      <c r="S109" s="11">
        <f t="shared" si="37"/>
        <v>-0.88003249617532642</v>
      </c>
      <c r="T109" s="11">
        <f t="shared" si="38"/>
        <v>-0.28900902994263594</v>
      </c>
      <c r="U109" s="11">
        <f>'OddsRatio_working_3-way'!S109-'OddsRatio_working_3-way'!R109^2/3</f>
        <v>-0.88003249617532642</v>
      </c>
      <c r="V109" s="11">
        <f>'OddsRatio_working_3-way'!S109*'OddsRatio_working_3-way'!R109/3-2*'OddsRatio_working_3-way'!R109^3/27-'OddsRatio_working_3-way'!T109</f>
        <v>0.28900902994263594</v>
      </c>
      <c r="W109" s="11">
        <f>'OddsRatio_working_3-way'!V109^2+4*'OddsRatio_working_3-way'!U109^3/27</f>
        <v>-1.7443780300860481E-2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0.15887888444444398</v>
      </c>
      <c r="Y109" s="11">
        <f>IF('OddsRatio_working_3-way'!W109&gt;=0,IF('OddsRatio_working_3-way'!V109+SQRT('OddsRatio_working_3-way'!W109)&gt;0,0,PI()),ACOS('OddsRatio_working_3-way'!V109/(2*'OddsRatio_working_3-way'!X109)))</f>
        <v>0.42865349600483138</v>
      </c>
      <c r="Z109" s="11">
        <f>'OddsRatio_working_3-way'!X109^(1/3)*COS('OddsRatio_working_3-way'!Y109/3)</f>
        <v>0.53609318451772803</v>
      </c>
      <c r="AA109" s="11">
        <f>'OddsRatio_working_3-way'!X109^(1/3)*COS(('OddsRatio_working_3-way'!Y109+2*PI())/3)</f>
        <v>-0.33483878625683455</v>
      </c>
      <c r="AB109" s="11">
        <f>'OddsRatio_working_3-way'!X109^(1/3)*COS(('OddsRatio_working_3-way'!Y109+4*PI())/3)</f>
        <v>-0.20125439826089386</v>
      </c>
      <c r="AC109" s="11">
        <f>'OddsRatio_working_3-way'!X109^(1/3)*SIN('OddsRatio_working_3-way'!Y109/3)</f>
        <v>7.7124982368987988E-2</v>
      </c>
      <c r="AD109" s="11">
        <f>'OddsRatio_working_3-way'!X109^(1/3)*SIN(('OddsRatio_working_3-way'!Y109+2*PI())/3)</f>
        <v>0.42570782540355701</v>
      </c>
      <c r="AE109" s="11">
        <f>'OddsRatio_working_3-way'!X109^(1/3)*SIN(('OddsRatio_working_3-way'!Y109+4*PI())/3)</f>
        <v>-0.50283280777254491</v>
      </c>
      <c r="AF109" s="11">
        <f>-'OddsRatio_working_3-way'!U109/(3*'OddsRatio_working_3-way'!X109^(1/3))*COS(('OddsRatio_working_3-way'!Y109)/3)</f>
        <v>0.53609318451772792</v>
      </c>
      <c r="AG109" s="11">
        <f>-'OddsRatio_working_3-way'!U109/(3*'OddsRatio_working_3-way'!X109^(1/3))*COS(('OddsRatio_working_3-way'!Y109+2*PI())/3)</f>
        <v>-0.3348387862568345</v>
      </c>
      <c r="AH109" s="11">
        <f>-'OddsRatio_working_3-way'!U109/(3*'OddsRatio_working_3-way'!X109^(1/3))*COS(('OddsRatio_working_3-way'!Y109+4*PI())/3)</f>
        <v>-0.20125439826089381</v>
      </c>
      <c r="AI109" s="11">
        <f>'OddsRatio_working_3-way'!U109/(3*'OddsRatio_working_3-way'!X109^(1/3))*SIN(('OddsRatio_working_3-way'!Y109)/3)</f>
        <v>-7.7124982368987974E-2</v>
      </c>
      <c r="AJ109" s="11">
        <f>'OddsRatio_working_3-way'!U109/(3*'OddsRatio_working_3-way'!X109^(1/3))*SIN(('OddsRatio_working_3-way'!Y109+2*PI())/3)</f>
        <v>-0.42570782540355689</v>
      </c>
      <c r="AK109" s="11">
        <f>'OddsRatio_working_3-way'!U109/(3*'OddsRatio_working_3-way'!X109^(1/3))*SIN(('OddsRatio_working_3-way'!Y109+4*PI())/3)</f>
        <v>0.5028328077725448</v>
      </c>
      <c r="AL109" s="11">
        <f>'OddsRatio_working_3-way'!Z109+'OddsRatio_working_3-way'!AF109</f>
        <v>1.0721863690354558</v>
      </c>
      <c r="AM109" s="11">
        <f>'OddsRatio_working_3-way'!AA109+'OddsRatio_working_3-way'!AG109</f>
        <v>-0.66967757251366899</v>
      </c>
      <c r="AN109" s="11">
        <f>'OddsRatio_working_3-way'!AB109+'OddsRatio_working_3-way'!AH109</f>
        <v>-0.40250879652178767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1.0721863690354558</v>
      </c>
      <c r="AS109" s="11">
        <f>IF(('OddsRatio_working_3-way'!X109=0),IF(Q109&gt;0,-Q109^(1/3),(-Q109)^(1/3)),'OddsRatio_working_3-way'!AM109-'OddsRatio_working_3-way'!R109/3)</f>
        <v>-0.66967757251366899</v>
      </c>
      <c r="AT109" s="11">
        <f>IF(('OddsRatio_working_3-way'!X109=0),IF(Q109&gt;0,-Q109^(1/3),(-Q109)^(1/3)),'OddsRatio_working_3-way'!AN109-'OddsRatio_working_3-way'!R109/3)</f>
        <v>-0.40250879652178767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2.02</v>
      </c>
      <c r="B110" s="4">
        <f>IF('True_Odds_Calculator_3-way'!B109="","",'True_Odds_Calculator_3-way'!B109)</f>
        <v>3.32</v>
      </c>
      <c r="C110" s="4">
        <f>IF('True_Odds_Calculator_3-way'!C109="","",'True_Odds_Calculator_3-way'!C109)</f>
        <v>4.0999999999999996</v>
      </c>
      <c r="D110" s="9">
        <f t="shared" si="26"/>
        <v>0.47935194072886561</v>
      </c>
      <c r="E110" s="9">
        <f t="shared" si="27"/>
        <v>0.28814635781204723</v>
      </c>
      <c r="F110" s="9">
        <f t="shared" si="28"/>
        <v>0.23250170145908736</v>
      </c>
      <c r="G110" s="9">
        <f t="shared" si="29"/>
        <v>1.0648528365590744</v>
      </c>
      <c r="H110" s="9">
        <f t="shared" si="30"/>
        <v>2.0861498932902558</v>
      </c>
      <c r="I110" s="9">
        <f t="shared" si="31"/>
        <v>3.4704585808170525</v>
      </c>
      <c r="J110" s="9">
        <f t="shared" si="32"/>
        <v>4.3010437933331298</v>
      </c>
      <c r="K110" s="11">
        <f t="shared" si="33"/>
        <v>0.49504950495049505</v>
      </c>
      <c r="L110" s="11">
        <f t="shared" si="34"/>
        <v>0.30120481927710846</v>
      </c>
      <c r="M110" s="11">
        <f t="shared" si="35"/>
        <v>0.24390243902439027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-0.26679429623832207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0.23421384160161535</v>
      </c>
      <c r="Q110" s="11">
        <f>2*'OddsRatio_working_3-way'!K110*'OddsRatio_working_3-way'!L110*'OddsRatio_working_3-way'!M110</f>
        <v>7.2737217888700426E-2</v>
      </c>
      <c r="R110" s="11">
        <f t="shared" si="36"/>
        <v>0</v>
      </c>
      <c r="S110" s="11">
        <f t="shared" si="37"/>
        <v>-0.87788174224083393</v>
      </c>
      <c r="T110" s="11">
        <f t="shared" si="38"/>
        <v>-0.27263408144125278</v>
      </c>
      <c r="U110" s="11">
        <f>'OddsRatio_working_3-way'!S110-'OddsRatio_working_3-way'!R110^2/3</f>
        <v>-0.87788174224083393</v>
      </c>
      <c r="V110" s="11">
        <f>'OddsRatio_working_3-way'!S110*'OddsRatio_working_3-way'!R110/3-2*'OddsRatio_working_3-way'!R110^3/27-'OddsRatio_working_3-way'!T110</f>
        <v>0.27263408144125278</v>
      </c>
      <c r="W110" s="11">
        <f>'OddsRatio_working_3-way'!V110^2+4*'OddsRatio_working_3-way'!U110^3/27</f>
        <v>-2.590216871687924E-2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0.15829680277898453</v>
      </c>
      <c r="Y110" s="11">
        <f>IF('OddsRatio_working_3-way'!W110&gt;=0,IF('OddsRatio_working_3-way'!V110+SQRT('OddsRatio_working_3-way'!W110)&gt;0,0,PI()),ACOS('OddsRatio_working_3-way'!V110/(2*'OddsRatio_working_3-way'!X110)))</f>
        <v>0.53327187284477096</v>
      </c>
      <c r="Z110" s="11">
        <f>'OddsRatio_working_3-way'!X110^(1/3)*COS('OddsRatio_working_3-way'!Y110/3)</f>
        <v>0.53242641827953729</v>
      </c>
      <c r="AA110" s="11">
        <f>'OddsRatio_working_3-way'!X110^(1/3)*COS(('OddsRatio_working_3-way'!Y110+2*PI())/3)</f>
        <v>-0.34905050387303421</v>
      </c>
      <c r="AB110" s="11">
        <f>'OddsRatio_working_3-way'!X110^(1/3)*COS(('OddsRatio_working_3-way'!Y110+4*PI())/3)</f>
        <v>-0.18337591440650328</v>
      </c>
      <c r="AC110" s="11">
        <f>'OddsRatio_working_3-way'!X110^(1/3)*SIN('OddsRatio_working_3-way'!Y110/3)</f>
        <v>9.5652268826382419E-2</v>
      </c>
      <c r="AD110" s="11">
        <f>'OddsRatio_working_3-way'!X110^(1/3)*SIN(('OddsRatio_working_3-way'!Y110+2*PI())/3)</f>
        <v>0.41326866946284752</v>
      </c>
      <c r="AE110" s="11">
        <f>'OddsRatio_working_3-way'!X110^(1/3)*SIN(('OddsRatio_working_3-way'!Y110+4*PI())/3)</f>
        <v>-0.50892093828922991</v>
      </c>
      <c r="AF110" s="11">
        <f>-'OddsRatio_working_3-way'!U110/(3*'OddsRatio_working_3-way'!X110^(1/3))*COS(('OddsRatio_working_3-way'!Y110)/3)</f>
        <v>0.53242641827953707</v>
      </c>
      <c r="AG110" s="11">
        <f>-'OddsRatio_working_3-way'!U110/(3*'OddsRatio_working_3-way'!X110^(1/3))*COS(('OddsRatio_working_3-way'!Y110+2*PI())/3)</f>
        <v>-0.34905050387303405</v>
      </c>
      <c r="AH110" s="11">
        <f>-'OddsRatio_working_3-way'!U110/(3*'OddsRatio_working_3-way'!X110^(1/3))*COS(('OddsRatio_working_3-way'!Y110+4*PI())/3)</f>
        <v>-0.18337591440650319</v>
      </c>
      <c r="AI110" s="11">
        <f>'OddsRatio_working_3-way'!U110/(3*'OddsRatio_working_3-way'!X110^(1/3))*SIN(('OddsRatio_working_3-way'!Y110)/3)</f>
        <v>-9.5652268826382378E-2</v>
      </c>
      <c r="AJ110" s="11">
        <f>'OddsRatio_working_3-way'!U110/(3*'OddsRatio_working_3-way'!X110^(1/3))*SIN(('OddsRatio_working_3-way'!Y110+2*PI())/3)</f>
        <v>-0.41326866946284735</v>
      </c>
      <c r="AK110" s="11">
        <f>'OddsRatio_working_3-way'!U110/(3*'OddsRatio_working_3-way'!X110^(1/3))*SIN(('OddsRatio_working_3-way'!Y110+4*PI())/3)</f>
        <v>0.50892093828922969</v>
      </c>
      <c r="AL110" s="11">
        <f>'OddsRatio_working_3-way'!Z110+'OddsRatio_working_3-way'!AF110</f>
        <v>1.0648528365590744</v>
      </c>
      <c r="AM110" s="11">
        <f>'OddsRatio_working_3-way'!AA110+'OddsRatio_working_3-way'!AG110</f>
        <v>-0.69810100774606831</v>
      </c>
      <c r="AN110" s="11">
        <f>'OddsRatio_working_3-way'!AB110+'OddsRatio_working_3-way'!AH110</f>
        <v>-0.3667518288130065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1.0648528365590744</v>
      </c>
      <c r="AS110" s="11">
        <f>IF(('OddsRatio_working_3-way'!X110=0),IF(Q110&gt;0,-Q110^(1/3),(-Q110)^(1/3)),'OddsRatio_working_3-way'!AM110-'OddsRatio_working_3-way'!R110/3)</f>
        <v>-0.69810100774606831</v>
      </c>
      <c r="AT110" s="11">
        <f>IF(('OddsRatio_working_3-way'!X110=0),IF(Q110&gt;0,-Q110^(1/3),(-Q110)^(1/3)),'OddsRatio_working_3-way'!AN110-'OddsRatio_working_3-way'!R110/3)</f>
        <v>-0.3667518288130065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2.36</v>
      </c>
      <c r="B111" s="4">
        <f>IF('True_Odds_Calculator_3-way'!B110="","",'True_Odds_Calculator_3-way'!B110)</f>
        <v>3.11</v>
      </c>
      <c r="C111" s="4">
        <f>IF('True_Odds_Calculator_3-way'!C110="","",'True_Odds_Calculator_3-way'!C110)</f>
        <v>3.34</v>
      </c>
      <c r="D111" s="9">
        <f t="shared" si="26"/>
        <v>0.40742048541609532</v>
      </c>
      <c r="E111" s="9">
        <f t="shared" si="27"/>
        <v>0.30707228132864878</v>
      </c>
      <c r="F111" s="9">
        <f t="shared" si="28"/>
        <v>0.28550723325525601</v>
      </c>
      <c r="G111" s="9">
        <f t="shared" si="29"/>
        <v>1.0694607829223344</v>
      </c>
      <c r="H111" s="9">
        <f t="shared" si="30"/>
        <v>2.4544666647743743</v>
      </c>
      <c r="I111" s="9">
        <f t="shared" si="31"/>
        <v>3.256562251966125</v>
      </c>
      <c r="J111" s="9">
        <f t="shared" si="32"/>
        <v>3.5025382320382619</v>
      </c>
      <c r="K111" s="11">
        <f t="shared" si="33"/>
        <v>0.42372881355932207</v>
      </c>
      <c r="L111" s="11">
        <f t="shared" si="34"/>
        <v>0.32154340836012862</v>
      </c>
      <c r="M111" s="11">
        <f t="shared" si="35"/>
        <v>0.29940119760479045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-0.27391660626645775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0.23700487193904746</v>
      </c>
      <c r="Q111" s="11">
        <f>2*'OddsRatio_working_3-way'!K111*'OddsRatio_working_3-way'!L111*'OddsRatio_working_3-way'!M111</f>
        <v>8.1585153851651437E-2</v>
      </c>
      <c r="R111" s="11">
        <f t="shared" si="36"/>
        <v>0</v>
      </c>
      <c r="S111" s="11">
        <f t="shared" si="37"/>
        <v>-0.86524462744144948</v>
      </c>
      <c r="T111" s="11">
        <f t="shared" si="38"/>
        <v>-0.29784668758741806</v>
      </c>
      <c r="U111" s="11">
        <f>'OddsRatio_working_3-way'!S111-'OddsRatio_working_3-way'!R111^2/3</f>
        <v>-0.86524462744144948</v>
      </c>
      <c r="V111" s="11">
        <f>'OddsRatio_working_3-way'!S111*'OddsRatio_working_3-way'!R111/3-2*'OddsRatio_working_3-way'!R111^3/27-'OddsRatio_working_3-way'!T111</f>
        <v>0.29784668758741806</v>
      </c>
      <c r="W111" s="11">
        <f>'OddsRatio_working_3-way'!V111^2+4*'OddsRatio_working_3-way'!U111^3/27</f>
        <v>-7.2523713462819689E-3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0.15489110743767617</v>
      </c>
      <c r="Y111" s="11">
        <f>IF('OddsRatio_working_3-way'!W111&gt;=0,IF('OddsRatio_working_3-way'!V111+SQRT('OddsRatio_working_3-way'!W111)&gt;0,0,PI()),ACOS('OddsRatio_working_3-way'!V111/(2*'OddsRatio_working_3-way'!X111)))</f>
        <v>0.2784914847960045</v>
      </c>
      <c r="Z111" s="11">
        <f>'OddsRatio_working_3-way'!X111^(1/3)*COS('OddsRatio_working_3-way'!Y111/3)</f>
        <v>0.53473039146116719</v>
      </c>
      <c r="AA111" s="11">
        <f>'OddsRatio_working_3-way'!X111^(1/3)*COS(('OddsRatio_working_3-way'!Y111+2*PI())/3)</f>
        <v>-0.31047799193081355</v>
      </c>
      <c r="AB111" s="11">
        <f>'OddsRatio_working_3-way'!X111^(1/3)*COS(('OddsRatio_working_3-way'!Y111+4*PI())/3)</f>
        <v>-0.22425239953035356</v>
      </c>
      <c r="AC111" s="11">
        <f>'OddsRatio_working_3-way'!X111^(1/3)*SIN('OddsRatio_working_3-way'!Y111/3)</f>
        <v>4.978236898344042E-2</v>
      </c>
      <c r="AD111" s="11">
        <f>'OddsRatio_working_3-way'!X111^(1/3)*SIN(('OddsRatio_working_3-way'!Y111+2*PI())/3)</f>
        <v>0.43819891868924798</v>
      </c>
      <c r="AE111" s="11">
        <f>'OddsRatio_working_3-way'!X111^(1/3)*SIN(('OddsRatio_working_3-way'!Y111+4*PI())/3)</f>
        <v>-0.4879812876726885</v>
      </c>
      <c r="AF111" s="11">
        <f>-'OddsRatio_working_3-way'!U111/(3*'OddsRatio_working_3-way'!X111^(1/3))*COS(('OddsRatio_working_3-way'!Y111)/3)</f>
        <v>0.53473039146116719</v>
      </c>
      <c r="AG111" s="11">
        <f>-'OddsRatio_working_3-way'!U111/(3*'OddsRatio_working_3-way'!X111^(1/3))*COS(('OddsRatio_working_3-way'!Y111+2*PI())/3)</f>
        <v>-0.31047799193081355</v>
      </c>
      <c r="AH111" s="11">
        <f>-'OddsRatio_working_3-way'!U111/(3*'OddsRatio_working_3-way'!X111^(1/3))*COS(('OddsRatio_working_3-way'!Y111+4*PI())/3)</f>
        <v>-0.22425239953035356</v>
      </c>
      <c r="AI111" s="11">
        <f>'OddsRatio_working_3-way'!U111/(3*'OddsRatio_working_3-way'!X111^(1/3))*SIN(('OddsRatio_working_3-way'!Y111)/3)</f>
        <v>-4.978236898344042E-2</v>
      </c>
      <c r="AJ111" s="11">
        <f>'OddsRatio_working_3-way'!U111/(3*'OddsRatio_working_3-way'!X111^(1/3))*SIN(('OddsRatio_working_3-way'!Y111+2*PI())/3)</f>
        <v>-0.43819891868924798</v>
      </c>
      <c r="AK111" s="11">
        <f>'OddsRatio_working_3-way'!U111/(3*'OddsRatio_working_3-way'!X111^(1/3))*SIN(('OddsRatio_working_3-way'!Y111+4*PI())/3)</f>
        <v>0.4879812876726885</v>
      </c>
      <c r="AL111" s="11">
        <f>'OddsRatio_working_3-way'!Z111+'OddsRatio_working_3-way'!AF111</f>
        <v>1.0694607829223344</v>
      </c>
      <c r="AM111" s="11">
        <f>'OddsRatio_working_3-way'!AA111+'OddsRatio_working_3-way'!AG111</f>
        <v>-0.62095598386162709</v>
      </c>
      <c r="AN111" s="11">
        <f>'OddsRatio_working_3-way'!AB111+'OddsRatio_working_3-way'!AH111</f>
        <v>-0.44850479906070712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1.0694607829223344</v>
      </c>
      <c r="AS111" s="11">
        <f>IF(('OddsRatio_working_3-way'!X111=0),IF(Q111&gt;0,-Q111^(1/3),(-Q111)^(1/3)),'OddsRatio_working_3-way'!AM111-'OddsRatio_working_3-way'!R111/3)</f>
        <v>-0.62095598386162709</v>
      </c>
      <c r="AT111" s="11">
        <f>IF(('OddsRatio_working_3-way'!X111=0),IF(Q111&gt;0,-Q111^(1/3),(-Q111)^(1/3)),'OddsRatio_working_3-way'!AN111-'OddsRatio_working_3-way'!R111/3)</f>
        <v>-0.44850479906070712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2.8</v>
      </c>
      <c r="B112" s="4">
        <f>IF('True_Odds_Calculator_3-way'!B111="","",'True_Odds_Calculator_3-way'!B111)</f>
        <v>3.32</v>
      </c>
      <c r="C112" s="4">
        <f>IF('True_Odds_Calculator_3-way'!C111="","",'True_Odds_Calculator_3-way'!C111)</f>
        <v>2.59</v>
      </c>
      <c r="D112" s="9">
        <f t="shared" si="26"/>
        <v>0.34206424038535493</v>
      </c>
      <c r="E112" s="9">
        <f t="shared" si="27"/>
        <v>0.28743195389614656</v>
      </c>
      <c r="F112" s="9">
        <f t="shared" si="28"/>
        <v>0.37050380571849861</v>
      </c>
      <c r="G112" s="9">
        <f t="shared" si="29"/>
        <v>1.0685708217871637</v>
      </c>
      <c r="H112" s="9">
        <f t="shared" si="30"/>
        <v>2.9234274792168944</v>
      </c>
      <c r="I112" s="9">
        <f t="shared" si="31"/>
        <v>3.4790843065462194</v>
      </c>
      <c r="J112" s="9">
        <f t="shared" si="32"/>
        <v>2.6990276066415899</v>
      </c>
      <c r="K112" s="11">
        <f t="shared" si="33"/>
        <v>0.35714285714285715</v>
      </c>
      <c r="L112" s="11">
        <f t="shared" si="34"/>
        <v>0.30120481927710846</v>
      </c>
      <c r="M112" s="11">
        <f t="shared" si="35"/>
        <v>0.38610038610038611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-0.27577934462616049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0.23715933784780602</v>
      </c>
      <c r="Q112" s="11">
        <f>2*'OddsRatio_working_3-way'!K112*'OddsRatio_working_3-way'!L112*'OddsRatio_working_3-way'!M112</f>
        <v>8.3068069298706151E-2</v>
      </c>
      <c r="R112" s="11">
        <f t="shared" si="36"/>
        <v>0</v>
      </c>
      <c r="S112" s="11">
        <f t="shared" si="37"/>
        <v>-0.85996048097544509</v>
      </c>
      <c r="T112" s="11">
        <f t="shared" si="38"/>
        <v>-0.30121207739945544</v>
      </c>
      <c r="U112" s="11">
        <f>'OddsRatio_working_3-way'!S112-'OddsRatio_working_3-way'!R112^2/3</f>
        <v>-0.85996048097544509</v>
      </c>
      <c r="V112" s="11">
        <f>'OddsRatio_working_3-way'!S112*'OddsRatio_working_3-way'!R112/3-2*'OddsRatio_working_3-way'!R112^3/27-'OddsRatio_working_3-way'!T112</f>
        <v>0.30121207739945544</v>
      </c>
      <c r="W112" s="11">
        <f>'OddsRatio_working_3-way'!V112^2+4*'OddsRatio_working_3-way'!U112^3/27</f>
        <v>-3.4888132016791945E-3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0.15347436982520463</v>
      </c>
      <c r="Y112" s="11">
        <f>IF('OddsRatio_working_3-way'!W112&gt;=0,IF('OddsRatio_working_3-way'!V112+SQRT('OddsRatio_working_3-way'!W112)&gt;0,0,PI()),ACOS('OddsRatio_working_3-way'!V112/(2*'OddsRatio_working_3-way'!X112)))</f>
        <v>0.19363792928303458</v>
      </c>
      <c r="Z112" s="11">
        <f>'OddsRatio_working_3-way'!X112^(1/3)*COS('OddsRatio_working_3-way'!Y112/3)</f>
        <v>0.53428541089358184</v>
      </c>
      <c r="AA112" s="11">
        <f>'OddsRatio_working_3-way'!X112^(1/3)*COS(('OddsRatio_working_3-way'!Y112+2*PI())/3)</f>
        <v>-0.29704997920366416</v>
      </c>
      <c r="AB112" s="11">
        <f>'OddsRatio_working_3-way'!X112^(1/3)*COS(('OddsRatio_working_3-way'!Y112+4*PI())/3)</f>
        <v>-0.23723543168991737</v>
      </c>
      <c r="AC112" s="11">
        <f>'OddsRatio_working_3-way'!X112^(1/3)*SIN('OddsRatio_working_3-way'!Y112/3)</f>
        <v>3.4533945108517379E-2</v>
      </c>
      <c r="AD112" s="11">
        <f>'OddsRatio_working_3-way'!X112^(1/3)*SIN(('OddsRatio_working_3-way'!Y112+2*PI())/3)</f>
        <v>0.4454377661509904</v>
      </c>
      <c r="AE112" s="11">
        <f>'OddsRatio_working_3-way'!X112^(1/3)*SIN(('OddsRatio_working_3-way'!Y112+4*PI())/3)</f>
        <v>-0.47997171125950777</v>
      </c>
      <c r="AF112" s="11">
        <f>-'OddsRatio_working_3-way'!U112/(3*'OddsRatio_working_3-way'!X112^(1/3))*COS(('OddsRatio_working_3-way'!Y112)/3)</f>
        <v>0.53428541089358184</v>
      </c>
      <c r="AG112" s="11">
        <f>-'OddsRatio_working_3-way'!U112/(3*'OddsRatio_working_3-way'!X112^(1/3))*COS(('OddsRatio_working_3-way'!Y112+2*PI())/3)</f>
        <v>-0.29704997920366416</v>
      </c>
      <c r="AH112" s="11">
        <f>-'OddsRatio_working_3-way'!U112/(3*'OddsRatio_working_3-way'!X112^(1/3))*COS(('OddsRatio_working_3-way'!Y112+4*PI())/3)</f>
        <v>-0.23723543168991737</v>
      </c>
      <c r="AI112" s="11">
        <f>'OddsRatio_working_3-way'!U112/(3*'OddsRatio_working_3-way'!X112^(1/3))*SIN(('OddsRatio_working_3-way'!Y112)/3)</f>
        <v>-3.4533945108517379E-2</v>
      </c>
      <c r="AJ112" s="11">
        <f>'OddsRatio_working_3-way'!U112/(3*'OddsRatio_working_3-way'!X112^(1/3))*SIN(('OddsRatio_working_3-way'!Y112+2*PI())/3)</f>
        <v>-0.4454377661509904</v>
      </c>
      <c r="AK112" s="11">
        <f>'OddsRatio_working_3-way'!U112/(3*'OddsRatio_working_3-way'!X112^(1/3))*SIN(('OddsRatio_working_3-way'!Y112+4*PI())/3)</f>
        <v>0.47997171125950777</v>
      </c>
      <c r="AL112" s="11">
        <f>'OddsRatio_working_3-way'!Z112+'OddsRatio_working_3-way'!AF112</f>
        <v>1.0685708217871637</v>
      </c>
      <c r="AM112" s="11">
        <f>'OddsRatio_working_3-way'!AA112+'OddsRatio_working_3-way'!AG112</f>
        <v>-0.59409995840732832</v>
      </c>
      <c r="AN112" s="11">
        <f>'OddsRatio_working_3-way'!AB112+'OddsRatio_working_3-way'!AH112</f>
        <v>-0.47447086337983474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1.0685708217871637</v>
      </c>
      <c r="AS112" s="11">
        <f>IF(('OddsRatio_working_3-way'!X112=0),IF(Q112&gt;0,-Q112^(1/3),(-Q112)^(1/3)),'OddsRatio_working_3-way'!AM112-'OddsRatio_working_3-way'!R112/3)</f>
        <v>-0.59409995840732832</v>
      </c>
      <c r="AT112" s="11">
        <f>IF(('OddsRatio_working_3-way'!X112=0),IF(Q112&gt;0,-Q112^(1/3),(-Q112)^(1/3)),'OddsRatio_working_3-way'!AN112-'OddsRatio_working_3-way'!R112/3)</f>
        <v>-0.47447086337983474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1.78</v>
      </c>
      <c r="B113" s="4">
        <f>IF('True_Odds_Calculator_3-way'!B112="","",'True_Odds_Calculator_3-way'!B112)</f>
        <v>3.63</v>
      </c>
      <c r="C113" s="4">
        <f>IF('True_Odds_Calculator_3-way'!C112="","",'True_Odds_Calculator_3-way'!C112)</f>
        <v>5.16</v>
      </c>
      <c r="D113" s="9">
        <f t="shared" si="26"/>
        <v>0.54896364285080224</v>
      </c>
      <c r="E113" s="9">
        <f t="shared" si="27"/>
        <v>0.2652298459885547</v>
      </c>
      <c r="F113" s="9">
        <f t="shared" si="28"/>
        <v>0.18580651116064312</v>
      </c>
      <c r="G113" s="9">
        <f t="shared" si="29"/>
        <v>1.053351615294543</v>
      </c>
      <c r="H113" s="9">
        <f t="shared" si="30"/>
        <v>1.8216142599297434</v>
      </c>
      <c r="I113" s="9">
        <f t="shared" si="31"/>
        <v>3.7703147482246488</v>
      </c>
      <c r="J113" s="9">
        <f t="shared" si="32"/>
        <v>5.3819427196252985</v>
      </c>
      <c r="K113" s="11">
        <f t="shared" si="33"/>
        <v>0.5617977528089888</v>
      </c>
      <c r="L113" s="11">
        <f t="shared" si="34"/>
        <v>0.27548209366391185</v>
      </c>
      <c r="M113" s="11">
        <f t="shared" si="35"/>
        <v>0.19379844961240308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-0.25595720129772437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0.22704897755376416</v>
      </c>
      <c r="Q113" s="11">
        <f>2*'OddsRatio_working_3-way'!K113*'OddsRatio_working_3-way'!L113*'OddsRatio_working_3-way'!M113</f>
        <v>5.9986519829263972E-2</v>
      </c>
      <c r="R113" s="11">
        <f t="shared" si="36"/>
        <v>0</v>
      </c>
      <c r="S113" s="11">
        <f t="shared" si="37"/>
        <v>-0.88705836914377445</v>
      </c>
      <c r="T113" s="11">
        <f t="shared" si="38"/>
        <v>-0.23436152421235781</v>
      </c>
      <c r="U113" s="11">
        <f>'OddsRatio_working_3-way'!S113-'OddsRatio_working_3-way'!R113^2/3</f>
        <v>-0.88705836914377445</v>
      </c>
      <c r="V113" s="11">
        <f>'OddsRatio_working_3-way'!S113*'OddsRatio_working_3-way'!R113/3-2*'OddsRatio_working_3-way'!R113^3/27-'OddsRatio_working_3-way'!T113</f>
        <v>0.23436152421235781</v>
      </c>
      <c r="W113" s="11">
        <f>'OddsRatio_working_3-way'!V113^2+4*'OddsRatio_working_3-way'!U113^3/27</f>
        <v>-4.8482362067341342E-2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0.16078532745440496</v>
      </c>
      <c r="Y113" s="11">
        <f>IF('OddsRatio_working_3-way'!W113&gt;=0,IF('OddsRatio_working_3-way'!V113+SQRT('OddsRatio_working_3-way'!W113)&gt;0,0,PI()),ACOS('OddsRatio_working_3-way'!V113/(2*'OddsRatio_working_3-way'!X113)))</f>
        <v>0.75422476517919534</v>
      </c>
      <c r="Z113" s="11">
        <f>'OddsRatio_working_3-way'!X113^(1/3)*COS('OddsRatio_working_3-way'!Y113/3)</f>
        <v>0.52667580764727151</v>
      </c>
      <c r="AA113" s="11">
        <f>'OddsRatio_working_3-way'!X113^(1/3)*COS(('OddsRatio_working_3-way'!Y113+2*PI())/3)</f>
        <v>-0.38048754110546557</v>
      </c>
      <c r="AB113" s="11">
        <f>'OddsRatio_working_3-way'!X113^(1/3)*COS(('OddsRatio_working_3-way'!Y113+4*PI())/3)</f>
        <v>-0.14618826654180611</v>
      </c>
      <c r="AC113" s="11">
        <f>'OddsRatio_working_3-way'!X113^(1/3)*SIN('OddsRatio_working_3-way'!Y113/3)</f>
        <v>0.13527274924026286</v>
      </c>
      <c r="AD113" s="11">
        <f>'OddsRatio_working_3-way'!X113^(1/3)*SIN(('OddsRatio_working_3-way'!Y113+2*PI())/3)</f>
        <v>0.38847825436109223</v>
      </c>
      <c r="AE113" s="11">
        <f>'OddsRatio_working_3-way'!X113^(1/3)*SIN(('OddsRatio_working_3-way'!Y113+4*PI())/3)</f>
        <v>-0.52375100360135507</v>
      </c>
      <c r="AF113" s="11">
        <f>-'OddsRatio_working_3-way'!U113/(3*'OddsRatio_working_3-way'!X113^(1/3))*COS(('OddsRatio_working_3-way'!Y113)/3)</f>
        <v>0.52667580764727151</v>
      </c>
      <c r="AG113" s="11">
        <f>-'OddsRatio_working_3-way'!U113/(3*'OddsRatio_working_3-way'!X113^(1/3))*COS(('OddsRatio_working_3-way'!Y113+2*PI())/3)</f>
        <v>-0.38048754110546557</v>
      </c>
      <c r="AH113" s="11">
        <f>-'OddsRatio_working_3-way'!U113/(3*'OddsRatio_working_3-way'!X113^(1/3))*COS(('OddsRatio_working_3-way'!Y113+4*PI())/3)</f>
        <v>-0.14618826654180611</v>
      </c>
      <c r="AI113" s="11">
        <f>'OddsRatio_working_3-way'!U113/(3*'OddsRatio_working_3-way'!X113^(1/3))*SIN(('OddsRatio_working_3-way'!Y113)/3)</f>
        <v>-0.13527274924026286</v>
      </c>
      <c r="AJ113" s="11">
        <f>'OddsRatio_working_3-way'!U113/(3*'OddsRatio_working_3-way'!X113^(1/3))*SIN(('OddsRatio_working_3-way'!Y113+2*PI())/3)</f>
        <v>-0.38847825436109223</v>
      </c>
      <c r="AK113" s="11">
        <f>'OddsRatio_working_3-way'!U113/(3*'OddsRatio_working_3-way'!X113^(1/3))*SIN(('OddsRatio_working_3-way'!Y113+4*PI())/3)</f>
        <v>0.52375100360135507</v>
      </c>
      <c r="AL113" s="11">
        <f>'OddsRatio_working_3-way'!Z113+'OddsRatio_working_3-way'!AF113</f>
        <v>1.053351615294543</v>
      </c>
      <c r="AM113" s="11">
        <f>'OddsRatio_working_3-way'!AA113+'OddsRatio_working_3-way'!AG113</f>
        <v>-0.76097508221093113</v>
      </c>
      <c r="AN113" s="11">
        <f>'OddsRatio_working_3-way'!AB113+'OddsRatio_working_3-way'!AH113</f>
        <v>-0.29237653308361222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1.053351615294543</v>
      </c>
      <c r="AS113" s="11">
        <f>IF(('OddsRatio_working_3-way'!X113=0),IF(Q113&gt;0,-Q113^(1/3),(-Q113)^(1/3)),'OddsRatio_working_3-way'!AM113-'OddsRatio_working_3-way'!R113/3)</f>
        <v>-0.76097508221093113</v>
      </c>
      <c r="AT113" s="11">
        <f>IF(('OddsRatio_working_3-way'!X113=0),IF(Q113&gt;0,-Q113^(1/3),(-Q113)^(1/3)),'OddsRatio_working_3-way'!AN113-'OddsRatio_working_3-way'!R113/3)</f>
        <v>-0.29237653308361222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3.69</v>
      </c>
      <c r="B114" s="4">
        <f>IF('True_Odds_Calculator_3-way'!B113="","",'True_Odds_Calculator_3-way'!B113)</f>
        <v>3.44</v>
      </c>
      <c r="C114" s="4">
        <f>IF('True_Odds_Calculator_3-way'!C113="","",'True_Odds_Calculator_3-way'!C113)</f>
        <v>2.14</v>
      </c>
      <c r="D114" s="9">
        <f t="shared" si="26"/>
        <v>0.26225934161135345</v>
      </c>
      <c r="E114" s="9">
        <f t="shared" si="27"/>
        <v>0.28156430796216692</v>
      </c>
      <c r="F114" s="9">
        <f t="shared" si="28"/>
        <v>0.45617635042647969</v>
      </c>
      <c r="G114" s="9">
        <f t="shared" si="29"/>
        <v>1.0457321793503667</v>
      </c>
      <c r="H114" s="9">
        <f t="shared" si="30"/>
        <v>3.8130195624524861</v>
      </c>
      <c r="I114" s="9">
        <f t="shared" si="31"/>
        <v>3.551586517614894</v>
      </c>
      <c r="J114" s="9">
        <f t="shared" si="32"/>
        <v>2.1921346844594183</v>
      </c>
      <c r="K114" s="11">
        <f t="shared" si="33"/>
        <v>0.2710027100271003</v>
      </c>
      <c r="L114" s="11">
        <f t="shared" si="34"/>
        <v>0.29069767441860467</v>
      </c>
      <c r="M114" s="11">
        <f t="shared" si="35"/>
        <v>0.46728971962616822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-0.27545355110147496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0.23081762006492051</v>
      </c>
      <c r="Q114" s="11">
        <f>2*'OddsRatio_working_3-way'!K114*'OddsRatio_working_3-way'!L114*'OddsRatio_working_3-way'!M114</f>
        <v>7.3626035108427607E-2</v>
      </c>
      <c r="R114" s="11">
        <f t="shared" si="36"/>
        <v>0</v>
      </c>
      <c r="S114" s="11">
        <f t="shared" si="37"/>
        <v>-0.83795478091291364</v>
      </c>
      <c r="T114" s="11">
        <f t="shared" si="38"/>
        <v>-0.26729020124813835</v>
      </c>
      <c r="U114" s="11">
        <f>'OddsRatio_working_3-way'!S114-'OddsRatio_working_3-way'!R114^2/3</f>
        <v>-0.83795478091291364</v>
      </c>
      <c r="V114" s="11">
        <f>'OddsRatio_working_3-way'!S114*'OddsRatio_working_3-way'!R114/3-2*'OddsRatio_working_3-way'!R114^3/27-'OddsRatio_working_3-way'!T114</f>
        <v>0.26729020124813835</v>
      </c>
      <c r="W114" s="11">
        <f>'OddsRatio_working_3-way'!V114^2+4*'OddsRatio_working_3-way'!U114^3/27</f>
        <v>-1.5724127967496102E-2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0.14762128881936915</v>
      </c>
      <c r="Y114" s="11">
        <f>IF('OddsRatio_working_3-way'!W114&gt;=0,IF('OddsRatio_working_3-way'!V114+SQRT('OddsRatio_working_3-way'!W114)&gt;0,0,PI()),ACOS('OddsRatio_working_3-way'!V114/(2*'OddsRatio_working_3-way'!X114)))</f>
        <v>0.43865429311635751</v>
      </c>
      <c r="Z114" s="11">
        <f>'OddsRatio_working_3-way'!X114^(1/3)*COS('OddsRatio_working_3-way'!Y114/3)</f>
        <v>0.52286608967518333</v>
      </c>
      <c r="AA114" s="11">
        <f>'OddsRatio_working_3-way'!X114^(1/3)*COS(('OddsRatio_working_3-way'!Y114+2*PI())/3)</f>
        <v>-0.32811875866795981</v>
      </c>
      <c r="AB114" s="11">
        <f>'OddsRatio_working_3-way'!X114^(1/3)*COS(('OddsRatio_working_3-way'!Y114+4*PI())/3)</f>
        <v>-0.19474733100722369</v>
      </c>
      <c r="AC114" s="11">
        <f>'OddsRatio_working_3-way'!X114^(1/3)*SIN('OddsRatio_working_3-way'!Y114/3)</f>
        <v>7.7002029662130739E-2</v>
      </c>
      <c r="AD114" s="11">
        <f>'OddsRatio_working_3-way'!X114^(1/3)*SIN(('OddsRatio_working_3-way'!Y114+2*PI())/3)</f>
        <v>0.41431430160507576</v>
      </c>
      <c r="AE114" s="11">
        <f>'OddsRatio_working_3-way'!X114^(1/3)*SIN(('OddsRatio_working_3-way'!Y114+4*PI())/3)</f>
        <v>-0.49131633126720653</v>
      </c>
      <c r="AF114" s="11">
        <f>-'OddsRatio_working_3-way'!U114/(3*'OddsRatio_working_3-way'!X114^(1/3))*COS(('OddsRatio_working_3-way'!Y114)/3)</f>
        <v>0.52286608967518333</v>
      </c>
      <c r="AG114" s="11">
        <f>-'OddsRatio_working_3-way'!U114/(3*'OddsRatio_working_3-way'!X114^(1/3))*COS(('OddsRatio_working_3-way'!Y114+2*PI())/3)</f>
        <v>-0.32811875866795981</v>
      </c>
      <c r="AH114" s="11">
        <f>-'OddsRatio_working_3-way'!U114/(3*'OddsRatio_working_3-way'!X114^(1/3))*COS(('OddsRatio_working_3-way'!Y114+4*PI())/3)</f>
        <v>-0.19474733100722369</v>
      </c>
      <c r="AI114" s="11">
        <f>'OddsRatio_working_3-way'!U114/(3*'OddsRatio_working_3-way'!X114^(1/3))*SIN(('OddsRatio_working_3-way'!Y114)/3)</f>
        <v>-7.7002029662130739E-2</v>
      </c>
      <c r="AJ114" s="11">
        <f>'OddsRatio_working_3-way'!U114/(3*'OddsRatio_working_3-way'!X114^(1/3))*SIN(('OddsRatio_working_3-way'!Y114+2*PI())/3)</f>
        <v>-0.41431430160507576</v>
      </c>
      <c r="AK114" s="11">
        <f>'OddsRatio_working_3-way'!U114/(3*'OddsRatio_working_3-way'!X114^(1/3))*SIN(('OddsRatio_working_3-way'!Y114+4*PI())/3)</f>
        <v>0.49131633126720653</v>
      </c>
      <c r="AL114" s="11">
        <f>'OddsRatio_working_3-way'!Z114+'OddsRatio_working_3-way'!AF114</f>
        <v>1.0457321793503667</v>
      </c>
      <c r="AM114" s="11">
        <f>'OddsRatio_working_3-way'!AA114+'OddsRatio_working_3-way'!AG114</f>
        <v>-0.65623751733591962</v>
      </c>
      <c r="AN114" s="11">
        <f>'OddsRatio_working_3-way'!AB114+'OddsRatio_working_3-way'!AH114</f>
        <v>-0.38949466201444738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1.0457321793503667</v>
      </c>
      <c r="AS114" s="11">
        <f>IF(('OddsRatio_working_3-way'!X114=0),IF(Q114&gt;0,-Q114^(1/3),(-Q114)^(1/3)),'OddsRatio_working_3-way'!AM114-'OddsRatio_working_3-way'!R114/3)</f>
        <v>-0.65623751733591962</v>
      </c>
      <c r="AT114" s="11">
        <f>IF(('OddsRatio_working_3-way'!X114=0),IF(Q114&gt;0,-Q114^(1/3),(-Q114)^(1/3)),'OddsRatio_working_3-way'!AN114-'OddsRatio_working_3-way'!R114/3)</f>
        <v>-0.38949466201444738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1.71</v>
      </c>
      <c r="B115" s="4">
        <f>IF('True_Odds_Calculator_3-way'!B114="","",'True_Odds_Calculator_3-way'!B114)</f>
        <v>3.92</v>
      </c>
      <c r="C115" s="4">
        <f>IF('True_Odds_Calculator_3-way'!C114="","",'True_Odds_Calculator_3-way'!C114)</f>
        <v>5.2</v>
      </c>
      <c r="D115" s="9">
        <f t="shared" si="26"/>
        <v>0.57134664392603041</v>
      </c>
      <c r="E115" s="9">
        <f t="shared" si="27"/>
        <v>0.24476574135278878</v>
      </c>
      <c r="F115" s="9">
        <f t="shared" si="28"/>
        <v>0.18388761472118101</v>
      </c>
      <c r="G115" s="9">
        <f t="shared" si="29"/>
        <v>1.056691463316106</v>
      </c>
      <c r="H115" s="9">
        <f t="shared" si="30"/>
        <v>1.7502509389544352</v>
      </c>
      <c r="I115" s="9">
        <f t="shared" si="31"/>
        <v>4.0855390728830292</v>
      </c>
      <c r="J115" s="9">
        <f t="shared" si="32"/>
        <v>5.438104145927646</v>
      </c>
      <c r="K115" s="11">
        <f t="shared" si="33"/>
        <v>0.58479532163742687</v>
      </c>
      <c r="L115" s="11">
        <f t="shared" si="34"/>
        <v>0.25510204081632654</v>
      </c>
      <c r="M115" s="11">
        <f t="shared" si="35"/>
        <v>0.19230769230769229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-0.24980721033352626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0.22463438816822276</v>
      </c>
      <c r="Q115" s="11">
        <f>2*'OddsRatio_working_3-way'!K115*'OddsRatio_working_3-way'!L115*'OddsRatio_working_3-way'!M115</f>
        <v>5.7377876926749102E-2</v>
      </c>
      <c r="R115" s="11">
        <f t="shared" si="36"/>
        <v>0</v>
      </c>
      <c r="S115" s="11">
        <f t="shared" si="37"/>
        <v>-0.89923100245307408</v>
      </c>
      <c r="T115" s="11">
        <f t="shared" si="38"/>
        <v>-0.22968863408763066</v>
      </c>
      <c r="U115" s="11">
        <f>'OddsRatio_working_3-way'!S115-'OddsRatio_working_3-way'!R115^2/3</f>
        <v>-0.89923100245307408</v>
      </c>
      <c r="V115" s="11">
        <f>'OddsRatio_working_3-way'!S115*'OddsRatio_working_3-way'!R115/3-2*'OddsRatio_working_3-way'!R115^3/27-'OddsRatio_working_3-way'!T115</f>
        <v>0.22968863408763066</v>
      </c>
      <c r="W115" s="11">
        <f>'OddsRatio_working_3-way'!V115^2+4*'OddsRatio_working_3-way'!U115^3/27</f>
        <v>-5.4966528729585351E-2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0.16410621359246794</v>
      </c>
      <c r="Y115" s="11">
        <f>IF('OddsRatio_working_3-way'!W115&gt;=0,IF('OddsRatio_working_3-way'!V115+SQRT('OddsRatio_working_3-way'!W115)&gt;0,0,PI()),ACOS('OddsRatio_working_3-way'!V115/(2*'OddsRatio_working_3-way'!X115)))</f>
        <v>0.79565505808743298</v>
      </c>
      <c r="Z115" s="11">
        <f>'OddsRatio_working_3-way'!X115^(1/3)*COS('OddsRatio_working_3-way'!Y115/3)</f>
        <v>0.52834573165805299</v>
      </c>
      <c r="AA115" s="11">
        <f>'OddsRatio_working_3-way'!X115^(1/3)*COS(('OddsRatio_working_3-way'!Y115+2*PI())/3)</f>
        <v>-0.38845416567862584</v>
      </c>
      <c r="AB115" s="11">
        <f>'OddsRatio_working_3-way'!X115^(1/3)*COS(('OddsRatio_working_3-way'!Y115+4*PI())/3)</f>
        <v>-0.13989156597942726</v>
      </c>
      <c r="AC115" s="11">
        <f>'OddsRatio_working_3-way'!X115^(1/3)*SIN('OddsRatio_working_3-way'!Y115/3)</f>
        <v>0.14350768384680559</v>
      </c>
      <c r="AD115" s="11">
        <f>'OddsRatio_working_3-way'!X115^(1/3)*SIN(('OddsRatio_working_3-way'!Y115+2*PI())/3)</f>
        <v>0.38580698367354727</v>
      </c>
      <c r="AE115" s="11">
        <f>'OddsRatio_working_3-way'!X115^(1/3)*SIN(('OddsRatio_working_3-way'!Y115+4*PI())/3)</f>
        <v>-0.52931466752035272</v>
      </c>
      <c r="AF115" s="11">
        <f>-'OddsRatio_working_3-way'!U115/(3*'OddsRatio_working_3-way'!X115^(1/3))*COS(('OddsRatio_working_3-way'!Y115)/3)</f>
        <v>0.52834573165805299</v>
      </c>
      <c r="AG115" s="11">
        <f>-'OddsRatio_working_3-way'!U115/(3*'OddsRatio_working_3-way'!X115^(1/3))*COS(('OddsRatio_working_3-way'!Y115+2*PI())/3)</f>
        <v>-0.38845416567862584</v>
      </c>
      <c r="AH115" s="11">
        <f>-'OddsRatio_working_3-way'!U115/(3*'OddsRatio_working_3-way'!X115^(1/3))*COS(('OddsRatio_working_3-way'!Y115+4*PI())/3)</f>
        <v>-0.13989156597942726</v>
      </c>
      <c r="AI115" s="11">
        <f>'OddsRatio_working_3-way'!U115/(3*'OddsRatio_working_3-way'!X115^(1/3))*SIN(('OddsRatio_working_3-way'!Y115)/3)</f>
        <v>-0.14350768384680559</v>
      </c>
      <c r="AJ115" s="11">
        <f>'OddsRatio_working_3-way'!U115/(3*'OddsRatio_working_3-way'!X115^(1/3))*SIN(('OddsRatio_working_3-way'!Y115+2*PI())/3)</f>
        <v>-0.38580698367354727</v>
      </c>
      <c r="AK115" s="11">
        <f>'OddsRatio_working_3-way'!U115/(3*'OddsRatio_working_3-way'!X115^(1/3))*SIN(('OddsRatio_working_3-way'!Y115+4*PI())/3)</f>
        <v>0.52931466752035272</v>
      </c>
      <c r="AL115" s="11">
        <f>'OddsRatio_working_3-way'!Z115+'OddsRatio_working_3-way'!AF115</f>
        <v>1.056691463316106</v>
      </c>
      <c r="AM115" s="11">
        <f>'OddsRatio_working_3-way'!AA115+'OddsRatio_working_3-way'!AG115</f>
        <v>-0.77690833135725168</v>
      </c>
      <c r="AN115" s="11">
        <f>'OddsRatio_working_3-way'!AB115+'OddsRatio_working_3-way'!AH115</f>
        <v>-0.27978313195885451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1.056691463316106</v>
      </c>
      <c r="AS115" s="11">
        <f>IF(('OddsRatio_working_3-way'!X115=0),IF(Q115&gt;0,-Q115^(1/3),(-Q115)^(1/3)),'OddsRatio_working_3-way'!AM115-'OddsRatio_working_3-way'!R115/3)</f>
        <v>-0.77690833135725168</v>
      </c>
      <c r="AT115" s="11">
        <f>IF(('OddsRatio_working_3-way'!X115=0),IF(Q115&gt;0,-Q115^(1/3),(-Q115)^(1/3)),'OddsRatio_working_3-way'!AN115-'OddsRatio_working_3-way'!R115/3)</f>
        <v>-0.27978313195885451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2.61</v>
      </c>
      <c r="B116" s="4">
        <f>IF('True_Odds_Calculator_3-way'!B115="","",'True_Odds_Calculator_3-way'!B115)</f>
        <v>3.24</v>
      </c>
      <c r="C116" s="4">
        <f>IF('True_Odds_Calculator_3-way'!C115="","",'True_Odds_Calculator_3-way'!C115)</f>
        <v>2.98</v>
      </c>
      <c r="D116" s="9">
        <f t="shared" si="26"/>
        <v>0.37351566577691359</v>
      </c>
      <c r="E116" s="9">
        <f t="shared" si="27"/>
        <v>0.29997739432161108</v>
      </c>
      <c r="F116" s="9">
        <f t="shared" si="28"/>
        <v>0.32650693990147545</v>
      </c>
      <c r="G116" s="9">
        <f t="shared" si="29"/>
        <v>1.0417788064578684</v>
      </c>
      <c r="H116" s="9">
        <f t="shared" si="30"/>
        <v>2.6772638783971678</v>
      </c>
      <c r="I116" s="9">
        <f t="shared" si="31"/>
        <v>3.3335845264656254</v>
      </c>
      <c r="J116" s="9">
        <f t="shared" si="32"/>
        <v>3.0627220367865791</v>
      </c>
      <c r="K116" s="11">
        <f t="shared" si="33"/>
        <v>0.38314176245210729</v>
      </c>
      <c r="L116" s="11">
        <f t="shared" si="34"/>
        <v>0.30864197530864196</v>
      </c>
      <c r="M116" s="11">
        <f t="shared" si="35"/>
        <v>0.33557046979865773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-0.28335919040231328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0.23134854535336252</v>
      </c>
      <c r="Q116" s="11">
        <f>2*'OddsRatio_working_3-way'!K116*'OddsRatio_working_3-way'!L116*'OddsRatio_working_3-way'!M116</f>
        <v>7.9364852608357628E-2</v>
      </c>
      <c r="R116" s="11">
        <f t="shared" si="36"/>
        <v>0</v>
      </c>
      <c r="S116" s="11">
        <f t="shared" si="37"/>
        <v>-0.8164497683131221</v>
      </c>
      <c r="T116" s="11">
        <f t="shared" si="38"/>
        <v>-0.28008568381239174</v>
      </c>
      <c r="U116" s="11">
        <f>'OddsRatio_working_3-way'!S116-'OddsRatio_working_3-way'!R116^2/3</f>
        <v>-0.8164497683131221</v>
      </c>
      <c r="V116" s="11">
        <f>'OddsRatio_working_3-way'!S116*'OddsRatio_working_3-way'!R116/3-2*'OddsRatio_working_3-way'!R116^3/27-'OddsRatio_working_3-way'!T116</f>
        <v>0.28008568381239174</v>
      </c>
      <c r="W116" s="11">
        <f>'OddsRatio_working_3-way'!V116^2+4*'OddsRatio_working_3-way'!U116^3/27</f>
        <v>-2.1797777367330434E-3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0.1419751457239859</v>
      </c>
      <c r="Y116" s="11">
        <f>IF('OddsRatio_working_3-way'!W116&gt;=0,IF('OddsRatio_working_3-way'!V116+SQRT('OddsRatio_working_3-way'!W116)&gt;0,0,PI()),ACOS('OddsRatio_working_3-way'!V116/(2*'OddsRatio_working_3-way'!X116)))</f>
        <v>0.16517348949138722</v>
      </c>
      <c r="Z116" s="11">
        <f>'OddsRatio_working_3-way'!X116^(1/3)*COS('OddsRatio_working_3-way'!Y116/3)</f>
        <v>0.52088940322893418</v>
      </c>
      <c r="AA116" s="11">
        <f>'OddsRatio_working_3-way'!X116^(1/3)*COS(('OddsRatio_working_3-way'!Y116+2*PI())/3)</f>
        <v>-0.28530660582822676</v>
      </c>
      <c r="AB116" s="11">
        <f>'OddsRatio_working_3-way'!X116^(1/3)*COS(('OddsRatio_working_3-way'!Y116+4*PI())/3)</f>
        <v>-0.23558279740070751</v>
      </c>
      <c r="AC116" s="11">
        <f>'OddsRatio_working_3-way'!X116^(1/3)*SIN('OddsRatio_working_3-way'!Y116/3)</f>
        <v>2.8708054180761645E-2</v>
      </c>
      <c r="AD116" s="11">
        <f>'OddsRatio_working_3-way'!X116^(1/3)*SIN(('OddsRatio_working_3-way'!Y116+2*PI())/3)</f>
        <v>0.4367494286679921</v>
      </c>
      <c r="AE116" s="11">
        <f>'OddsRatio_working_3-way'!X116^(1/3)*SIN(('OddsRatio_working_3-way'!Y116+4*PI())/3)</f>
        <v>-0.46545748284875377</v>
      </c>
      <c r="AF116" s="11">
        <f>-'OddsRatio_working_3-way'!U116/(3*'OddsRatio_working_3-way'!X116^(1/3))*COS(('OddsRatio_working_3-way'!Y116)/3)</f>
        <v>0.52088940322893429</v>
      </c>
      <c r="AG116" s="11">
        <f>-'OddsRatio_working_3-way'!U116/(3*'OddsRatio_working_3-way'!X116^(1/3))*COS(('OddsRatio_working_3-way'!Y116+2*PI())/3)</f>
        <v>-0.28530660582822681</v>
      </c>
      <c r="AH116" s="11">
        <f>-'OddsRatio_working_3-way'!U116/(3*'OddsRatio_working_3-way'!X116^(1/3))*COS(('OddsRatio_working_3-way'!Y116+4*PI())/3)</f>
        <v>-0.23558279740070756</v>
      </c>
      <c r="AI116" s="11">
        <f>'OddsRatio_working_3-way'!U116/(3*'OddsRatio_working_3-way'!X116^(1/3))*SIN(('OddsRatio_working_3-way'!Y116)/3)</f>
        <v>-2.8708054180761652E-2</v>
      </c>
      <c r="AJ116" s="11">
        <f>'OddsRatio_working_3-way'!U116/(3*'OddsRatio_working_3-way'!X116^(1/3))*SIN(('OddsRatio_working_3-way'!Y116+2*PI())/3)</f>
        <v>-0.43674942866799221</v>
      </c>
      <c r="AK116" s="11">
        <f>'OddsRatio_working_3-way'!U116/(3*'OddsRatio_working_3-way'!X116^(1/3))*SIN(('OddsRatio_working_3-way'!Y116+4*PI())/3)</f>
        <v>0.46545748284875388</v>
      </c>
      <c r="AL116" s="11">
        <f>'OddsRatio_working_3-way'!Z116+'OddsRatio_working_3-way'!AF116</f>
        <v>1.0417788064578684</v>
      </c>
      <c r="AM116" s="11">
        <f>'OddsRatio_working_3-way'!AA116+'OddsRatio_working_3-way'!AG116</f>
        <v>-0.57061321165645351</v>
      </c>
      <c r="AN116" s="11">
        <f>'OddsRatio_working_3-way'!AB116+'OddsRatio_working_3-way'!AH116</f>
        <v>-0.47116559480141507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1.0417788064578684</v>
      </c>
      <c r="AS116" s="11">
        <f>IF(('OddsRatio_working_3-way'!X116=0),IF(Q116&gt;0,-Q116^(1/3),(-Q116)^(1/3)),'OddsRatio_working_3-way'!AM116-'OddsRatio_working_3-way'!R116/3)</f>
        <v>-0.57061321165645351</v>
      </c>
      <c r="AT116" s="11">
        <f>IF(('OddsRatio_working_3-way'!X116=0),IF(Q116&gt;0,-Q116^(1/3),(-Q116)^(1/3)),'OddsRatio_working_3-way'!AN116-'OddsRatio_working_3-way'!R116/3)</f>
        <v>-0.47116559480141507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1.96</v>
      </c>
      <c r="B117" s="4">
        <f>IF('True_Odds_Calculator_3-way'!B116="","",'True_Odds_Calculator_3-way'!B116)</f>
        <v>3.81</v>
      </c>
      <c r="C117" s="4">
        <f>IF('True_Odds_Calculator_3-way'!C116="","",'True_Odds_Calculator_3-way'!C116)</f>
        <v>3.9</v>
      </c>
      <c r="D117" s="9">
        <f t="shared" si="26"/>
        <v>0.49866383120203972</v>
      </c>
      <c r="E117" s="9">
        <f t="shared" si="27"/>
        <v>0.25362882215112875</v>
      </c>
      <c r="F117" s="9">
        <f t="shared" si="28"/>
        <v>0.24770734664683158</v>
      </c>
      <c r="G117" s="9">
        <f t="shared" si="29"/>
        <v>1.0472489544155907</v>
      </c>
      <c r="H117" s="9">
        <f t="shared" si="30"/>
        <v>2.0053589962389671</v>
      </c>
      <c r="I117" s="9">
        <f t="shared" si="31"/>
        <v>3.9427695619078111</v>
      </c>
      <c r="J117" s="9">
        <f t="shared" si="32"/>
        <v>4.0370219678052131</v>
      </c>
      <c r="K117" s="11">
        <f t="shared" si="33"/>
        <v>0.51020408163265307</v>
      </c>
      <c r="L117" s="11">
        <f t="shared" si="34"/>
        <v>0.26246719160104987</v>
      </c>
      <c r="M117" s="11">
        <f t="shared" si="35"/>
        <v>0.25641025641025644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-0.26861477480150153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0.22902356985596584</v>
      </c>
      <c r="Q117" s="11">
        <f>2*'OddsRatio_working_3-way'!K117*'OddsRatio_working_3-way'!L117*'OddsRatio_working_3-way'!M117</f>
        <v>6.8672734589495008E-2</v>
      </c>
      <c r="R117" s="11">
        <f t="shared" si="36"/>
        <v>0</v>
      </c>
      <c r="S117" s="11">
        <f t="shared" si="37"/>
        <v>-0.85260972716488714</v>
      </c>
      <c r="T117" s="11">
        <f t="shared" si="38"/>
        <v>-0.25565509060416408</v>
      </c>
      <c r="U117" s="11">
        <f>'OddsRatio_working_3-way'!S117-'OddsRatio_working_3-way'!R117^2/3</f>
        <v>-0.85260972716488714</v>
      </c>
      <c r="V117" s="11">
        <f>'OddsRatio_working_3-way'!S117*'OddsRatio_working_3-way'!R117/3-2*'OddsRatio_working_3-way'!R117^3/27-'OddsRatio_working_3-way'!T117</f>
        <v>0.25565509060416408</v>
      </c>
      <c r="W117" s="11">
        <f>'OddsRatio_working_3-way'!V117^2+4*'OddsRatio_working_3-way'!U117^3/27</f>
        <v>-2.6462544074455224E-2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0.15151078297127779</v>
      </c>
      <c r="Y117" s="11">
        <f>IF('OddsRatio_working_3-way'!W117&gt;=0,IF('OddsRatio_working_3-way'!V117+SQRT('OddsRatio_working_3-way'!W117)&gt;0,0,PI()),ACOS('OddsRatio_working_3-way'!V117/(2*'OddsRatio_working_3-way'!X117)))</f>
        <v>0.56668332673993693</v>
      </c>
      <c r="Z117" s="11">
        <f>'OddsRatio_working_3-way'!X117^(1/3)*COS('OddsRatio_working_3-way'!Y117/3)</f>
        <v>0.52362447720779537</v>
      </c>
      <c r="AA117" s="11">
        <f>'OddsRatio_working_3-way'!X117^(1/3)*COS(('OddsRatio_working_3-way'!Y117+2*PI())/3)</f>
        <v>-0.34850414677801184</v>
      </c>
      <c r="AB117" s="11">
        <f>'OddsRatio_working_3-way'!X117^(1/3)*COS(('OddsRatio_working_3-way'!Y117+4*PI())/3)</f>
        <v>-0.17512033042978373</v>
      </c>
      <c r="AC117" s="11">
        <f>'OddsRatio_working_3-way'!X117^(1/3)*SIN('OddsRatio_working_3-way'!Y117/3)</f>
        <v>0.10010319304177419</v>
      </c>
      <c r="AD117" s="11">
        <f>'OddsRatio_working_3-way'!X117^(1/3)*SIN(('OddsRatio_working_3-way'!Y117+2*PI())/3)</f>
        <v>0.4034205027844095</v>
      </c>
      <c r="AE117" s="11">
        <f>'OddsRatio_working_3-way'!X117^(1/3)*SIN(('OddsRatio_working_3-way'!Y117+4*PI())/3)</f>
        <v>-0.50352369582618361</v>
      </c>
      <c r="AF117" s="11">
        <f>-'OddsRatio_working_3-way'!U117/(3*'OddsRatio_working_3-way'!X117^(1/3))*COS(('OddsRatio_working_3-way'!Y117)/3)</f>
        <v>0.52362447720779526</v>
      </c>
      <c r="AG117" s="11">
        <f>-'OddsRatio_working_3-way'!U117/(3*'OddsRatio_working_3-way'!X117^(1/3))*COS(('OddsRatio_working_3-way'!Y117+2*PI())/3)</f>
        <v>-0.34850414677801178</v>
      </c>
      <c r="AH117" s="11">
        <f>-'OddsRatio_working_3-way'!U117/(3*'OddsRatio_working_3-way'!X117^(1/3))*COS(('OddsRatio_working_3-way'!Y117+4*PI())/3)</f>
        <v>-0.1751203304297837</v>
      </c>
      <c r="AI117" s="11">
        <f>'OddsRatio_working_3-way'!U117/(3*'OddsRatio_working_3-way'!X117^(1/3))*SIN(('OddsRatio_working_3-way'!Y117)/3)</f>
        <v>-0.10010319304177417</v>
      </c>
      <c r="AJ117" s="11">
        <f>'OddsRatio_working_3-way'!U117/(3*'OddsRatio_working_3-way'!X117^(1/3))*SIN(('OddsRatio_working_3-way'!Y117+2*PI())/3)</f>
        <v>-0.40342050278440944</v>
      </c>
      <c r="AK117" s="11">
        <f>'OddsRatio_working_3-way'!U117/(3*'OddsRatio_working_3-way'!X117^(1/3))*SIN(('OddsRatio_working_3-way'!Y117+4*PI())/3)</f>
        <v>0.5035236958261835</v>
      </c>
      <c r="AL117" s="11">
        <f>'OddsRatio_working_3-way'!Z117+'OddsRatio_working_3-way'!AF117</f>
        <v>1.0472489544155907</v>
      </c>
      <c r="AM117" s="11">
        <f>'OddsRatio_working_3-way'!AA117+'OddsRatio_working_3-way'!AG117</f>
        <v>-0.69700829355602356</v>
      </c>
      <c r="AN117" s="11">
        <f>'OddsRatio_working_3-way'!AB117+'OddsRatio_working_3-way'!AH117</f>
        <v>-0.3502406608595674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1.0472489544155907</v>
      </c>
      <c r="AS117" s="11">
        <f>IF(('OddsRatio_working_3-way'!X117=0),IF(Q117&gt;0,-Q117^(1/3),(-Q117)^(1/3)),'OddsRatio_working_3-way'!AM117-'OddsRatio_working_3-way'!R117/3)</f>
        <v>-0.69700829355602356</v>
      </c>
      <c r="AT117" s="11">
        <f>IF(('OddsRatio_working_3-way'!X117=0),IF(Q117&gt;0,-Q117^(1/3),(-Q117)^(1/3)),'OddsRatio_working_3-way'!AN117-'OddsRatio_working_3-way'!R117/3)</f>
        <v>-0.3502406608595674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2.15</v>
      </c>
      <c r="B118" s="4">
        <f>IF('True_Odds_Calculator_3-way'!B117="","",'True_Odds_Calculator_3-way'!B117)</f>
        <v>3.88</v>
      </c>
      <c r="C118" s="4">
        <f>IF('True_Odds_Calculator_3-way'!C117="","",'True_Odds_Calculator_3-way'!C117)</f>
        <v>3.28</v>
      </c>
      <c r="D118" s="9">
        <f t="shared" si="26"/>
        <v>0.45448616297149091</v>
      </c>
      <c r="E118" s="9">
        <f t="shared" si="27"/>
        <v>0.24962953972746263</v>
      </c>
      <c r="F118" s="9">
        <f t="shared" si="28"/>
        <v>0.29588429730104643</v>
      </c>
      <c r="G118" s="9">
        <f t="shared" si="29"/>
        <v>1.0437278336137503</v>
      </c>
      <c r="H118" s="9">
        <f t="shared" si="30"/>
        <v>2.2002870086558128</v>
      </c>
      <c r="I118" s="9">
        <f t="shared" si="31"/>
        <v>4.0059361608076003</v>
      </c>
      <c r="J118" s="9">
        <f t="shared" si="32"/>
        <v>3.3796994606393511</v>
      </c>
      <c r="K118" s="11">
        <f t="shared" si="33"/>
        <v>0.46511627906976744</v>
      </c>
      <c r="L118" s="11">
        <f t="shared" si="34"/>
        <v>0.25773195876288663</v>
      </c>
      <c r="M118" s="11">
        <f t="shared" si="35"/>
        <v>0.3048780487804878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-0.27598224675605665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0.2306138201636152</v>
      </c>
      <c r="Q118" s="11">
        <f>2*'OddsRatio_working_3-way'!K118*'OddsRatio_working_3-way'!L118*'OddsRatio_working_3-way'!M118</f>
        <v>7.3094713205583278E-2</v>
      </c>
      <c r="R118" s="11">
        <f t="shared" si="36"/>
        <v>0</v>
      </c>
      <c r="S118" s="11">
        <f t="shared" si="37"/>
        <v>-0.83561106873463842</v>
      </c>
      <c r="T118" s="11">
        <f t="shared" si="38"/>
        <v>-0.264852953640139</v>
      </c>
      <c r="U118" s="11">
        <f>'OddsRatio_working_3-way'!S118-'OddsRatio_working_3-way'!R118^2/3</f>
        <v>-0.83561106873463842</v>
      </c>
      <c r="V118" s="11">
        <f>'OddsRatio_working_3-way'!S118*'OddsRatio_working_3-way'!R118/3-2*'OddsRatio_working_3-way'!R118^3/27-'OddsRatio_working_3-way'!T118</f>
        <v>0.264852953640139</v>
      </c>
      <c r="W118" s="11">
        <f>'OddsRatio_working_3-way'!V118^2+4*'OddsRatio_working_3-way'!U118^3/27</f>
        <v>-1.6291722993016164E-2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0.14700238947456074</v>
      </c>
      <c r="Y118" s="11">
        <f>IF('OddsRatio_working_3-way'!W118&gt;=0,IF('OddsRatio_working_3-way'!V118+SQRT('OddsRatio_working_3-way'!W118)&gt;0,0,PI()),ACOS('OddsRatio_working_3-way'!V118/(2*'OddsRatio_working_3-way'!X118)))</f>
        <v>0.44908264010656329</v>
      </c>
      <c r="Z118" s="11">
        <f>'OddsRatio_working_3-way'!X118^(1/3)*COS('OddsRatio_working_3-way'!Y118/3)</f>
        <v>0.52186391680687516</v>
      </c>
      <c r="AA118" s="11">
        <f>'OddsRatio_working_3-way'!X118^(1/3)*COS(('OddsRatio_working_3-way'!Y118+2*PI())/3)</f>
        <v>-0.32909577897490921</v>
      </c>
      <c r="AB118" s="11">
        <f>'OddsRatio_working_3-way'!X118^(1/3)*COS(('OddsRatio_working_3-way'!Y118+4*PI())/3)</f>
        <v>-0.19276813783196559</v>
      </c>
      <c r="AC118" s="11">
        <f>'OddsRatio_working_3-way'!X118^(1/3)*SIN('OddsRatio_working_3-way'!Y118/3)</f>
        <v>7.8708800311865196E-2</v>
      </c>
      <c r="AD118" s="11">
        <f>'OddsRatio_working_3-way'!X118^(1/3)*SIN(('OddsRatio_working_3-way'!Y118+2*PI())/3)</f>
        <v>0.4125930091172702</v>
      </c>
      <c r="AE118" s="11">
        <f>'OddsRatio_working_3-way'!X118^(1/3)*SIN(('OddsRatio_working_3-way'!Y118+4*PI())/3)</f>
        <v>-0.49130180942913537</v>
      </c>
      <c r="AF118" s="11">
        <f>-'OddsRatio_working_3-way'!U118/(3*'OddsRatio_working_3-way'!X118^(1/3))*COS(('OddsRatio_working_3-way'!Y118)/3)</f>
        <v>0.52186391680687516</v>
      </c>
      <c r="AG118" s="11">
        <f>-'OddsRatio_working_3-way'!U118/(3*'OddsRatio_working_3-way'!X118^(1/3))*COS(('OddsRatio_working_3-way'!Y118+2*PI())/3)</f>
        <v>-0.32909577897490921</v>
      </c>
      <c r="AH118" s="11">
        <f>-'OddsRatio_working_3-way'!U118/(3*'OddsRatio_working_3-way'!X118^(1/3))*COS(('OddsRatio_working_3-way'!Y118+4*PI())/3)</f>
        <v>-0.19276813783196559</v>
      </c>
      <c r="AI118" s="11">
        <f>'OddsRatio_working_3-way'!U118/(3*'OddsRatio_working_3-way'!X118^(1/3))*SIN(('OddsRatio_working_3-way'!Y118)/3)</f>
        <v>-7.8708800311865196E-2</v>
      </c>
      <c r="AJ118" s="11">
        <f>'OddsRatio_working_3-way'!U118/(3*'OddsRatio_working_3-way'!X118^(1/3))*SIN(('OddsRatio_working_3-way'!Y118+2*PI())/3)</f>
        <v>-0.4125930091172702</v>
      </c>
      <c r="AK118" s="11">
        <f>'OddsRatio_working_3-way'!U118/(3*'OddsRatio_working_3-way'!X118^(1/3))*SIN(('OddsRatio_working_3-way'!Y118+4*PI())/3)</f>
        <v>0.49130180942913537</v>
      </c>
      <c r="AL118" s="11">
        <f>'OddsRatio_working_3-way'!Z118+'OddsRatio_working_3-way'!AF118</f>
        <v>1.0437278336137503</v>
      </c>
      <c r="AM118" s="11">
        <f>'OddsRatio_working_3-way'!AA118+'OddsRatio_working_3-way'!AG118</f>
        <v>-0.65819155794981843</v>
      </c>
      <c r="AN118" s="11">
        <f>'OddsRatio_working_3-way'!AB118+'OddsRatio_working_3-way'!AH118</f>
        <v>-0.38553627566393117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1.0437278336137503</v>
      </c>
      <c r="AS118" s="11">
        <f>IF(('OddsRatio_working_3-way'!X118=0),IF(Q118&gt;0,-Q118^(1/3),(-Q118)^(1/3)),'OddsRatio_working_3-way'!AM118-'OddsRatio_working_3-way'!R118/3)</f>
        <v>-0.65819155794981843</v>
      </c>
      <c r="AT118" s="11">
        <f>IF(('OddsRatio_working_3-way'!X118=0),IF(Q118&gt;0,-Q118^(1/3),(-Q118)^(1/3)),'OddsRatio_working_3-way'!AN118-'OddsRatio_working_3-way'!R118/3)</f>
        <v>-0.38553627566393117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3.12</v>
      </c>
      <c r="B119" s="4">
        <f>IF('True_Odds_Calculator_3-way'!B118="","",'True_Odds_Calculator_3-way'!B118)</f>
        <v>3.37</v>
      </c>
      <c r="C119" s="4">
        <f>IF('True_Odds_Calculator_3-way'!C118="","",'True_Odds_Calculator_3-way'!C118)</f>
        <v>2.44</v>
      </c>
      <c r="D119" s="9">
        <f t="shared" si="26"/>
        <v>0.31169592133954849</v>
      </c>
      <c r="E119" s="9">
        <f t="shared" si="27"/>
        <v>0.28829556592821437</v>
      </c>
      <c r="F119" s="9">
        <f t="shared" si="28"/>
        <v>0.4000085127322372</v>
      </c>
      <c r="G119" s="9">
        <f t="shared" si="29"/>
        <v>1.0416297198304059</v>
      </c>
      <c r="H119" s="9">
        <f t="shared" si="30"/>
        <v>3.2082550060404604</v>
      </c>
      <c r="I119" s="9">
        <f t="shared" si="31"/>
        <v>3.4686624359980622</v>
      </c>
      <c r="J119" s="9">
        <f t="shared" si="32"/>
        <v>2.499946796555784</v>
      </c>
      <c r="K119" s="11">
        <f t="shared" si="33"/>
        <v>0.32051282051282048</v>
      </c>
      <c r="L119" s="11">
        <f t="shared" si="34"/>
        <v>0.29673590504451036</v>
      </c>
      <c r="M119" s="11">
        <f t="shared" si="35"/>
        <v>0.4098360655737705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-0.28201510995693024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0.2311428011919329</v>
      </c>
      <c r="Q119" s="11">
        <f>2*'OddsRatio_working_3-way'!K119*'OddsRatio_working_3-way'!L119*'OddsRatio_working_3-way'!M119</f>
        <v>7.7957099896098767E-2</v>
      </c>
      <c r="R119" s="11">
        <f t="shared" si="36"/>
        <v>0</v>
      </c>
      <c r="S119" s="11">
        <f t="shared" si="37"/>
        <v>-0.81961140744279037</v>
      </c>
      <c r="T119" s="11">
        <f t="shared" si="38"/>
        <v>-0.27642880520836094</v>
      </c>
      <c r="U119" s="11">
        <f>'OddsRatio_working_3-way'!S119-'OddsRatio_working_3-way'!R119^2/3</f>
        <v>-0.81961140744279037</v>
      </c>
      <c r="V119" s="11">
        <f>'OddsRatio_working_3-way'!S119*'OddsRatio_working_3-way'!R119/3-2*'OddsRatio_working_3-way'!R119^3/27-'OddsRatio_working_3-way'!T119</f>
        <v>0.27642880520836094</v>
      </c>
      <c r="W119" s="11">
        <f>'OddsRatio_working_3-way'!V119^2+4*'OddsRatio_working_3-way'!U119^3/27</f>
        <v>-5.1551900962912844E-3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0.14280062538834803</v>
      </c>
      <c r="Y119" s="11">
        <f>IF('OddsRatio_working_3-way'!W119&gt;=0,IF('OddsRatio_working_3-way'!V119+SQRT('OddsRatio_working_3-way'!W119)&gt;0,0,PI()),ACOS('OddsRatio_working_3-way'!V119/(2*'OddsRatio_working_3-way'!X119)))</f>
        <v>0.25412462354080034</v>
      </c>
      <c r="Z119" s="11">
        <f>'OddsRatio_working_3-way'!X119^(1/3)*COS('OddsRatio_working_3-way'!Y119/3)</f>
        <v>0.52081485991520293</v>
      </c>
      <c r="AA119" s="11">
        <f>'OddsRatio_working_3-way'!X119^(1/3)*COS(('OddsRatio_working_3-way'!Y119+2*PI())/3)</f>
        <v>-0.29870577364669865</v>
      </c>
      <c r="AB119" s="11">
        <f>'OddsRatio_working_3-way'!X119^(1/3)*COS(('OddsRatio_working_3-way'!Y119+4*PI())/3)</f>
        <v>-0.22210908626850442</v>
      </c>
      <c r="AC119" s="11">
        <f>'OddsRatio_working_3-way'!X119^(1/3)*SIN('OddsRatio_working_3-way'!Y119/3)</f>
        <v>4.4223118076834225E-2</v>
      </c>
      <c r="AD119" s="11">
        <f>'OddsRatio_working_3-way'!X119^(1/3)*SIN(('OddsRatio_working_3-way'!Y119+2*PI())/3)</f>
        <v>0.42892734031658247</v>
      </c>
      <c r="AE119" s="11">
        <f>'OddsRatio_working_3-way'!X119^(1/3)*SIN(('OddsRatio_working_3-way'!Y119+4*PI())/3)</f>
        <v>-0.47315045839341652</v>
      </c>
      <c r="AF119" s="11">
        <f>-'OddsRatio_working_3-way'!U119/(3*'OddsRatio_working_3-way'!X119^(1/3))*COS(('OddsRatio_working_3-way'!Y119)/3)</f>
        <v>0.52081485991520293</v>
      </c>
      <c r="AG119" s="11">
        <f>-'OddsRatio_working_3-way'!U119/(3*'OddsRatio_working_3-way'!X119^(1/3))*COS(('OddsRatio_working_3-way'!Y119+2*PI())/3)</f>
        <v>-0.29870577364669865</v>
      </c>
      <c r="AH119" s="11">
        <f>-'OddsRatio_working_3-way'!U119/(3*'OddsRatio_working_3-way'!X119^(1/3))*COS(('OddsRatio_working_3-way'!Y119+4*PI())/3)</f>
        <v>-0.22210908626850442</v>
      </c>
      <c r="AI119" s="11">
        <f>'OddsRatio_working_3-way'!U119/(3*'OddsRatio_working_3-way'!X119^(1/3))*SIN(('OddsRatio_working_3-way'!Y119)/3)</f>
        <v>-4.4223118076834225E-2</v>
      </c>
      <c r="AJ119" s="11">
        <f>'OddsRatio_working_3-way'!U119/(3*'OddsRatio_working_3-way'!X119^(1/3))*SIN(('OddsRatio_working_3-way'!Y119+2*PI())/3)</f>
        <v>-0.42892734031658247</v>
      </c>
      <c r="AK119" s="11">
        <f>'OddsRatio_working_3-way'!U119/(3*'OddsRatio_working_3-way'!X119^(1/3))*SIN(('OddsRatio_working_3-way'!Y119+4*PI())/3)</f>
        <v>0.47315045839341652</v>
      </c>
      <c r="AL119" s="11">
        <f>'OddsRatio_working_3-way'!Z119+'OddsRatio_working_3-way'!AF119</f>
        <v>1.0416297198304059</v>
      </c>
      <c r="AM119" s="11">
        <f>'OddsRatio_working_3-way'!AA119+'OddsRatio_working_3-way'!AG119</f>
        <v>-0.59741154729339729</v>
      </c>
      <c r="AN119" s="11">
        <f>'OddsRatio_working_3-way'!AB119+'OddsRatio_working_3-way'!AH119</f>
        <v>-0.44421817253700885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1.0416297198304059</v>
      </c>
      <c r="AS119" s="11">
        <f>IF(('OddsRatio_working_3-way'!X119=0),IF(Q119&gt;0,-Q119^(1/3),(-Q119)^(1/3)),'OddsRatio_working_3-way'!AM119-'OddsRatio_working_3-way'!R119/3)</f>
        <v>-0.59741154729339729</v>
      </c>
      <c r="AT119" s="11">
        <f>IF(('OddsRatio_working_3-way'!X119=0),IF(Q119&gt;0,-Q119^(1/3),(-Q119)^(1/3)),'OddsRatio_working_3-way'!AN119-'OddsRatio_working_3-way'!R119/3)</f>
        <v>-0.44421817253700885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2.95</v>
      </c>
      <c r="B120" s="4">
        <f>IF('True_Odds_Calculator_3-way'!B119="","",'True_Odds_Calculator_3-way'!B119)</f>
        <v>3.24</v>
      </c>
      <c r="C120" s="4">
        <f>IF('True_Odds_Calculator_3-way'!C119="","",'True_Odds_Calculator_3-way'!C119)</f>
        <v>2.63</v>
      </c>
      <c r="D120" s="9">
        <f t="shared" si="26"/>
        <v>0.32971279857670566</v>
      </c>
      <c r="E120" s="9">
        <f t="shared" si="27"/>
        <v>0.29982511088326558</v>
      </c>
      <c r="F120" s="9">
        <f t="shared" si="28"/>
        <v>0.37046209054002854</v>
      </c>
      <c r="G120" s="9">
        <f t="shared" si="29"/>
        <v>1.0425346782252731</v>
      </c>
      <c r="H120" s="9">
        <f t="shared" si="30"/>
        <v>3.032942622539283</v>
      </c>
      <c r="I120" s="9">
        <f t="shared" si="31"/>
        <v>3.3352776792246122</v>
      </c>
      <c r="J120" s="9">
        <f t="shared" si="32"/>
        <v>2.6993315255071955</v>
      </c>
      <c r="K120" s="11">
        <f t="shared" si="33"/>
        <v>0.33898305084745761</v>
      </c>
      <c r="L120" s="11">
        <f t="shared" si="34"/>
        <v>0.30864197530864196</v>
      </c>
      <c r="M120" s="11">
        <f t="shared" si="35"/>
        <v>0.38022813688212931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-0.28323535238531683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0.23152623526407121</v>
      </c>
      <c r="Q120" s="11">
        <f>2*'OddsRatio_working_3-way'!K120*'OddsRatio_working_3-way'!L120*'OddsRatio_working_3-way'!M120</f>
        <v>7.9562280159474627E-2</v>
      </c>
      <c r="R120" s="11">
        <f t="shared" si="36"/>
        <v>0</v>
      </c>
      <c r="S120" s="11">
        <f t="shared" si="37"/>
        <v>-0.81743409964268898</v>
      </c>
      <c r="T120" s="11">
        <f t="shared" si="38"/>
        <v>-0.28090518888064908</v>
      </c>
      <c r="U120" s="11">
        <f>'OddsRatio_working_3-way'!S120-'OddsRatio_working_3-way'!R120^2/3</f>
        <v>-0.81743409964268898</v>
      </c>
      <c r="V120" s="11">
        <f>'OddsRatio_working_3-way'!S120*'OddsRatio_working_3-way'!R120/3-2*'OddsRatio_working_3-way'!R120^3/27-'OddsRatio_working_3-way'!T120</f>
        <v>0.28090518888064908</v>
      </c>
      <c r="W120" s="11">
        <f>'OddsRatio_working_3-way'!V120^2+4*'OddsRatio_working_3-way'!U120^3/27</f>
        <v>-2.0120148841589053E-3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0.14223197603231844</v>
      </c>
      <c r="Y120" s="11">
        <f>IF('OddsRatio_working_3-way'!W120&gt;=0,IF('OddsRatio_working_3-way'!V120+SQRT('OddsRatio_working_3-way'!W120)&gt;0,0,PI()),ACOS('OddsRatio_working_3-way'!V120/(2*'OddsRatio_working_3-way'!X120)))</f>
        <v>0.15834513763657387</v>
      </c>
      <c r="Z120" s="11">
        <f>'OddsRatio_working_3-way'!X120^(1/3)*COS('OddsRatio_working_3-way'!Y120/3)</f>
        <v>0.52126733911263656</v>
      </c>
      <c r="AA120" s="11">
        <f>'OddsRatio_working_3-way'!X120^(1/3)*COS(('OddsRatio_working_3-way'!Y120+2*PI())/3)</f>
        <v>-0.28448310962303497</v>
      </c>
      <c r="AB120" s="11">
        <f>'OddsRatio_working_3-way'!X120^(1/3)*COS(('OddsRatio_working_3-way'!Y120+4*PI())/3)</f>
        <v>-0.2367842294896019</v>
      </c>
      <c r="AC120" s="11">
        <f>'OddsRatio_working_3-way'!X120^(1/3)*SIN('OddsRatio_working_3-way'!Y120/3)</f>
        <v>2.7538961285081494E-2</v>
      </c>
      <c r="AD120" s="11">
        <f>'OddsRatio_working_3-way'!X120^(1/3)*SIN(('OddsRatio_working_3-way'!Y120+2*PI())/3)</f>
        <v>0.43766127719212028</v>
      </c>
      <c r="AE120" s="11">
        <f>'OddsRatio_working_3-way'!X120^(1/3)*SIN(('OddsRatio_working_3-way'!Y120+4*PI())/3)</f>
        <v>-0.46520023847720154</v>
      </c>
      <c r="AF120" s="11">
        <f>-'OddsRatio_working_3-way'!U120/(3*'OddsRatio_working_3-way'!X120^(1/3))*COS(('OddsRatio_working_3-way'!Y120)/3)</f>
        <v>0.52126733911263656</v>
      </c>
      <c r="AG120" s="11">
        <f>-'OddsRatio_working_3-way'!U120/(3*'OddsRatio_working_3-way'!X120^(1/3))*COS(('OddsRatio_working_3-way'!Y120+2*PI())/3)</f>
        <v>-0.28448310962303497</v>
      </c>
      <c r="AH120" s="11">
        <f>-'OddsRatio_working_3-way'!U120/(3*'OddsRatio_working_3-way'!X120^(1/3))*COS(('OddsRatio_working_3-way'!Y120+4*PI())/3)</f>
        <v>-0.2367842294896019</v>
      </c>
      <c r="AI120" s="11">
        <f>'OddsRatio_working_3-way'!U120/(3*'OddsRatio_working_3-way'!X120^(1/3))*SIN(('OddsRatio_working_3-way'!Y120)/3)</f>
        <v>-2.7538961285081494E-2</v>
      </c>
      <c r="AJ120" s="11">
        <f>'OddsRatio_working_3-way'!U120/(3*'OddsRatio_working_3-way'!X120^(1/3))*SIN(('OddsRatio_working_3-way'!Y120+2*PI())/3)</f>
        <v>-0.43766127719212028</v>
      </c>
      <c r="AK120" s="11">
        <f>'OddsRatio_working_3-way'!U120/(3*'OddsRatio_working_3-way'!X120^(1/3))*SIN(('OddsRatio_working_3-way'!Y120+4*PI())/3)</f>
        <v>0.46520023847720154</v>
      </c>
      <c r="AL120" s="11">
        <f>'OddsRatio_working_3-way'!Z120+'OddsRatio_working_3-way'!AF120</f>
        <v>1.0425346782252731</v>
      </c>
      <c r="AM120" s="11">
        <f>'OddsRatio_working_3-way'!AA120+'OddsRatio_working_3-way'!AG120</f>
        <v>-0.56896621924606994</v>
      </c>
      <c r="AN120" s="11">
        <f>'OddsRatio_working_3-way'!AB120+'OddsRatio_working_3-way'!AH120</f>
        <v>-0.4735684589792038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1.0425346782252731</v>
      </c>
      <c r="AS120" s="11">
        <f>IF(('OddsRatio_working_3-way'!X120=0),IF(Q120&gt;0,-Q120^(1/3),(-Q120)^(1/3)),'OddsRatio_working_3-way'!AM120-'OddsRatio_working_3-way'!R120/3)</f>
        <v>-0.56896621924606994</v>
      </c>
      <c r="AT120" s="11">
        <f>IF(('OddsRatio_working_3-way'!X120=0),IF(Q120&gt;0,-Q120^(1/3),(-Q120)^(1/3)),'OddsRatio_working_3-way'!AN120-'OddsRatio_working_3-way'!R120/3)</f>
        <v>-0.4735684589792038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IF('True_Odds_Calculator_3-way'!A120="","",'True_Odds_Calculator_3-way'!A120)</f>
        <v>1.74</v>
      </c>
      <c r="B121" s="4">
        <f>IF('True_Odds_Calculator_3-way'!B120="","",'True_Odds_Calculator_3-way'!B120)</f>
        <v>3.9</v>
      </c>
      <c r="C121" s="4">
        <f>IF('True_Odds_Calculator_3-way'!C120="","",'True_Odds_Calculator_3-way'!C120)</f>
        <v>5.04</v>
      </c>
      <c r="D121" s="9">
        <f t="shared" si="26"/>
        <v>0.56243909289341609</v>
      </c>
      <c r="E121" s="9">
        <f t="shared" si="27"/>
        <v>0.24698660851240284</v>
      </c>
      <c r="F121" s="9">
        <f t="shared" si="28"/>
        <v>0.19057429859418115</v>
      </c>
      <c r="G121" s="9">
        <f t="shared" si="29"/>
        <v>1.0513112096727211</v>
      </c>
      <c r="H121" s="9">
        <f t="shared" si="30"/>
        <v>1.7779702951578138</v>
      </c>
      <c r="I121" s="9">
        <f t="shared" si="31"/>
        <v>4.0488025080508905</v>
      </c>
      <c r="J121" s="9">
        <f t="shared" si="32"/>
        <v>5.2472972870777932</v>
      </c>
      <c r="K121" s="11">
        <f t="shared" si="33"/>
        <v>0.57471264367816088</v>
      </c>
      <c r="L121" s="11">
        <f t="shared" si="34"/>
        <v>0.25641025641025644</v>
      </c>
      <c r="M121" s="11">
        <f t="shared" si="35"/>
        <v>0.1984126984126984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-0.25349342016008691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0.22455194868987977</v>
      </c>
      <c r="Q121" s="11">
        <f>2*'OddsRatio_working_3-way'!K121*'OddsRatio_working_3-way'!L121*'OddsRatio_working_3-way'!M121</f>
        <v>5.8477069971322848E-2</v>
      </c>
      <c r="R121" s="11">
        <f t="shared" si="36"/>
        <v>0</v>
      </c>
      <c r="S121" s="11">
        <f t="shared" si="37"/>
        <v>-0.88582949627674779</v>
      </c>
      <c r="T121" s="11">
        <f t="shared" si="38"/>
        <v>-0.23068476465540302</v>
      </c>
      <c r="U121" s="11">
        <f>'OddsRatio_working_3-way'!S121-'OddsRatio_working_3-way'!R121^2/3</f>
        <v>-0.88582949627674779</v>
      </c>
      <c r="V121" s="11">
        <f>'OddsRatio_working_3-way'!S121*'OddsRatio_working_3-way'!R121/3-2*'OddsRatio_working_3-way'!R121^3/27-'OddsRatio_working_3-way'!T121</f>
        <v>0.23068476465540302</v>
      </c>
      <c r="W121" s="11">
        <f>'OddsRatio_working_3-way'!V121^2+4*'OddsRatio_working_3-way'!U121^3/27</f>
        <v>-4.976305773290772E-2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0.16045133092080166</v>
      </c>
      <c r="Y121" s="11">
        <f>IF('OddsRatio_working_3-way'!W121&gt;=0,IF('OddsRatio_working_3-way'!V121+SQRT('OddsRatio_working_3-way'!W121)&gt;0,0,PI()),ACOS('OddsRatio_working_3-way'!V121/(2*'OddsRatio_working_3-way'!X121)))</f>
        <v>0.76863228825029939</v>
      </c>
      <c r="Z121" s="11">
        <f>'OddsRatio_working_3-way'!X121^(1/3)*COS('OddsRatio_working_3-way'!Y121/3)</f>
        <v>0.52565560483636053</v>
      </c>
      <c r="AA121" s="11">
        <f>'OddsRatio_working_3-way'!X121^(1/3)*COS(('OddsRatio_working_3-way'!Y121+2*PI())/3)</f>
        <v>-0.38208388359342643</v>
      </c>
      <c r="AB121" s="11">
        <f>'OddsRatio_working_3-way'!X121^(1/3)*COS(('OddsRatio_working_3-way'!Y121+4*PI())/3)</f>
        <v>-0.14357172124293427</v>
      </c>
      <c r="AC121" s="11">
        <f>'OddsRatio_working_3-way'!X121^(1/3)*SIN('OddsRatio_working_3-way'!Y121/3)</f>
        <v>0.13770506113805658</v>
      </c>
      <c r="AD121" s="11">
        <f>'OddsRatio_working_3-way'!X121^(1/3)*SIN(('OddsRatio_working_3-way'!Y121+2*PI())/3)</f>
        <v>0.3863785768609343</v>
      </c>
      <c r="AE121" s="11">
        <f>'OddsRatio_working_3-way'!X121^(1/3)*SIN(('OddsRatio_working_3-way'!Y121+4*PI())/3)</f>
        <v>-0.5240836379989906</v>
      </c>
      <c r="AF121" s="11">
        <f>-'OddsRatio_working_3-way'!U121/(3*'OddsRatio_working_3-way'!X121^(1/3))*COS(('OddsRatio_working_3-way'!Y121)/3)</f>
        <v>0.52565560483636053</v>
      </c>
      <c r="AG121" s="11">
        <f>-'OddsRatio_working_3-way'!U121/(3*'OddsRatio_working_3-way'!X121^(1/3))*COS(('OddsRatio_working_3-way'!Y121+2*PI())/3)</f>
        <v>-0.38208388359342643</v>
      </c>
      <c r="AH121" s="11">
        <f>-'OddsRatio_working_3-way'!U121/(3*'OddsRatio_working_3-way'!X121^(1/3))*COS(('OddsRatio_working_3-way'!Y121+4*PI())/3)</f>
        <v>-0.14357172124293427</v>
      </c>
      <c r="AI121" s="11">
        <f>'OddsRatio_working_3-way'!U121/(3*'OddsRatio_working_3-way'!X121^(1/3))*SIN(('OddsRatio_working_3-way'!Y121)/3)</f>
        <v>-0.13770506113805658</v>
      </c>
      <c r="AJ121" s="11">
        <f>'OddsRatio_working_3-way'!U121/(3*'OddsRatio_working_3-way'!X121^(1/3))*SIN(('OddsRatio_working_3-way'!Y121+2*PI())/3)</f>
        <v>-0.3863785768609343</v>
      </c>
      <c r="AK121" s="11">
        <f>'OddsRatio_working_3-way'!U121/(3*'OddsRatio_working_3-way'!X121^(1/3))*SIN(('OddsRatio_working_3-way'!Y121+4*PI())/3)</f>
        <v>0.5240836379989906</v>
      </c>
      <c r="AL121" s="11">
        <f>'OddsRatio_working_3-way'!Z121+'OddsRatio_working_3-way'!AF121</f>
        <v>1.0513112096727211</v>
      </c>
      <c r="AM121" s="11">
        <f>'OddsRatio_working_3-way'!AA121+'OddsRatio_working_3-way'!AG121</f>
        <v>-0.76416776718685286</v>
      </c>
      <c r="AN121" s="11">
        <f>'OddsRatio_working_3-way'!AB121+'OddsRatio_working_3-way'!AH121</f>
        <v>-0.28714344248586854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1.0513112096727211</v>
      </c>
      <c r="AS121" s="11">
        <f>IF(('OddsRatio_working_3-way'!X121=0),IF(Q121&gt;0,-Q121^(1/3),(-Q121)^(1/3)),'OddsRatio_working_3-way'!AM121-'OddsRatio_working_3-way'!R121/3)</f>
        <v>-0.76416776718685286</v>
      </c>
      <c r="AT121" s="11">
        <f>IF(('OddsRatio_working_3-way'!X121=0),IF(Q121&gt;0,-Q121^(1/3),(-Q121)^(1/3)),'OddsRatio_working_3-way'!AN121-'OddsRatio_working_3-way'!R121/3)</f>
        <v>-0.28714344248586854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 t="shared" ref="C2:C65" si="0">IF(A2="","",((1/A2)+(1/B2))-1)</f>
        <v>3.9343147876702123E-2</v>
      </c>
      <c r="D2" s="4">
        <f>IF(A2="","",(2*A2)/(2-($C2*A2)))</f>
        <v>2.3104446844016886</v>
      </c>
      <c r="E2" s="4">
        <f>IF(B2="","",(2*B2)/(2-($C2*B2)))</f>
        <v>1.7630997415633543</v>
      </c>
      <c r="G2" s="4">
        <f t="shared" ref="G2:G65" si="1">IF(A2="","",C2+1)</f>
        <v>1.0393431478767021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1.32</v>
      </c>
      <c r="B2" s="4">
        <f>IF('True_Odds_Calculator_3-way'!B3="","",'True_Odds_Calculator_3-way'!B3)</f>
        <v>5.67</v>
      </c>
      <c r="C2" s="4">
        <f>IF('True_Odds_Calculator_3-way'!C3="","",'True_Odds_Calculator_3-way'!C3)</f>
        <v>9.9700000000000006</v>
      </c>
      <c r="D2" s="4">
        <f>IF(A2="","",((1/A2)+(1/B2)+(1/C2))-1)</f>
        <v>3.4243503317391566E-2</v>
      </c>
      <c r="E2" s="4">
        <f>IF(A2="","",(3*A2)/(3-($D2*A2)))</f>
        <v>1.3401928756404935</v>
      </c>
      <c r="F2" s="4">
        <f>IF(B2="","",(3*B2)/(3-($D2*B2)))</f>
        <v>6.0623570924396599</v>
      </c>
      <c r="G2" s="4">
        <f>IF(C2="","",(3*C2)/(3-($D2*C2)))</f>
        <v>11.250314806014361</v>
      </c>
      <c r="I2" s="4">
        <f>IF(A2="","",D2+1)</f>
        <v>1.0342435033173916</v>
      </c>
    </row>
    <row r="3" spans="1:9" x14ac:dyDescent="0.2">
      <c r="A3" s="4">
        <f>IF('True_Odds_Calculator_3-way'!A4="","",'True_Odds_Calculator_3-way'!A4)</f>
        <v>1.87</v>
      </c>
      <c r="B3" s="4">
        <f>IF('True_Odds_Calculator_3-way'!B4="","",'True_Odds_Calculator_3-way'!B4)</f>
        <v>4.08</v>
      </c>
      <c r="C3" s="4">
        <f>IF('True_Odds_Calculator_3-way'!C4="","",'True_Odds_Calculator_3-way'!C4)</f>
        <v>4.0199999999999996</v>
      </c>
      <c r="D3" s="4">
        <f t="shared" ref="D3:D66" si="0">IF(A3="","",((1/A3)+(1/B3)+(1/C3))-1)</f>
        <v>2.8613616409928877E-2</v>
      </c>
      <c r="E3" s="4">
        <f t="shared" ref="E3:E66" si="1">IF(A3="","",(3*A3)/(3-($D3*A3)))</f>
        <v>1.9039586657548819</v>
      </c>
      <c r="F3" s="4">
        <f t="shared" ref="F3:F66" si="2">IF(B3="","",(3*B3)/(3-($D3*B3)))</f>
        <v>4.2451999096453576</v>
      </c>
      <c r="G3" s="4">
        <f t="shared" ref="G3:G66" si="3">IF(C3="","",(3*C3)/(3-($D3*C3)))</f>
        <v>4.1802813768559188</v>
      </c>
      <c r="I3" s="4">
        <f t="shared" ref="I3:I66" si="4">IF(A3="","",D3+1)</f>
        <v>1.0286136164099289</v>
      </c>
    </row>
    <row r="4" spans="1:9" x14ac:dyDescent="0.2">
      <c r="A4" s="4">
        <f>IF('True_Odds_Calculator_3-way'!A5="","",'True_Odds_Calculator_3-way'!A5)</f>
        <v>1.39</v>
      </c>
      <c r="B4" s="4">
        <f>IF('True_Odds_Calculator_3-way'!B5="","",'True_Odds_Calculator_3-way'!B5)</f>
        <v>4.99</v>
      </c>
      <c r="C4" s="4">
        <f>IF('True_Odds_Calculator_3-way'!C5="","",'True_Odds_Calculator_3-way'!C5)</f>
        <v>8.91</v>
      </c>
      <c r="D4" s="4">
        <f t="shared" si="0"/>
        <v>3.2058707601640091E-2</v>
      </c>
      <c r="E4" s="4">
        <f t="shared" si="1"/>
        <v>1.4109581864510767</v>
      </c>
      <c r="F4" s="4">
        <f t="shared" si="2"/>
        <v>5.2710765571453315</v>
      </c>
      <c r="G4" s="4">
        <f t="shared" si="3"/>
        <v>9.8476364142212205</v>
      </c>
      <c r="I4" s="4">
        <f t="shared" si="4"/>
        <v>1.0320587076016401</v>
      </c>
    </row>
    <row r="5" spans="1:9" x14ac:dyDescent="0.2">
      <c r="A5" s="4">
        <f>IF('True_Odds_Calculator_3-way'!A6="","",'True_Odds_Calculator_3-way'!A6)</f>
        <v>4.8600000000000003</v>
      </c>
      <c r="B5" s="4">
        <f>IF('True_Odds_Calculator_3-way'!B6="","",'True_Odds_Calculator_3-way'!B6)</f>
        <v>3.38</v>
      </c>
      <c r="C5" s="4">
        <f>IF('True_Odds_Calculator_3-way'!C6="","",'True_Odds_Calculator_3-way'!C6)</f>
        <v>1.89</v>
      </c>
      <c r="D5" s="4">
        <f t="shared" si="0"/>
        <v>3.0719834138637658E-2</v>
      </c>
      <c r="E5" s="4">
        <f t="shared" si="1"/>
        <v>5.1145303909998292</v>
      </c>
      <c r="F5" s="4">
        <f t="shared" si="2"/>
        <v>3.5011793649698162</v>
      </c>
      <c r="G5" s="4">
        <f t="shared" si="3"/>
        <v>1.9272999917312708</v>
      </c>
      <c r="I5" s="4">
        <f t="shared" si="4"/>
        <v>1.0307198341386377</v>
      </c>
    </row>
    <row r="6" spans="1:9" x14ac:dyDescent="0.2">
      <c r="A6" s="4">
        <f>IF('True_Odds_Calculator_3-way'!A7="","",'True_Odds_Calculator_3-way'!A7)</f>
        <v>2.31</v>
      </c>
      <c r="B6" s="4">
        <f>IF('True_Odds_Calculator_3-way'!B7="","",'True_Odds_Calculator_3-way'!B7)</f>
        <v>3.37</v>
      </c>
      <c r="C6" s="4">
        <f>IF('True_Odds_Calculator_3-way'!C7="","",'True_Odds_Calculator_3-way'!C7)</f>
        <v>3.36</v>
      </c>
      <c r="D6" s="4">
        <f t="shared" si="0"/>
        <v>2.7255385563990986E-2</v>
      </c>
      <c r="E6" s="4">
        <f t="shared" si="1"/>
        <v>2.3595183790378189</v>
      </c>
      <c r="F6" s="4">
        <f t="shared" si="2"/>
        <v>3.4764376863047195</v>
      </c>
      <c r="G6" s="4">
        <f t="shared" si="3"/>
        <v>3.4657970304743677</v>
      </c>
      <c r="I6" s="4">
        <f t="shared" si="4"/>
        <v>1.027255385563991</v>
      </c>
    </row>
    <row r="7" spans="1:9" x14ac:dyDescent="0.2">
      <c r="A7" s="4">
        <f>IF('True_Odds_Calculator_3-way'!A8="","",'True_Odds_Calculator_3-way'!A8)</f>
        <v>1.97</v>
      </c>
      <c r="B7" s="4">
        <f>IF('True_Odds_Calculator_3-way'!B8="","",'True_Odds_Calculator_3-way'!B8)</f>
        <v>3.58</v>
      </c>
      <c r="C7" s="4">
        <f>IF('True_Odds_Calculator_3-way'!C8="","",'True_Odds_Calculator_3-way'!C8)</f>
        <v>4.1399999999999997</v>
      </c>
      <c r="D7" s="4">
        <f t="shared" si="0"/>
        <v>2.8489715856323761E-2</v>
      </c>
      <c r="E7" s="4">
        <f t="shared" si="1"/>
        <v>2.0075578883310792</v>
      </c>
      <c r="F7" s="4">
        <f t="shared" si="2"/>
        <v>3.7059954228297665</v>
      </c>
      <c r="G7" s="4">
        <f t="shared" si="3"/>
        <v>4.3094286696562083</v>
      </c>
      <c r="I7" s="4">
        <f t="shared" si="4"/>
        <v>1.0284897158563238</v>
      </c>
    </row>
    <row r="8" spans="1:9" x14ac:dyDescent="0.2">
      <c r="A8" s="4">
        <f>IF('True_Odds_Calculator_3-way'!A9="","",'True_Odds_Calculator_3-way'!A9)</f>
        <v>3.74</v>
      </c>
      <c r="B8" s="4">
        <f>IF('True_Odds_Calculator_3-way'!B9="","",'True_Odds_Calculator_3-way'!B9)</f>
        <v>3.09</v>
      </c>
      <c r="C8" s="4">
        <f>IF('True_Odds_Calculator_3-way'!C9="","",'True_Odds_Calculator_3-way'!C9)</f>
        <v>2.21</v>
      </c>
      <c r="D8" s="4">
        <f t="shared" si="0"/>
        <v>4.3492962396446178E-2</v>
      </c>
      <c r="E8" s="4">
        <f t="shared" si="1"/>
        <v>3.9544131298047485</v>
      </c>
      <c r="F8" s="4">
        <f t="shared" si="2"/>
        <v>3.2349170074745666</v>
      </c>
      <c r="G8" s="4">
        <f t="shared" si="3"/>
        <v>2.283151761498396</v>
      </c>
      <c r="I8" s="4">
        <f t="shared" si="4"/>
        <v>1.0434929623964462</v>
      </c>
    </row>
    <row r="9" spans="1:9" x14ac:dyDescent="0.2">
      <c r="A9" s="4">
        <f>IF('True_Odds_Calculator_3-way'!A10="","",'True_Odds_Calculator_3-way'!A10)</f>
        <v>1.34</v>
      </c>
      <c r="B9" s="4">
        <f>IF('True_Odds_Calculator_3-way'!B10="","",'True_Odds_Calculator_3-way'!B10)</f>
        <v>5.76</v>
      </c>
      <c r="C9" s="4">
        <f>IF('True_Odds_Calculator_3-way'!C10="","",'True_Odds_Calculator_3-way'!C10)</f>
        <v>8.61</v>
      </c>
      <c r="D9" s="4">
        <f t="shared" si="0"/>
        <v>3.6023786410571912E-2</v>
      </c>
      <c r="E9" s="4">
        <f t="shared" si="1"/>
        <v>1.3619140476741267</v>
      </c>
      <c r="F9" s="4">
        <f t="shared" si="2"/>
        <v>6.187996954766966</v>
      </c>
      <c r="G9" s="4">
        <f t="shared" si="3"/>
        <v>9.6028187933428164</v>
      </c>
      <c r="I9" s="4">
        <f t="shared" si="4"/>
        <v>1.0360237864105719</v>
      </c>
    </row>
    <row r="10" spans="1:9" x14ac:dyDescent="0.2">
      <c r="A10" s="4">
        <f>IF('True_Odds_Calculator_3-way'!A11="","",'True_Odds_Calculator_3-way'!A11)</f>
        <v>2.72</v>
      </c>
      <c r="B10" s="4">
        <f>IF('True_Odds_Calculator_3-way'!B11="","",'True_Odds_Calculator_3-way'!B11)</f>
        <v>3.11</v>
      </c>
      <c r="C10" s="4">
        <f>IF('True_Odds_Calculator_3-way'!C11="","",'True_Odds_Calculator_3-way'!C11)</f>
        <v>2.91</v>
      </c>
      <c r="D10" s="4">
        <f t="shared" si="0"/>
        <v>3.283307886750686E-2</v>
      </c>
      <c r="E10" s="4">
        <f t="shared" si="1"/>
        <v>2.8034550964707714</v>
      </c>
      <c r="F10" s="4">
        <f t="shared" si="2"/>
        <v>3.2195848765935349</v>
      </c>
      <c r="G10" s="4">
        <f t="shared" si="3"/>
        <v>3.0057266420973234</v>
      </c>
      <c r="I10" s="4">
        <f t="shared" si="4"/>
        <v>1.0328330788675069</v>
      </c>
    </row>
    <row r="11" spans="1:9" x14ac:dyDescent="0.2">
      <c r="A11" s="4">
        <f>IF('True_Odds_Calculator_3-way'!A12="","",'True_Odds_Calculator_3-way'!A12)</f>
        <v>2.38</v>
      </c>
      <c r="B11" s="4">
        <f>IF('True_Odds_Calculator_3-way'!B12="","",'True_Odds_Calculator_3-way'!B12)</f>
        <v>3.12</v>
      </c>
      <c r="C11" s="4">
        <f>IF('True_Odds_Calculator_3-way'!C12="","",'True_Odds_Calculator_3-way'!C12)</f>
        <v>3.42</v>
      </c>
      <c r="D11" s="4">
        <f t="shared" si="0"/>
        <v>3.3078548558424625E-2</v>
      </c>
      <c r="E11" s="4">
        <f t="shared" si="1"/>
        <v>2.4441398893438393</v>
      </c>
      <c r="F11" s="4">
        <f t="shared" si="2"/>
        <v>3.2311572724459712</v>
      </c>
      <c r="G11" s="4">
        <f t="shared" si="3"/>
        <v>3.5540204971350131</v>
      </c>
      <c r="I11" s="4">
        <f t="shared" si="4"/>
        <v>1.0330785485584246</v>
      </c>
    </row>
    <row r="12" spans="1:9" x14ac:dyDescent="0.2">
      <c r="A12" s="4">
        <f>IF('True_Odds_Calculator_3-way'!A13="","",'True_Odds_Calculator_3-way'!A13)</f>
        <v>1.43</v>
      </c>
      <c r="B12" s="4">
        <f>IF('True_Odds_Calculator_3-way'!B13="","",'True_Odds_Calculator_3-way'!B13)</f>
        <v>4.76</v>
      </c>
      <c r="C12" s="4">
        <f>IF('True_Odds_Calculator_3-way'!C13="","",'True_Odds_Calculator_3-way'!C13)</f>
        <v>8.0299999999999994</v>
      </c>
      <c r="D12" s="4">
        <f t="shared" si="0"/>
        <v>3.3917734159474744E-2</v>
      </c>
      <c r="E12" s="4">
        <f t="shared" si="1"/>
        <v>1.4534993833771586</v>
      </c>
      <c r="F12" s="4">
        <f t="shared" si="2"/>
        <v>5.0307347146496113</v>
      </c>
      <c r="G12" s="4">
        <f t="shared" si="3"/>
        <v>8.831808723925624</v>
      </c>
      <c r="I12" s="4">
        <f t="shared" si="4"/>
        <v>1.0339177341594747</v>
      </c>
    </row>
    <row r="13" spans="1:9" x14ac:dyDescent="0.2">
      <c r="A13" s="4">
        <f>IF('True_Odds_Calculator_3-way'!A14="","",'True_Odds_Calculator_3-way'!A14)</f>
        <v>2.5499999999999998</v>
      </c>
      <c r="B13" s="4">
        <f>IF('True_Odds_Calculator_3-way'!B14="","",'True_Odds_Calculator_3-way'!B14)</f>
        <v>3.53</v>
      </c>
      <c r="C13" s="4">
        <f>IF('True_Odds_Calculator_3-way'!C14="","",'True_Odds_Calculator_3-way'!C14)</f>
        <v>2.84</v>
      </c>
      <c r="D13" s="4">
        <f t="shared" si="0"/>
        <v>2.7555657781606069E-2</v>
      </c>
      <c r="E13" s="4">
        <f t="shared" si="1"/>
        <v>2.6111593821966852</v>
      </c>
      <c r="F13" s="4">
        <f t="shared" si="2"/>
        <v>3.6482915635185971</v>
      </c>
      <c r="G13" s="4">
        <f t="shared" si="3"/>
        <v>2.9160686325430438</v>
      </c>
      <c r="I13" s="4">
        <f t="shared" si="4"/>
        <v>1.0275556577816061</v>
      </c>
    </row>
    <row r="14" spans="1:9" x14ac:dyDescent="0.2">
      <c r="A14" s="4">
        <f>IF('True_Odds_Calculator_3-way'!A15="","",'True_Odds_Calculator_3-way'!A15)</f>
        <v>1.52</v>
      </c>
      <c r="B14" s="4">
        <f>IF('True_Odds_Calculator_3-way'!B15="","",'True_Odds_Calculator_3-way'!B15)</f>
        <v>4.0199999999999996</v>
      </c>
      <c r="C14" s="4">
        <f>IF('True_Odds_Calculator_3-way'!C15="","",'True_Odds_Calculator_3-way'!C15)</f>
        <v>7.67</v>
      </c>
      <c r="D14" s="4">
        <f t="shared" si="0"/>
        <v>3.7029052227369297E-2</v>
      </c>
      <c r="E14" s="4">
        <f t="shared" si="1"/>
        <v>1.5490625613674243</v>
      </c>
      <c r="F14" s="4">
        <f t="shared" si="2"/>
        <v>4.2298822302249519</v>
      </c>
      <c r="G14" s="4">
        <f t="shared" si="3"/>
        <v>8.4720576956727758</v>
      </c>
      <c r="I14" s="4">
        <f t="shared" si="4"/>
        <v>1.0370290522273693</v>
      </c>
    </row>
    <row r="15" spans="1:9" x14ac:dyDescent="0.2">
      <c r="A15" s="4">
        <f>IF('True_Odds_Calculator_3-way'!A16="","",'True_Odds_Calculator_3-way'!A16)</f>
        <v>4.43</v>
      </c>
      <c r="B15" s="4">
        <f>IF('True_Odds_Calculator_3-way'!B16="","",'True_Odds_Calculator_3-way'!B16)</f>
        <v>3.73</v>
      </c>
      <c r="C15" s="4">
        <f>IF('True_Odds_Calculator_3-way'!C16="","",'True_Odds_Calculator_3-way'!C16)</f>
        <v>1.87</v>
      </c>
      <c r="D15" s="4">
        <f t="shared" si="0"/>
        <v>2.8589507345590626E-2</v>
      </c>
      <c r="E15" s="4">
        <f t="shared" si="1"/>
        <v>4.6252656373327596</v>
      </c>
      <c r="F15" s="4">
        <f t="shared" si="2"/>
        <v>3.8674743551986306</v>
      </c>
      <c r="G15" s="4">
        <f t="shared" si="3"/>
        <v>1.9039295339436113</v>
      </c>
      <c r="I15" s="4">
        <f t="shared" si="4"/>
        <v>1.0285895073455906</v>
      </c>
    </row>
    <row r="16" spans="1:9" x14ac:dyDescent="0.2">
      <c r="A16" s="4">
        <f>IF('True_Odds_Calculator_3-way'!A17="","",'True_Odds_Calculator_3-way'!A17)</f>
        <v>2.4</v>
      </c>
      <c r="B16" s="4">
        <f>IF('True_Odds_Calculator_3-way'!B17="","",'True_Odds_Calculator_3-way'!B17)</f>
        <v>3.56</v>
      </c>
      <c r="C16" s="4">
        <f>IF('True_Odds_Calculator_3-way'!C17="","",'True_Odds_Calculator_3-way'!C17)</f>
        <v>3.02</v>
      </c>
      <c r="D16" s="4">
        <f t="shared" si="0"/>
        <v>2.8691370885730816E-2</v>
      </c>
      <c r="E16" s="4">
        <f t="shared" si="1"/>
        <v>2.4563815635820836</v>
      </c>
      <c r="F16" s="4">
        <f t="shared" si="2"/>
        <v>3.6854798778118889</v>
      </c>
      <c r="G16" s="4">
        <f t="shared" si="3"/>
        <v>3.1098198273479341</v>
      </c>
      <c r="I16" s="4">
        <f t="shared" si="4"/>
        <v>1.0286913708857308</v>
      </c>
    </row>
    <row r="17" spans="1:9" x14ac:dyDescent="0.2">
      <c r="A17" s="4">
        <f>IF('True_Odds_Calculator_3-way'!A18="","",'True_Odds_Calculator_3-way'!A18)</f>
        <v>2.59</v>
      </c>
      <c r="B17" s="4">
        <f>IF('True_Odds_Calculator_3-way'!B18="","",'True_Odds_Calculator_3-way'!B18)</f>
        <v>3.64</v>
      </c>
      <c r="C17" s="4">
        <f>IF('True_Odds_Calculator_3-way'!C18="","",'True_Odds_Calculator_3-way'!C18)</f>
        <v>2.72</v>
      </c>
      <c r="D17" s="4">
        <f t="shared" si="0"/>
        <v>2.8472719649190292E-2</v>
      </c>
      <c r="E17" s="4">
        <f t="shared" si="1"/>
        <v>2.6552703909448319</v>
      </c>
      <c r="F17" s="4">
        <f t="shared" si="2"/>
        <v>3.7702504651967002</v>
      </c>
      <c r="G17" s="4">
        <f t="shared" si="3"/>
        <v>2.7920782419940977</v>
      </c>
      <c r="I17" s="4">
        <f t="shared" si="4"/>
        <v>1.0284727196491903</v>
      </c>
    </row>
    <row r="18" spans="1:9" x14ac:dyDescent="0.2">
      <c r="A18" s="4">
        <f>IF('True_Odds_Calculator_3-way'!A19="","",'True_Odds_Calculator_3-way'!A19)</f>
        <v>1.21</v>
      </c>
      <c r="B18" s="4">
        <f>IF('True_Odds_Calculator_3-way'!B19="","",'True_Odds_Calculator_3-way'!B19)</f>
        <v>7.1</v>
      </c>
      <c r="C18" s="4">
        <f>IF('True_Odds_Calculator_3-way'!C19="","",'True_Odds_Calculator_3-way'!C19)</f>
        <v>14.5</v>
      </c>
      <c r="D18" s="4">
        <f t="shared" si="0"/>
        <v>3.6256868655650143E-2</v>
      </c>
      <c r="E18" s="4">
        <f t="shared" si="1"/>
        <v>1.2279571588405482</v>
      </c>
      <c r="F18" s="4">
        <f t="shared" si="2"/>
        <v>7.7664203996383936</v>
      </c>
      <c r="G18" s="4">
        <f t="shared" si="3"/>
        <v>17.580904664455588</v>
      </c>
      <c r="I18" s="4">
        <f t="shared" si="4"/>
        <v>1.0362568686556501</v>
      </c>
    </row>
    <row r="19" spans="1:9" x14ac:dyDescent="0.2">
      <c r="A19" s="4">
        <f>IF('True_Odds_Calculator_3-way'!A20="","",'True_Odds_Calculator_3-way'!A20)</f>
        <v>2.46</v>
      </c>
      <c r="B19" s="4">
        <f>IF('True_Odds_Calculator_3-way'!B20="","",'True_Odds_Calculator_3-way'!B20)</f>
        <v>3.4</v>
      </c>
      <c r="C19" s="4">
        <f>IF('True_Odds_Calculator_3-way'!C20="","",'True_Odds_Calculator_3-way'!C20)</f>
        <v>3.07</v>
      </c>
      <c r="D19" s="4">
        <f t="shared" si="0"/>
        <v>2.635461112227544E-2</v>
      </c>
      <c r="E19" s="4">
        <f t="shared" si="1"/>
        <v>2.5143367818553086</v>
      </c>
      <c r="F19" s="4">
        <f t="shared" si="2"/>
        <v>3.5046797343752565</v>
      </c>
      <c r="G19" s="4">
        <f t="shared" si="3"/>
        <v>3.1550914017779035</v>
      </c>
      <c r="I19" s="4">
        <f t="shared" si="4"/>
        <v>1.0263546111222754</v>
      </c>
    </row>
    <row r="20" spans="1:9" x14ac:dyDescent="0.2">
      <c r="A20" s="4">
        <f>IF('True_Odds_Calculator_3-way'!A21="","",'True_Odds_Calculator_3-way'!A21)</f>
        <v>1.89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4.7</v>
      </c>
      <c r="D20" s="4">
        <f t="shared" si="0"/>
        <v>2.9222808386418109E-2</v>
      </c>
      <c r="E20" s="4">
        <f t="shared" si="1"/>
        <v>1.9254482126306767</v>
      </c>
      <c r="F20" s="4">
        <f t="shared" si="2"/>
        <v>3.6021058322884962</v>
      </c>
      <c r="G20" s="4">
        <f t="shared" si="3"/>
        <v>4.9255012683076069</v>
      </c>
      <c r="I20" s="4">
        <f t="shared" si="4"/>
        <v>1.0292228083864181</v>
      </c>
    </row>
    <row r="21" spans="1:9" x14ac:dyDescent="0.2">
      <c r="A21" s="4">
        <f>IF('True_Odds_Calculator_3-way'!A22="","",'True_Odds_Calculator_3-way'!A22)</f>
        <v>2.36</v>
      </c>
      <c r="B21" s="4">
        <f>IF('True_Odds_Calculator_3-way'!B22="","",'True_Odds_Calculator_3-way'!B22)</f>
        <v>3.46</v>
      </c>
      <c r="C21" s="4">
        <f>IF('True_Odds_Calculator_3-way'!C22="","",'True_Odds_Calculator_3-way'!C22)</f>
        <v>3.18</v>
      </c>
      <c r="D21" s="4">
        <f t="shared" si="0"/>
        <v>2.7211563404816008E-2</v>
      </c>
      <c r="E21" s="4">
        <f t="shared" si="1"/>
        <v>2.4116242657376952</v>
      </c>
      <c r="F21" s="4">
        <f t="shared" si="2"/>
        <v>3.5721070178167382</v>
      </c>
      <c r="G21" s="4">
        <f t="shared" si="3"/>
        <v>3.2744490506346149</v>
      </c>
      <c r="I21" s="4">
        <f t="shared" si="4"/>
        <v>1.027211563404816</v>
      </c>
    </row>
    <row r="22" spans="1:9" x14ac:dyDescent="0.2">
      <c r="A22" s="4">
        <f>IF('True_Odds_Calculator_3-way'!A23="","",'True_Odds_Calculator_3-way'!A23)</f>
        <v>1.17</v>
      </c>
      <c r="B22" s="4">
        <f>IF('True_Odds_Calculator_3-way'!B23="","",'True_Odds_Calculator_3-way'!B23)</f>
        <v>8.9600000000000009</v>
      </c>
      <c r="C22" s="4">
        <f>IF('True_Odds_Calculator_3-way'!C23="","",'True_Odds_Calculator_3-way'!C23)</f>
        <v>14.38</v>
      </c>
      <c r="D22" s="4">
        <f t="shared" si="0"/>
        <v>3.584902676522983E-2</v>
      </c>
      <c r="E22" s="4">
        <f t="shared" si="1"/>
        <v>1.1865898556833394</v>
      </c>
      <c r="F22" s="4">
        <f t="shared" si="2"/>
        <v>10.034371005069136</v>
      </c>
      <c r="G22" s="4">
        <f t="shared" si="3"/>
        <v>17.363717592377867</v>
      </c>
      <c r="I22" s="4">
        <f t="shared" si="4"/>
        <v>1.0358490267652298</v>
      </c>
    </row>
    <row r="23" spans="1:9" x14ac:dyDescent="0.2">
      <c r="A23" s="4">
        <f>IF('True_Odds_Calculator_3-way'!A24="","",'True_Odds_Calculator_3-way'!A24)</f>
        <v>1.91</v>
      </c>
      <c r="B23" s="4">
        <f>IF('True_Odds_Calculator_3-way'!B24="","",'True_Odds_Calculator_3-way'!B24)</f>
        <v>3.79</v>
      </c>
      <c r="C23" s="4">
        <f>IF('True_Odds_Calculator_3-way'!C24="","",'True_Odds_Calculator_3-way'!C24)</f>
        <v>4.1399999999999997</v>
      </c>
      <c r="D23" s="4">
        <f t="shared" si="0"/>
        <v>2.8958345887953874E-2</v>
      </c>
      <c r="E23" s="4">
        <f t="shared" si="1"/>
        <v>1.9458757483614062</v>
      </c>
      <c r="F23" s="4">
        <f t="shared" si="2"/>
        <v>3.9339186516210094</v>
      </c>
      <c r="G23" s="4">
        <f t="shared" si="3"/>
        <v>4.3123316273716057</v>
      </c>
      <c r="I23" s="4">
        <f t="shared" si="4"/>
        <v>1.0289583458879539</v>
      </c>
    </row>
    <row r="24" spans="1:9" x14ac:dyDescent="0.2">
      <c r="A24" s="4">
        <f>IF('True_Odds_Calculator_3-way'!A25="","",'True_Odds_Calculator_3-way'!A25)</f>
        <v>1.63</v>
      </c>
      <c r="B24" s="4">
        <f>IF('True_Odds_Calculator_3-way'!B25="","",'True_Odds_Calculator_3-way'!B25)</f>
        <v>4.04</v>
      </c>
      <c r="C24" s="4">
        <f>IF('True_Odds_Calculator_3-way'!C25="","",'True_Odds_Calculator_3-way'!C25)</f>
        <v>5.83</v>
      </c>
      <c r="D24" s="4">
        <f t="shared" si="0"/>
        <v>3.2548271611511304E-2</v>
      </c>
      <c r="E24" s="4">
        <f t="shared" si="1"/>
        <v>1.6593447838997761</v>
      </c>
      <c r="F24" s="4">
        <f t="shared" si="2"/>
        <v>4.2251974715541039</v>
      </c>
      <c r="G24" s="4">
        <f t="shared" si="3"/>
        <v>6.2236598087886685</v>
      </c>
      <c r="I24" s="4">
        <f t="shared" si="4"/>
        <v>1.0325482716115113</v>
      </c>
    </row>
    <row r="25" spans="1:9" x14ac:dyDescent="0.2">
      <c r="A25" s="4">
        <f>IF('True_Odds_Calculator_3-way'!A26="","",'True_Odds_Calculator_3-way'!A26)</f>
        <v>1.83</v>
      </c>
      <c r="B25" s="4">
        <f>IF('True_Odds_Calculator_3-way'!B26="","",'True_Odds_Calculator_3-way'!B26)</f>
        <v>3.82</v>
      </c>
      <c r="C25" s="4">
        <f>IF('True_Odds_Calculator_3-way'!C26="","",'True_Odds_Calculator_3-way'!C26)</f>
        <v>4.4800000000000004</v>
      </c>
      <c r="D25" s="4">
        <f t="shared" si="0"/>
        <v>3.1442477858021345E-2</v>
      </c>
      <c r="E25" s="4">
        <f t="shared" si="1"/>
        <v>1.8657856027259303</v>
      </c>
      <c r="F25" s="4">
        <f t="shared" si="2"/>
        <v>3.9793190212756282</v>
      </c>
      <c r="G25" s="4">
        <f t="shared" si="3"/>
        <v>4.7007179835301658</v>
      </c>
      <c r="I25" s="4">
        <f t="shared" si="4"/>
        <v>1.0314424778580213</v>
      </c>
    </row>
    <row r="26" spans="1:9" x14ac:dyDescent="0.2">
      <c r="A26" s="4">
        <f>IF('True_Odds_Calculator_3-way'!A27="","",'True_Odds_Calculator_3-way'!A27)</f>
        <v>2.4900000000000002</v>
      </c>
      <c r="B26" s="4">
        <f>IF('True_Odds_Calculator_3-way'!B27="","",'True_Odds_Calculator_3-way'!B27)</f>
        <v>3.05</v>
      </c>
      <c r="C26" s="4">
        <f>IF('True_Odds_Calculator_3-way'!C27="","",'True_Odds_Calculator_3-way'!C27)</f>
        <v>3.19</v>
      </c>
      <c r="D26" s="4">
        <f t="shared" si="0"/>
        <v>4.2954901986279159E-2</v>
      </c>
      <c r="E26" s="4">
        <f t="shared" si="1"/>
        <v>2.582056963132715</v>
      </c>
      <c r="F26" s="4">
        <f t="shared" si="2"/>
        <v>3.189278393130266</v>
      </c>
      <c r="G26" s="4">
        <f t="shared" si="3"/>
        <v>3.3426780889630185</v>
      </c>
      <c r="I26" s="4">
        <f t="shared" si="4"/>
        <v>1.0429549019862792</v>
      </c>
    </row>
    <row r="27" spans="1:9" x14ac:dyDescent="0.2">
      <c r="A27" s="4">
        <f>IF('True_Odds_Calculator_3-way'!A28="","",'True_Odds_Calculator_3-way'!A28)</f>
        <v>2.2599999999999998</v>
      </c>
      <c r="B27" s="4">
        <f>IF('True_Odds_Calculator_3-way'!B28="","",'True_Odds_Calculator_3-way'!B28)</f>
        <v>3.48</v>
      </c>
      <c r="C27" s="4">
        <f>IF('True_Odds_Calculator_3-way'!C28="","",'True_Odds_Calculator_3-way'!C28)</f>
        <v>3.3</v>
      </c>
      <c r="D27" s="4">
        <f t="shared" si="0"/>
        <v>3.2864500975578137E-2</v>
      </c>
      <c r="E27" s="4">
        <f t="shared" si="1"/>
        <v>2.3173733535243861</v>
      </c>
      <c r="F27" s="4">
        <f t="shared" si="2"/>
        <v>3.6179255277625986</v>
      </c>
      <c r="G27" s="4">
        <f t="shared" si="3"/>
        <v>3.4237726370889434</v>
      </c>
      <c r="I27" s="4">
        <f t="shared" si="4"/>
        <v>1.0328645009755781</v>
      </c>
    </row>
    <row r="28" spans="1:9" x14ac:dyDescent="0.2">
      <c r="A28" s="4">
        <f>IF('True_Odds_Calculator_3-way'!A29="","",'True_Odds_Calculator_3-way'!A29)</f>
        <v>2.37</v>
      </c>
      <c r="B28" s="4">
        <f>IF('True_Odds_Calculator_3-way'!B29="","",'True_Odds_Calculator_3-way'!B29)</f>
        <v>3.19</v>
      </c>
      <c r="C28" s="4">
        <f>IF('True_Odds_Calculator_3-way'!C29="","",'True_Odds_Calculator_3-way'!C29)</f>
        <v>3.36</v>
      </c>
      <c r="D28" s="4">
        <f t="shared" si="0"/>
        <v>3.3039599713541312E-2</v>
      </c>
      <c r="E28" s="4">
        <f t="shared" si="1"/>
        <v>2.4335179423825108</v>
      </c>
      <c r="F28" s="4">
        <f t="shared" si="2"/>
        <v>3.3061520913299729</v>
      </c>
      <c r="G28" s="4">
        <f t="shared" si="3"/>
        <v>3.4891123400804558</v>
      </c>
      <c r="I28" s="4">
        <f t="shared" si="4"/>
        <v>1.0330395997135413</v>
      </c>
    </row>
    <row r="29" spans="1:9" x14ac:dyDescent="0.2">
      <c r="A29" s="4">
        <f>IF('True_Odds_Calculator_3-way'!A30="","",'True_Odds_Calculator_3-way'!A30)</f>
        <v>3.11</v>
      </c>
      <c r="B29" s="4">
        <f>IF('True_Odds_Calculator_3-way'!B30="","",'True_Odds_Calculator_3-way'!B30)</f>
        <v>3.7</v>
      </c>
      <c r="C29" s="4">
        <f>IF('True_Odds_Calculator_3-way'!C30="","",'True_Odds_Calculator_3-way'!C30)</f>
        <v>2.2599999999999998</v>
      </c>
      <c r="D29" s="4">
        <f t="shared" si="0"/>
        <v>3.4291554736593621E-2</v>
      </c>
      <c r="E29" s="4">
        <f t="shared" si="1"/>
        <v>3.2246321642111213</v>
      </c>
      <c r="F29" s="4">
        <f t="shared" si="2"/>
        <v>3.8633942127421887</v>
      </c>
      <c r="G29" s="4">
        <f t="shared" si="3"/>
        <v>2.3199307031206788</v>
      </c>
      <c r="I29" s="4">
        <f t="shared" si="4"/>
        <v>1.0342915547365936</v>
      </c>
    </row>
    <row r="30" spans="1:9" x14ac:dyDescent="0.2">
      <c r="A30" s="4">
        <f>IF('True_Odds_Calculator_3-way'!A31="","",'True_Odds_Calculator_3-way'!A31)</f>
        <v>1.34</v>
      </c>
      <c r="B30" s="4">
        <f>IF('True_Odds_Calculator_3-way'!B31="","",'True_Odds_Calculator_3-way'!B31)</f>
        <v>5.83</v>
      </c>
      <c r="C30" s="4">
        <f>IF('True_Odds_Calculator_3-way'!C31="","",'True_Odds_Calculator_3-way'!C31)</f>
        <v>8.5399999999999991</v>
      </c>
      <c r="D30" s="4">
        <f t="shared" si="0"/>
        <v>3.4891262072707097E-2</v>
      </c>
      <c r="E30" s="4">
        <f t="shared" si="1"/>
        <v>1.3612142017139277</v>
      </c>
      <c r="F30" s="4">
        <f t="shared" si="2"/>
        <v>6.2540586522733443</v>
      </c>
      <c r="G30" s="4">
        <f t="shared" si="3"/>
        <v>9.4817648459968407</v>
      </c>
      <c r="I30" s="4">
        <f t="shared" si="4"/>
        <v>1.0348912620727071</v>
      </c>
    </row>
    <row r="31" spans="1:9" x14ac:dyDescent="0.2">
      <c r="A31" s="4">
        <f>IF('True_Odds_Calculator_3-way'!A32="","",'True_Odds_Calculator_3-way'!A32)</f>
        <v>1.78</v>
      </c>
      <c r="B31" s="4">
        <f>IF('True_Odds_Calculator_3-way'!B32="","",'True_Odds_Calculator_3-way'!B32)</f>
        <v>3.96</v>
      </c>
      <c r="C31" s="4">
        <f>IF('True_Odds_Calculator_3-way'!C32="","",'True_Odds_Calculator_3-way'!C32)</f>
        <v>4.66</v>
      </c>
      <c r="D31" s="4">
        <f t="shared" si="0"/>
        <v>2.8915280012352884E-2</v>
      </c>
      <c r="E31" s="4">
        <f t="shared" si="1"/>
        <v>1.8110714655387381</v>
      </c>
      <c r="F31" s="4">
        <f t="shared" si="2"/>
        <v>4.1171438445952404</v>
      </c>
      <c r="G31" s="4">
        <f t="shared" si="3"/>
        <v>4.8791472310597896</v>
      </c>
      <c r="I31" s="4">
        <f t="shared" si="4"/>
        <v>1.0289152800123529</v>
      </c>
    </row>
    <row r="32" spans="1:9" x14ac:dyDescent="0.2">
      <c r="A32" s="4">
        <f>IF('True_Odds_Calculator_3-way'!A33="","",'True_Odds_Calculator_3-way'!A33)</f>
        <v>2.15</v>
      </c>
      <c r="B32" s="4">
        <f>IF('True_Odds_Calculator_3-way'!B33="","",'True_Odds_Calculator_3-way'!B33)</f>
        <v>3.96</v>
      </c>
      <c r="C32" s="4">
        <f>IF('True_Odds_Calculator_3-way'!C33="","",'True_Odds_Calculator_3-way'!C33)</f>
        <v>3.05</v>
      </c>
      <c r="D32" s="4">
        <f t="shared" si="0"/>
        <v>4.551038405403629E-2</v>
      </c>
      <c r="E32" s="4">
        <f t="shared" si="1"/>
        <v>2.2224881747793286</v>
      </c>
      <c r="F32" s="4">
        <f t="shared" si="2"/>
        <v>4.2130963132818113</v>
      </c>
      <c r="G32" s="4">
        <f t="shared" si="3"/>
        <v>3.197966354956034</v>
      </c>
      <c r="I32" s="4">
        <f t="shared" si="4"/>
        <v>1.0455103840540363</v>
      </c>
    </row>
    <row r="33" spans="1:9" x14ac:dyDescent="0.2">
      <c r="A33" s="4">
        <f>IF('True_Odds_Calculator_3-way'!A34="","",'True_Odds_Calculator_3-way'!A34)</f>
        <v>1.82</v>
      </c>
      <c r="B33" s="4">
        <f>IF('True_Odds_Calculator_3-way'!B34="","",'True_Odds_Calculator_3-way'!B34)</f>
        <v>4.3499999999999996</v>
      </c>
      <c r="C33" s="4">
        <f>IF('True_Odds_Calculator_3-way'!C34="","",'True_Odds_Calculator_3-way'!C34)</f>
        <v>3.9</v>
      </c>
      <c r="D33" s="4">
        <f t="shared" si="0"/>
        <v>3.5745863332070194E-2</v>
      </c>
      <c r="E33" s="4">
        <f t="shared" si="1"/>
        <v>1.8603430719824547</v>
      </c>
      <c r="F33" s="4">
        <f t="shared" si="2"/>
        <v>4.5877921576202425</v>
      </c>
      <c r="G33" s="4">
        <f t="shared" si="3"/>
        <v>4.0900637162045808</v>
      </c>
      <c r="I33" s="4">
        <f t="shared" si="4"/>
        <v>1.0357458633320702</v>
      </c>
    </row>
    <row r="34" spans="1:9" x14ac:dyDescent="0.2">
      <c r="A34" s="4">
        <f>IF('True_Odds_Calculator_3-way'!A35="","",'True_Odds_Calculator_3-way'!A35)</f>
        <v>3.84</v>
      </c>
      <c r="B34" s="4">
        <f>IF('True_Odds_Calculator_3-way'!B35="","",'True_Odds_Calculator_3-way'!B35)</f>
        <v>3.4</v>
      </c>
      <c r="C34" s="4">
        <f>IF('True_Odds_Calculator_3-way'!C35="","",'True_Odds_Calculator_3-way'!C35)</f>
        <v>2.09</v>
      </c>
      <c r="D34" s="4">
        <f t="shared" si="0"/>
        <v>3.3003213247021268E-2</v>
      </c>
      <c r="E34" s="4">
        <f t="shared" si="1"/>
        <v>4.0093723796910874</v>
      </c>
      <c r="F34" s="4">
        <f t="shared" si="2"/>
        <v>3.5321139235700008</v>
      </c>
      <c r="G34" s="4">
        <f t="shared" si="3"/>
        <v>2.1391846436552848</v>
      </c>
      <c r="I34" s="4">
        <f t="shared" si="4"/>
        <v>1.0330032132470213</v>
      </c>
    </row>
    <row r="35" spans="1:9" x14ac:dyDescent="0.2">
      <c r="A35" s="4">
        <f>IF('True_Odds_Calculator_3-way'!A36="","",'True_Odds_Calculator_3-way'!A36)</f>
        <v>1.95</v>
      </c>
      <c r="B35" s="4">
        <f>IF('True_Odds_Calculator_3-way'!B36="","",'True_Odds_Calculator_3-way'!B36)</f>
        <v>3.25</v>
      </c>
      <c r="C35" s="4">
        <f>IF('True_Odds_Calculator_3-way'!C36="","",'True_Odds_Calculator_3-way'!C36)</f>
        <v>4.4000000000000004</v>
      </c>
      <c r="D35" s="4">
        <f t="shared" si="0"/>
        <v>4.7785547785547777E-2</v>
      </c>
      <c r="E35" s="4">
        <f t="shared" si="1"/>
        <v>2.0125097732603594</v>
      </c>
      <c r="F35" s="4">
        <f t="shared" si="2"/>
        <v>3.4274300932090545</v>
      </c>
      <c r="G35" s="4">
        <f t="shared" si="3"/>
        <v>4.7316176470588243</v>
      </c>
      <c r="I35" s="4">
        <f t="shared" si="4"/>
        <v>1.0477855477855478</v>
      </c>
    </row>
    <row r="36" spans="1:9" x14ac:dyDescent="0.2">
      <c r="A36" s="4">
        <f>IF('True_Odds_Calculator_3-way'!A37="","",'True_Odds_Calculator_3-way'!A37)</f>
        <v>7.21</v>
      </c>
      <c r="B36" s="4">
        <f>IF('True_Odds_Calculator_3-way'!B37="","",'True_Odds_Calculator_3-way'!B37)</f>
        <v>4.54</v>
      </c>
      <c r="C36" s="4">
        <f>IF('True_Odds_Calculator_3-way'!C37="","",'True_Odds_Calculator_3-way'!C37)</f>
        <v>1.45</v>
      </c>
      <c r="D36" s="4">
        <f t="shared" si="0"/>
        <v>4.8615744795519333E-2</v>
      </c>
      <c r="E36" s="4">
        <f t="shared" si="1"/>
        <v>8.1638646380220052</v>
      </c>
      <c r="F36" s="4">
        <f t="shared" si="2"/>
        <v>4.9005418152445461</v>
      </c>
      <c r="G36" s="4">
        <f t="shared" si="3"/>
        <v>1.4848913989621526</v>
      </c>
      <c r="I36" s="4">
        <f t="shared" si="4"/>
        <v>1.0486157447955193</v>
      </c>
    </row>
    <row r="37" spans="1:9" x14ac:dyDescent="0.2">
      <c r="A37" s="4">
        <f>IF('True_Odds_Calculator_3-way'!A38="","",'True_Odds_Calculator_3-way'!A38)</f>
        <v>1.98</v>
      </c>
      <c r="B37" s="4">
        <f>IF('True_Odds_Calculator_3-way'!B38="","",'True_Odds_Calculator_3-way'!B38)</f>
        <v>3.31</v>
      </c>
      <c r="C37" s="4">
        <f>IF('True_Odds_Calculator_3-way'!C38="","",'True_Odds_Calculator_3-way'!C38)</f>
        <v>4.17</v>
      </c>
      <c r="D37" s="4">
        <f t="shared" si="0"/>
        <v>4.6973462153101053E-2</v>
      </c>
      <c r="E37" s="4">
        <f t="shared" si="1"/>
        <v>2.0433488934623383</v>
      </c>
      <c r="F37" s="4">
        <f t="shared" si="2"/>
        <v>3.4909255478763863</v>
      </c>
      <c r="G37" s="4">
        <f t="shared" si="3"/>
        <v>4.4612916148237929</v>
      </c>
      <c r="I37" s="4">
        <f t="shared" si="4"/>
        <v>1.0469734621531011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2.37</v>
      </c>
      <c r="B40" s="4">
        <f>IF('True_Odds_Calculator_3-way'!B39="","",'True_Odds_Calculator_3-way'!B39)</f>
        <v>3.67</v>
      </c>
      <c r="C40" s="4">
        <f>IF('True_Odds_Calculator_3-way'!C39="","",'True_Odds_Calculator_3-way'!C39)</f>
        <v>2.99</v>
      </c>
      <c r="D40" s="4">
        <f t="shared" si="0"/>
        <v>2.8868652837856779E-2</v>
      </c>
      <c r="E40" s="4">
        <f t="shared" si="1"/>
        <v>2.4253122427560267</v>
      </c>
      <c r="F40" s="4">
        <f t="shared" si="2"/>
        <v>3.8043545286279516</v>
      </c>
      <c r="G40" s="4">
        <f t="shared" si="3"/>
        <v>3.078578156006563</v>
      </c>
      <c r="I40" s="4">
        <f t="shared" si="4"/>
        <v>1.0288686528378568</v>
      </c>
    </row>
    <row r="41" spans="1:9" x14ac:dyDescent="0.2">
      <c r="A41" s="4">
        <f>IF('True_Odds_Calculator_3-way'!A40="","",'True_Odds_Calculator_3-way'!A40)</f>
        <v>2.16</v>
      </c>
      <c r="B41" s="4">
        <f>IF('True_Odds_Calculator_3-way'!B40="","",'True_Odds_Calculator_3-way'!B40)</f>
        <v>3.56</v>
      </c>
      <c r="C41" s="4">
        <f>IF('True_Odds_Calculator_3-way'!C40="","",'True_Odds_Calculator_3-way'!C40)</f>
        <v>3.52</v>
      </c>
      <c r="D41" s="4">
        <f t="shared" si="0"/>
        <v>2.7952748458366372E-2</v>
      </c>
      <c r="E41" s="4">
        <f t="shared" si="1"/>
        <v>2.2043650035268896</v>
      </c>
      <c r="F41" s="4">
        <f t="shared" si="2"/>
        <v>3.6821387320142311</v>
      </c>
      <c r="G41" s="4">
        <f t="shared" si="3"/>
        <v>3.6393634475716237</v>
      </c>
      <c r="I41" s="4">
        <f t="shared" si="4"/>
        <v>1.0279527484583664</v>
      </c>
    </row>
    <row r="42" spans="1:9" x14ac:dyDescent="0.2">
      <c r="A42" s="4">
        <f>IF('True_Odds_Calculator_3-way'!A41="","",'True_Odds_Calculator_3-way'!A41)</f>
        <v>1.69</v>
      </c>
      <c r="B42" s="4">
        <f>IF('True_Odds_Calculator_3-way'!B41="","",'True_Odds_Calculator_3-way'!B41)</f>
        <v>4.33</v>
      </c>
      <c r="C42" s="4">
        <f>IF('True_Odds_Calculator_3-way'!C41="","",'True_Odds_Calculator_3-way'!C41)</f>
        <v>4.78</v>
      </c>
      <c r="D42" s="4">
        <f t="shared" si="0"/>
        <v>3.1867879468953086E-2</v>
      </c>
      <c r="E42" s="4">
        <f t="shared" si="1"/>
        <v>1.7208938981531978</v>
      </c>
      <c r="F42" s="4">
        <f t="shared" si="2"/>
        <v>4.5387649067431335</v>
      </c>
      <c r="G42" s="4">
        <f t="shared" si="3"/>
        <v>5.0356931331503949</v>
      </c>
      <c r="I42" s="4">
        <f t="shared" si="4"/>
        <v>1.0318678794689531</v>
      </c>
    </row>
    <row r="43" spans="1:9" x14ac:dyDescent="0.2">
      <c r="A43" s="4">
        <f>IF('True_Odds_Calculator_3-way'!A42="","",'True_Odds_Calculator_3-way'!A42)</f>
        <v>2.5</v>
      </c>
      <c r="B43" s="4">
        <f>IF('True_Odds_Calculator_3-way'!B42="","",'True_Odds_Calculator_3-way'!B42)</f>
        <v>3.25</v>
      </c>
      <c r="C43" s="4">
        <f>IF('True_Odds_Calculator_3-way'!C42="","",'True_Odds_Calculator_3-way'!C42)</f>
        <v>3.08</v>
      </c>
      <c r="D43" s="4">
        <f t="shared" si="0"/>
        <v>3.2367632367632293E-2</v>
      </c>
      <c r="E43" s="4">
        <f t="shared" si="1"/>
        <v>2.5693018480492813</v>
      </c>
      <c r="F43" s="4">
        <f t="shared" si="2"/>
        <v>3.3681022880215341</v>
      </c>
      <c r="G43" s="4">
        <f t="shared" si="3"/>
        <v>3.1858688733290892</v>
      </c>
      <c r="I43" s="4">
        <f t="shared" si="4"/>
        <v>1.0323676323676323</v>
      </c>
    </row>
    <row r="44" spans="1:9" x14ac:dyDescent="0.2">
      <c r="A44" s="4">
        <f>IF('True_Odds_Calculator_3-way'!A43="","",'True_Odds_Calculator_3-way'!A43)</f>
        <v>4.7699999999999996</v>
      </c>
      <c r="B44" s="4">
        <f>IF('True_Odds_Calculator_3-way'!B43="","",'True_Odds_Calculator_3-way'!B43)</f>
        <v>3.83</v>
      </c>
      <c r="C44" s="4">
        <f>IF('True_Odds_Calculator_3-way'!C43="","",'True_Odds_Calculator_3-way'!C43)</f>
        <v>1.77</v>
      </c>
      <c r="D44" s="4">
        <f t="shared" si="0"/>
        <v>3.5711963026575644E-2</v>
      </c>
      <c r="E44" s="4">
        <f t="shared" si="1"/>
        <v>5.0571555115293316</v>
      </c>
      <c r="F44" s="4">
        <f t="shared" si="2"/>
        <v>4.0129599654702073</v>
      </c>
      <c r="G44" s="4">
        <f t="shared" si="3"/>
        <v>1.8080967027318966</v>
      </c>
      <c r="I44" s="4">
        <f t="shared" si="4"/>
        <v>1.0357119630265756</v>
      </c>
    </row>
    <row r="45" spans="1:9" x14ac:dyDescent="0.2">
      <c r="A45" s="4">
        <f>IF('True_Odds_Calculator_3-way'!A44="","",'True_Odds_Calculator_3-way'!A44)</f>
        <v>1.93</v>
      </c>
      <c r="B45" s="4">
        <f>IF('True_Odds_Calculator_3-way'!B44="","",'True_Odds_Calculator_3-way'!B44)</f>
        <v>3.5</v>
      </c>
      <c r="C45" s="4">
        <f>IF('True_Odds_Calculator_3-way'!C44="","",'True_Odds_Calculator_3-way'!C44)</f>
        <v>4.3</v>
      </c>
      <c r="D45" s="4">
        <f t="shared" si="0"/>
        <v>3.64071402750763E-2</v>
      </c>
      <c r="E45" s="4">
        <f t="shared" si="1"/>
        <v>1.9762884844361288</v>
      </c>
      <c r="F45" s="4">
        <f t="shared" si="2"/>
        <v>3.655257031397471</v>
      </c>
      <c r="G45" s="4">
        <f t="shared" si="3"/>
        <v>4.5367434595860994</v>
      </c>
      <c r="I45" s="4">
        <f t="shared" si="4"/>
        <v>1.0364071402750763</v>
      </c>
    </row>
    <row r="46" spans="1:9" x14ac:dyDescent="0.2">
      <c r="A46" s="4">
        <f>IF('True_Odds_Calculator_3-way'!A45="","",'True_Odds_Calculator_3-way'!A45)</f>
        <v>2.96</v>
      </c>
      <c r="B46" s="4">
        <f>IF('True_Odds_Calculator_3-way'!B45="","",'True_Odds_Calculator_3-way'!B45)</f>
        <v>3.08</v>
      </c>
      <c r="C46" s="4">
        <f>IF('True_Odds_Calculator_3-way'!C45="","",'True_Odds_Calculator_3-way'!C45)</f>
        <v>2.71</v>
      </c>
      <c r="D46" s="4">
        <f t="shared" si="0"/>
        <v>3.1516852550062868E-2</v>
      </c>
      <c r="E46" s="4">
        <f t="shared" si="1"/>
        <v>3.0550002044372104</v>
      </c>
      <c r="F46" s="4">
        <f t="shared" si="2"/>
        <v>3.1829930678041451</v>
      </c>
      <c r="G46" s="4">
        <f t="shared" si="3"/>
        <v>2.7894152762665638</v>
      </c>
      <c r="I46" s="4">
        <f t="shared" si="4"/>
        <v>1.0315168525500629</v>
      </c>
    </row>
    <row r="47" spans="1:9" x14ac:dyDescent="0.2">
      <c r="A47" s="4">
        <f>IF('True_Odds_Calculator_3-way'!A46="","",'True_Odds_Calculator_3-way'!A46)</f>
        <v>1.52</v>
      </c>
      <c r="B47" s="4">
        <f>IF('True_Odds_Calculator_3-way'!B46="","",'True_Odds_Calculator_3-way'!B46)</f>
        <v>4.3</v>
      </c>
      <c r="C47" s="4">
        <f>IF('True_Odds_Calculator_3-way'!C46="","",'True_Odds_Calculator_3-way'!C46)</f>
        <v>6.7</v>
      </c>
      <c r="D47" s="4">
        <f t="shared" si="0"/>
        <v>3.9706607720272569E-2</v>
      </c>
      <c r="E47" s="4">
        <f t="shared" si="1"/>
        <v>1.5512072092496034</v>
      </c>
      <c r="F47" s="4">
        <f t="shared" si="2"/>
        <v>4.5594935654491691</v>
      </c>
      <c r="G47" s="4">
        <f t="shared" si="3"/>
        <v>7.3519575582566654</v>
      </c>
      <c r="I47" s="4">
        <f t="shared" si="4"/>
        <v>1.0397066077202726</v>
      </c>
    </row>
    <row r="48" spans="1:9" x14ac:dyDescent="0.2">
      <c r="A48" s="4">
        <f>IF('True_Odds_Calculator_3-way'!A47="","",'True_Odds_Calculator_3-way'!A47)</f>
        <v>1.93</v>
      </c>
      <c r="B48" s="4">
        <f>IF('True_Odds_Calculator_3-way'!B47="","",'True_Odds_Calculator_3-way'!B47)</f>
        <v>3.52</v>
      </c>
      <c r="C48" s="4">
        <f>IF('True_Odds_Calculator_3-way'!C47="","",'True_Odds_Calculator_3-way'!C47)</f>
        <v>4.3</v>
      </c>
      <c r="D48" s="4">
        <f t="shared" si="0"/>
        <v>3.4783763651699662E-2</v>
      </c>
      <c r="E48" s="4">
        <f t="shared" si="1"/>
        <v>1.9741772594447453</v>
      </c>
      <c r="F48" s="4">
        <f t="shared" si="2"/>
        <v>3.6697743131743898</v>
      </c>
      <c r="G48" s="4">
        <f t="shared" si="3"/>
        <v>4.5256332663385095</v>
      </c>
      <c r="I48" s="4">
        <f t="shared" si="4"/>
        <v>1.0347837636516997</v>
      </c>
    </row>
    <row r="49" spans="1:9" x14ac:dyDescent="0.2">
      <c r="A49" s="4">
        <f>IF('True_Odds_Calculator_3-way'!A48="","",'True_Odds_Calculator_3-way'!A48)</f>
        <v>1.62</v>
      </c>
      <c r="B49" s="4">
        <f>IF('True_Odds_Calculator_3-way'!B48="","",'True_Odds_Calculator_3-way'!B48)</f>
        <v>3.77</v>
      </c>
      <c r="C49" s="4">
        <f>IF('True_Odds_Calculator_3-way'!C48="","",'True_Odds_Calculator_3-way'!C48)</f>
        <v>6.45</v>
      </c>
      <c r="D49" s="4">
        <f t="shared" si="0"/>
        <v>3.7574699697126901E-2</v>
      </c>
      <c r="E49" s="4">
        <f t="shared" si="1"/>
        <v>1.6535511106652325</v>
      </c>
      <c r="F49" s="4">
        <f t="shared" si="2"/>
        <v>3.9568374012240337</v>
      </c>
      <c r="G49" s="4">
        <f t="shared" si="3"/>
        <v>7.0168613878493282</v>
      </c>
      <c r="I49" s="4">
        <f t="shared" si="4"/>
        <v>1.0375746996971269</v>
      </c>
    </row>
    <row r="50" spans="1:9" x14ac:dyDescent="0.2">
      <c r="A50" s="4">
        <f>IF('True_Odds_Calculator_3-way'!A49="","",'True_Odds_Calculator_3-way'!A49)</f>
        <v>2.06</v>
      </c>
      <c r="B50" s="4">
        <f>IF('True_Odds_Calculator_3-way'!B49="","",'True_Odds_Calculator_3-way'!B49)</f>
        <v>3.27</v>
      </c>
      <c r="C50" s="4">
        <f>IF('True_Odds_Calculator_3-way'!C49="","",'True_Odds_Calculator_3-way'!C49)</f>
        <v>4.0999999999999996</v>
      </c>
      <c r="D50" s="4">
        <f t="shared" si="0"/>
        <v>3.5149729781790651E-2</v>
      </c>
      <c r="E50" s="4">
        <f t="shared" si="1"/>
        <v>2.110950206138972</v>
      </c>
      <c r="F50" s="4">
        <f t="shared" si="2"/>
        <v>3.4002754520211993</v>
      </c>
      <c r="G50" s="4">
        <f t="shared" si="3"/>
        <v>4.3068944402224369</v>
      </c>
      <c r="I50" s="4">
        <f t="shared" si="4"/>
        <v>1.0351497297817907</v>
      </c>
    </row>
    <row r="51" spans="1:9" x14ac:dyDescent="0.2">
      <c r="A51" s="4">
        <f>IF('True_Odds_Calculator_3-way'!A50="","",'True_Odds_Calculator_3-way'!A50)</f>
        <v>2.81</v>
      </c>
      <c r="B51" s="4">
        <f>IF('True_Odds_Calculator_3-way'!B50="","",'True_Odds_Calculator_3-way'!B50)</f>
        <v>3.35</v>
      </c>
      <c r="C51" s="4">
        <f>IF('True_Odds_Calculator_3-way'!C50="","",'True_Odds_Calculator_3-way'!C50)</f>
        <v>2.6</v>
      </c>
      <c r="D51" s="4">
        <f t="shared" si="0"/>
        <v>3.8994733422948125E-2</v>
      </c>
      <c r="E51" s="4">
        <f t="shared" si="1"/>
        <v>2.9165263191343995</v>
      </c>
      <c r="F51" s="4">
        <f t="shared" si="2"/>
        <v>3.5025138812036101</v>
      </c>
      <c r="G51" s="4">
        <f t="shared" si="3"/>
        <v>2.6909415416640705</v>
      </c>
      <c r="I51" s="4">
        <f t="shared" si="4"/>
        <v>1.0389947334229481</v>
      </c>
    </row>
    <row r="52" spans="1:9" x14ac:dyDescent="0.2">
      <c r="A52" s="4">
        <f>IF('True_Odds_Calculator_3-way'!A51="","",'True_Odds_Calculator_3-way'!A51)</f>
        <v>2.09</v>
      </c>
      <c r="B52" s="4">
        <f>IF('True_Odds_Calculator_3-way'!B51="","",'True_Odds_Calculator_3-way'!B51)</f>
        <v>3.56</v>
      </c>
      <c r="C52" s="4">
        <f>IF('True_Odds_Calculator_3-way'!C51="","",'True_Odds_Calculator_3-way'!C51)</f>
        <v>3.56</v>
      </c>
      <c r="D52" s="4">
        <f t="shared" si="0"/>
        <v>4.0266652330519959E-2</v>
      </c>
      <c r="E52" s="4">
        <f t="shared" si="1"/>
        <v>2.1503217602404532</v>
      </c>
      <c r="F52" s="4">
        <f t="shared" si="2"/>
        <v>3.7386439769529685</v>
      </c>
      <c r="G52" s="4">
        <f t="shared" si="3"/>
        <v>3.7386439769529685</v>
      </c>
      <c r="I52" s="4">
        <f t="shared" si="4"/>
        <v>1.04026665233052</v>
      </c>
    </row>
    <row r="53" spans="1:9" x14ac:dyDescent="0.2">
      <c r="A53" s="4">
        <f>IF('True_Odds_Calculator_3-way'!A52="","",'True_Odds_Calculator_3-way'!A52)</f>
        <v>1.93</v>
      </c>
      <c r="B53" s="4">
        <f>IF('True_Odds_Calculator_3-way'!B52="","",'True_Odds_Calculator_3-way'!B52)</f>
        <v>3.77</v>
      </c>
      <c r="C53" s="4">
        <f>IF('True_Odds_Calculator_3-way'!C52="","",'True_Odds_Calculator_3-way'!C52)</f>
        <v>3.92</v>
      </c>
      <c r="D53" s="4">
        <f t="shared" si="0"/>
        <v>3.8488745232153843E-2</v>
      </c>
      <c r="E53" s="4">
        <f t="shared" si="1"/>
        <v>1.9790022585070541</v>
      </c>
      <c r="F53" s="4">
        <f t="shared" si="2"/>
        <v>3.9616134293550105</v>
      </c>
      <c r="G53" s="4">
        <f t="shared" si="3"/>
        <v>4.1275843066490605</v>
      </c>
      <c r="I53" s="4">
        <f t="shared" si="4"/>
        <v>1.0384887452321538</v>
      </c>
    </row>
    <row r="54" spans="1:9" x14ac:dyDescent="0.2">
      <c r="A54" s="4">
        <f>IF('True_Odds_Calculator_3-way'!A53="","",'True_Odds_Calculator_3-way'!A53)</f>
        <v>3.79</v>
      </c>
      <c r="B54" s="4">
        <f>IF('True_Odds_Calculator_3-way'!B53="","",'True_Odds_Calculator_3-way'!B53)</f>
        <v>3.7</v>
      </c>
      <c r="C54" s="4">
        <f>IF('True_Odds_Calculator_3-way'!C53="","",'True_Odds_Calculator_3-way'!C53)</f>
        <v>1.98</v>
      </c>
      <c r="D54" s="4">
        <f t="shared" si="0"/>
        <v>3.9173018064838638E-2</v>
      </c>
      <c r="E54" s="4">
        <f t="shared" si="1"/>
        <v>3.9873271569538846</v>
      </c>
      <c r="F54" s="4">
        <f t="shared" si="2"/>
        <v>3.8878344583462079</v>
      </c>
      <c r="G54" s="4">
        <f t="shared" si="3"/>
        <v>2.0325499361416681</v>
      </c>
      <c r="I54" s="4">
        <f t="shared" si="4"/>
        <v>1.0391730180648386</v>
      </c>
    </row>
    <row r="55" spans="1:9" x14ac:dyDescent="0.2">
      <c r="A55" s="4">
        <f>IF('True_Odds_Calculator_3-way'!A54="","",'True_Odds_Calculator_3-way'!A54)</f>
        <v>1.21</v>
      </c>
      <c r="B55" s="4">
        <f>IF('True_Odds_Calculator_3-way'!B54="","",'True_Odds_Calculator_3-way'!B54)</f>
        <v>6.55</v>
      </c>
      <c r="C55" s="4">
        <f>IF('True_Odds_Calculator_3-way'!C54="","",'True_Odds_Calculator_3-way'!C54)</f>
        <v>16.64</v>
      </c>
      <c r="D55" s="4">
        <f t="shared" si="0"/>
        <v>3.9214190563080287E-2</v>
      </c>
      <c r="E55" s="4">
        <f t="shared" si="1"/>
        <v>1.2294453879782012</v>
      </c>
      <c r="F55" s="4">
        <f t="shared" si="2"/>
        <v>7.1633053674688529</v>
      </c>
      <c r="G55" s="4">
        <f t="shared" si="3"/>
        <v>21.265394315052159</v>
      </c>
      <c r="I55" s="4">
        <f t="shared" si="4"/>
        <v>1.0392141905630803</v>
      </c>
    </row>
    <row r="56" spans="1:9" x14ac:dyDescent="0.2">
      <c r="A56" s="4">
        <f>IF('True_Odds_Calculator_3-way'!A55="","",'True_Odds_Calculator_3-way'!A55)</f>
        <v>2.88</v>
      </c>
      <c r="B56" s="4">
        <f>IF('True_Odds_Calculator_3-way'!B55="","",'True_Odds_Calculator_3-way'!B55)</f>
        <v>3.62</v>
      </c>
      <c r="C56" s="4">
        <f>IF('True_Odds_Calculator_3-way'!C55="","",'True_Odds_Calculator_3-way'!C55)</f>
        <v>2.4700000000000002</v>
      </c>
      <c r="D56" s="4">
        <f t="shared" si="0"/>
        <v>2.8323615740015962E-2</v>
      </c>
      <c r="E56" s="4">
        <f t="shared" si="1"/>
        <v>2.9604979254129709</v>
      </c>
      <c r="F56" s="4">
        <f t="shared" si="2"/>
        <v>3.7480994042529412</v>
      </c>
      <c r="G56" s="4">
        <f t="shared" si="3"/>
        <v>2.5289751361096409</v>
      </c>
      <c r="I56" s="4">
        <f t="shared" si="4"/>
        <v>1.028323615740016</v>
      </c>
    </row>
    <row r="57" spans="1:9" x14ac:dyDescent="0.2">
      <c r="A57" s="4">
        <f>IF('True_Odds_Calculator_3-way'!A56="","",'True_Odds_Calculator_3-way'!A56)</f>
        <v>2.09</v>
      </c>
      <c r="B57" s="4">
        <f>IF('True_Odds_Calculator_3-way'!B56="","",'True_Odds_Calculator_3-way'!B56)</f>
        <v>3.43</v>
      </c>
      <c r="C57" s="4">
        <f>IF('True_Odds_Calculator_3-way'!C56="","",'True_Odds_Calculator_3-way'!C56)</f>
        <v>3.86</v>
      </c>
      <c r="D57" s="4">
        <f t="shared" si="0"/>
        <v>2.908144653885758E-2</v>
      </c>
      <c r="E57" s="4">
        <f t="shared" si="1"/>
        <v>2.133219179331852</v>
      </c>
      <c r="F57" s="4">
        <f t="shared" si="2"/>
        <v>3.5479692216453036</v>
      </c>
      <c r="G57" s="4">
        <f t="shared" si="3"/>
        <v>4.0100485078725656</v>
      </c>
      <c r="I57" s="4">
        <f t="shared" si="4"/>
        <v>1.0290814465388576</v>
      </c>
    </row>
    <row r="58" spans="1:9" x14ac:dyDescent="0.2">
      <c r="A58" s="4">
        <f>IF('True_Odds_Calculator_3-way'!A57="","",'True_Odds_Calculator_3-way'!A57)</f>
        <v>3.72</v>
      </c>
      <c r="B58" s="4">
        <f>IF('True_Odds_Calculator_3-way'!B57="","",'True_Odds_Calculator_3-way'!B57)</f>
        <v>3.55</v>
      </c>
      <c r="C58" s="4">
        <f>IF('True_Odds_Calculator_3-way'!C57="","",'True_Odds_Calculator_3-way'!C57)</f>
        <v>2.09</v>
      </c>
      <c r="D58" s="4">
        <f t="shared" si="0"/>
        <v>2.8976244667676898E-2</v>
      </c>
      <c r="E58" s="4">
        <f t="shared" si="1"/>
        <v>3.8586431449376812</v>
      </c>
      <c r="F58" s="4">
        <f t="shared" si="2"/>
        <v>3.676046320829101</v>
      </c>
      <c r="G58" s="4">
        <f t="shared" si="3"/>
        <v>2.1330596132127577</v>
      </c>
      <c r="I58" s="4">
        <f t="shared" si="4"/>
        <v>1.0289762446676769</v>
      </c>
    </row>
    <row r="59" spans="1:9" x14ac:dyDescent="0.2">
      <c r="A59" s="4">
        <f>IF('True_Odds_Calculator_3-way'!A58="","",'True_Odds_Calculator_3-way'!A58)</f>
        <v>1.85</v>
      </c>
      <c r="B59" s="4">
        <f>IF('True_Odds_Calculator_3-way'!B58="","",'True_Odds_Calculator_3-way'!B58)</f>
        <v>3.61</v>
      </c>
      <c r="C59" s="4">
        <f>IF('True_Odds_Calculator_3-way'!C58="","",'True_Odds_Calculator_3-way'!C58)</f>
        <v>4.66</v>
      </c>
      <c r="D59" s="4">
        <f t="shared" si="0"/>
        <v>3.2141125467959553E-2</v>
      </c>
      <c r="E59" s="4">
        <f t="shared" si="1"/>
        <v>1.8874091297500117</v>
      </c>
      <c r="F59" s="4">
        <f t="shared" si="2"/>
        <v>3.7552394730904233</v>
      </c>
      <c r="G59" s="4">
        <f t="shared" si="3"/>
        <v>4.9048804820120182</v>
      </c>
      <c r="I59" s="4">
        <f t="shared" si="4"/>
        <v>1.0321411254679596</v>
      </c>
    </row>
    <row r="60" spans="1:9" x14ac:dyDescent="0.2">
      <c r="A60" s="4">
        <f>IF('True_Odds_Calculator_3-way'!A59="","",'True_Odds_Calculator_3-way'!A59)</f>
        <v>2.56</v>
      </c>
      <c r="B60" s="4">
        <f>IF('True_Odds_Calculator_3-way'!B59="","",'True_Odds_Calculator_3-way'!B59)</f>
        <v>3.91</v>
      </c>
      <c r="C60" s="4">
        <f>IF('True_Odds_Calculator_3-way'!C59="","",'True_Odds_Calculator_3-way'!C59)</f>
        <v>2.62</v>
      </c>
      <c r="D60" s="4">
        <f t="shared" si="0"/>
        <v>2.8058865016301837E-2</v>
      </c>
      <c r="E60" s="4">
        <f t="shared" si="1"/>
        <v>2.6227991617225759</v>
      </c>
      <c r="F60" s="4">
        <f t="shared" si="2"/>
        <v>4.0584165112604342</v>
      </c>
      <c r="G60" s="4">
        <f t="shared" si="3"/>
        <v>2.6858152090646241</v>
      </c>
      <c r="I60" s="4">
        <f t="shared" si="4"/>
        <v>1.0280588650163018</v>
      </c>
    </row>
    <row r="61" spans="1:9" x14ac:dyDescent="0.2">
      <c r="A61" s="4">
        <f>IF('True_Odds_Calculator_3-way'!A60="","",'True_Odds_Calculator_3-way'!A60)</f>
        <v>2.42</v>
      </c>
      <c r="B61" s="4">
        <f>IF('True_Odds_Calculator_3-way'!B60="","",'True_Odds_Calculator_3-way'!B60)</f>
        <v>3.91</v>
      </c>
      <c r="C61" s="4">
        <f>IF('True_Odds_Calculator_3-way'!C60="","",'True_Odds_Calculator_3-way'!C60)</f>
        <v>2.79</v>
      </c>
      <c r="D61" s="4">
        <f t="shared" si="0"/>
        <v>2.7400555267292903E-2</v>
      </c>
      <c r="E61" s="4">
        <f t="shared" si="1"/>
        <v>2.4746985455079713</v>
      </c>
      <c r="F61" s="4">
        <f t="shared" si="2"/>
        <v>4.0548054432415093</v>
      </c>
      <c r="G61" s="4">
        <f t="shared" si="3"/>
        <v>2.8629553055213566</v>
      </c>
      <c r="I61" s="4">
        <f t="shared" si="4"/>
        <v>1.0274005552672929</v>
      </c>
    </row>
    <row r="62" spans="1:9" x14ac:dyDescent="0.2">
      <c r="A62" s="4">
        <f>IF('True_Odds_Calculator_3-way'!A61="","",'True_Odds_Calculator_3-way'!A61)</f>
        <v>4.28</v>
      </c>
      <c r="B62" s="4">
        <f>IF('True_Odds_Calculator_3-way'!B61="","",'True_Odds_Calculator_3-way'!B61)</f>
        <v>4.45</v>
      </c>
      <c r="C62" s="4">
        <f>IF('True_Odds_Calculator_3-way'!C61="","",'True_Odds_Calculator_3-way'!C61)</f>
        <v>1.75</v>
      </c>
      <c r="D62" s="4">
        <f t="shared" si="0"/>
        <v>2.9792532365251034E-2</v>
      </c>
      <c r="E62" s="4">
        <f t="shared" si="1"/>
        <v>4.4699926238852008</v>
      </c>
      <c r="F62" s="4">
        <f t="shared" si="2"/>
        <v>4.6557480094985335</v>
      </c>
      <c r="G62" s="4">
        <f t="shared" si="3"/>
        <v>1.7809511087363077</v>
      </c>
      <c r="I62" s="4">
        <f t="shared" si="4"/>
        <v>1.029792532365251</v>
      </c>
    </row>
    <row r="63" spans="1:9" x14ac:dyDescent="0.2">
      <c r="A63" s="4">
        <f>IF('True_Odds_Calculator_3-way'!A62="","",'True_Odds_Calculator_3-way'!A62)</f>
        <v>2.2200000000000002</v>
      </c>
      <c r="B63" s="4">
        <f>IF('True_Odds_Calculator_3-way'!B62="","",'True_Odds_Calculator_3-way'!B62)</f>
        <v>3.74</v>
      </c>
      <c r="C63" s="4">
        <f>IF('True_Odds_Calculator_3-way'!C62="","",'True_Odds_Calculator_3-way'!C62)</f>
        <v>3.22</v>
      </c>
      <c r="D63" s="4">
        <f t="shared" si="0"/>
        <v>2.8389135806015542E-2</v>
      </c>
      <c r="E63" s="4">
        <f t="shared" si="1"/>
        <v>2.2676384591704881</v>
      </c>
      <c r="F63" s="4">
        <f t="shared" si="2"/>
        <v>3.8772218176586768</v>
      </c>
      <c r="G63" s="4">
        <f t="shared" si="3"/>
        <v>3.3212003139123532</v>
      </c>
      <c r="I63" s="4">
        <f t="shared" si="4"/>
        <v>1.0283891358060155</v>
      </c>
    </row>
    <row r="64" spans="1:9" x14ac:dyDescent="0.2">
      <c r="A64" s="4">
        <f>IF('True_Odds_Calculator_3-way'!A63="","",'True_Odds_Calculator_3-way'!A63)</f>
        <v>1.89</v>
      </c>
      <c r="B64" s="4">
        <f>IF('True_Odds_Calculator_3-way'!B63="","",'True_Odds_Calculator_3-way'!B63)</f>
        <v>4.09</v>
      </c>
      <c r="C64" s="4">
        <f>IF('True_Odds_Calculator_3-way'!C63="","",'True_Odds_Calculator_3-way'!C63)</f>
        <v>3.89</v>
      </c>
      <c r="D64" s="4">
        <f t="shared" si="0"/>
        <v>3.0668715347001552E-2</v>
      </c>
      <c r="E64" s="4">
        <f t="shared" si="1"/>
        <v>1.9272367004771334</v>
      </c>
      <c r="F64" s="4">
        <f t="shared" si="2"/>
        <v>4.2684719932806194</v>
      </c>
      <c r="G64" s="4">
        <f t="shared" si="3"/>
        <v>4.0511005232644797</v>
      </c>
      <c r="I64" s="4">
        <f t="shared" si="4"/>
        <v>1.0306687153470016</v>
      </c>
    </row>
    <row r="65" spans="1:9" x14ac:dyDescent="0.2">
      <c r="A65" s="4">
        <f>IF('True_Odds_Calculator_3-way'!A64="","",'True_Odds_Calculator_3-way'!A64)</f>
        <v>3.62</v>
      </c>
      <c r="B65" s="4">
        <f>IF('True_Odds_Calculator_3-way'!B64="","",'True_Odds_Calculator_3-way'!B64)</f>
        <v>3.47</v>
      </c>
      <c r="C65" s="4">
        <f>IF('True_Odds_Calculator_3-way'!C64="","",'True_Odds_Calculator_3-way'!C64)</f>
        <v>2.1</v>
      </c>
      <c r="D65" s="4">
        <f t="shared" si="0"/>
        <v>4.0618008153473939E-2</v>
      </c>
      <c r="E65" s="4">
        <f t="shared" si="1"/>
        <v>3.8065690727163757</v>
      </c>
      <c r="F65" s="4">
        <f t="shared" si="2"/>
        <v>3.6410625667715997</v>
      </c>
      <c r="G65" s="4">
        <f t="shared" si="3"/>
        <v>2.1614558211158195</v>
      </c>
      <c r="I65" s="4">
        <f t="shared" si="4"/>
        <v>1.0406180081534739</v>
      </c>
    </row>
    <row r="66" spans="1:9" x14ac:dyDescent="0.2">
      <c r="A66" s="4">
        <f>IF('True_Odds_Calculator_3-way'!A65="","",'True_Odds_Calculator_3-way'!A65)</f>
        <v>1.62</v>
      </c>
      <c r="B66" s="4">
        <f>IF('True_Odds_Calculator_3-way'!B65="","",'True_Odds_Calculator_3-way'!B65)</f>
        <v>3.78</v>
      </c>
      <c r="C66" s="4">
        <f>IF('True_Odds_Calculator_3-way'!C65="","",'True_Odds_Calculator_3-way'!C65)</f>
        <v>6.01</v>
      </c>
      <c r="D66" s="4">
        <f t="shared" si="0"/>
        <v>4.8223566249079308E-2</v>
      </c>
      <c r="E66" s="4">
        <f t="shared" si="1"/>
        <v>1.6633139011774813</v>
      </c>
      <c r="F66" s="4">
        <f t="shared" si="2"/>
        <v>4.0245377277898724</v>
      </c>
      <c r="G66" s="4">
        <f t="shared" si="3"/>
        <v>6.6527035733111211</v>
      </c>
      <c r="I66" s="4">
        <f t="shared" si="4"/>
        <v>1.0482235662490793</v>
      </c>
    </row>
    <row r="67" spans="1:9" x14ac:dyDescent="0.2">
      <c r="A67" s="4">
        <f>IF('True_Odds_Calculator_3-way'!A66="","",'True_Odds_Calculator_3-way'!A66)</f>
        <v>4.7300000000000004</v>
      </c>
      <c r="B67" s="4">
        <f>IF('True_Odds_Calculator_3-way'!B66="","",'True_Odds_Calculator_3-way'!B66)</f>
        <v>3.51</v>
      </c>
      <c r="C67" s="4">
        <f>IF('True_Odds_Calculator_3-way'!C66="","",'True_Odds_Calculator_3-way'!C66)</f>
        <v>1.81</v>
      </c>
      <c r="D67" s="4">
        <f t="shared" ref="D67:D130" si="5">IF(A67="","",((1/A67)+(1/B67)+(1/C67))-1)</f>
        <v>4.8802963231846741E-2</v>
      </c>
      <c r="E67" s="4">
        <f t="shared" ref="E67:E130" si="6">IF(A67="","",(3*A67)/(3-($D67*A67)))</f>
        <v>5.1242939497337634</v>
      </c>
      <c r="F67" s="4">
        <f t="shared" ref="F67:F130" si="7">IF(B67="","",(3*B67)/(3-($D67*B67)))</f>
        <v>3.7225559611919761</v>
      </c>
      <c r="G67" s="4">
        <f t="shared" ref="G67:G130" si="8">IF(C67="","",(3*C67)/(3-($D67*C67)))</f>
        <v>1.8649112957633354</v>
      </c>
      <c r="I67" s="4">
        <f t="shared" ref="I67:I130" si="9">IF(A67="","",D67+1)</f>
        <v>1.0488029632318467</v>
      </c>
    </row>
    <row r="68" spans="1:9" x14ac:dyDescent="0.2">
      <c r="A68" s="4">
        <f>IF('True_Odds_Calculator_3-way'!A67="","",'True_Odds_Calculator_3-way'!A67)</f>
        <v>4.08</v>
      </c>
      <c r="B68" s="4">
        <f>IF('True_Odds_Calculator_3-way'!B67="","",'True_Odds_Calculator_3-way'!B67)</f>
        <v>3.5</v>
      </c>
      <c r="C68" s="4">
        <f>IF('True_Odds_Calculator_3-way'!C67="","",'True_Odds_Calculator_3-way'!C67)</f>
        <v>1.9</v>
      </c>
      <c r="D68" s="4">
        <f t="shared" si="5"/>
        <v>5.7128114403656172E-2</v>
      </c>
      <c r="E68" s="4">
        <f t="shared" si="6"/>
        <v>4.4236956521739126</v>
      </c>
      <c r="F68" s="4">
        <f t="shared" si="7"/>
        <v>3.7499308946834975</v>
      </c>
      <c r="G68" s="4">
        <f t="shared" si="8"/>
        <v>1.971324775974812</v>
      </c>
      <c r="I68" s="4">
        <f t="shared" si="9"/>
        <v>1.0571281144036562</v>
      </c>
    </row>
    <row r="69" spans="1:9" x14ac:dyDescent="0.2">
      <c r="A69" s="4">
        <f>IF('True_Odds_Calculator_3-way'!A68="","",'True_Odds_Calculator_3-way'!A68)</f>
        <v>3.01</v>
      </c>
      <c r="B69" s="4">
        <f>IF('True_Odds_Calculator_3-way'!B68="","",'True_Odds_Calculator_3-way'!B68)</f>
        <v>3.38</v>
      </c>
      <c r="C69" s="4">
        <f>IF('True_Odds_Calculator_3-way'!C68="","",'True_Odds_Calculator_3-way'!C68)</f>
        <v>2.35</v>
      </c>
      <c r="D69" s="4">
        <f t="shared" si="5"/>
        <v>5.3615816680560036E-2</v>
      </c>
      <c r="E69" s="4">
        <f t="shared" si="6"/>
        <v>3.181127265421364</v>
      </c>
      <c r="F69" s="4">
        <f t="shared" si="7"/>
        <v>3.5973028237145686</v>
      </c>
      <c r="G69" s="4">
        <f t="shared" si="8"/>
        <v>2.4530247237216201</v>
      </c>
      <c r="I69" s="4">
        <f t="shared" si="9"/>
        <v>1.05361581668056</v>
      </c>
    </row>
    <row r="70" spans="1:9" x14ac:dyDescent="0.2">
      <c r="A70" s="4">
        <f>IF('True_Odds_Calculator_3-way'!A69="","",'True_Odds_Calculator_3-way'!A69)</f>
        <v>2.27</v>
      </c>
      <c r="B70" s="4">
        <f>IF('True_Odds_Calculator_3-way'!B69="","",'True_Odds_Calculator_3-way'!B69)</f>
        <v>3.27</v>
      </c>
      <c r="C70" s="4">
        <f>IF('True_Odds_Calculator_3-way'!C69="","",'True_Odds_Calculator_3-way'!C69)</f>
        <v>3.37</v>
      </c>
      <c r="D70" s="4">
        <f t="shared" si="5"/>
        <v>4.3074936959260679E-2</v>
      </c>
      <c r="E70" s="4">
        <f t="shared" si="6"/>
        <v>2.3464796779130674</v>
      </c>
      <c r="F70" s="4">
        <f t="shared" si="7"/>
        <v>3.4310957123464596</v>
      </c>
      <c r="G70" s="4">
        <f t="shared" si="8"/>
        <v>3.5413574793618077</v>
      </c>
      <c r="I70" s="4">
        <f t="shared" si="9"/>
        <v>1.0430749369592607</v>
      </c>
    </row>
    <row r="71" spans="1:9" x14ac:dyDescent="0.2">
      <c r="A71" s="4">
        <f>IF('True_Odds_Calculator_3-way'!A70="","",'True_Odds_Calculator_3-way'!A70)</f>
        <v>1.56</v>
      </c>
      <c r="B71" s="4">
        <f>IF('True_Odds_Calculator_3-way'!B70="","",'True_Odds_Calculator_3-way'!B70)</f>
        <v>4.2</v>
      </c>
      <c r="C71" s="4">
        <f>IF('True_Odds_Calculator_3-way'!C70="","",'True_Odds_Calculator_3-way'!C70)</f>
        <v>5.86</v>
      </c>
      <c r="D71" s="4">
        <f t="shared" si="5"/>
        <v>4.9769343284701506E-2</v>
      </c>
      <c r="E71" s="4">
        <f t="shared" si="6"/>
        <v>1.6014455033234563</v>
      </c>
      <c r="F71" s="4">
        <f t="shared" si="7"/>
        <v>4.5145614629190653</v>
      </c>
      <c r="G71" s="4">
        <f t="shared" si="8"/>
        <v>6.4910330276718318</v>
      </c>
      <c r="I71" s="4">
        <f t="shared" si="9"/>
        <v>1.0497693432847015</v>
      </c>
    </row>
    <row r="72" spans="1:9" x14ac:dyDescent="0.2">
      <c r="A72" s="4">
        <f>IF('True_Odds_Calculator_3-way'!A71="","",'True_Odds_Calculator_3-way'!A71)</f>
        <v>1.71</v>
      </c>
      <c r="B72" s="4">
        <f>IF('True_Odds_Calculator_3-way'!B71="","",'True_Odds_Calculator_3-way'!B71)</f>
        <v>4.0199999999999996</v>
      </c>
      <c r="C72" s="4">
        <f>IF('True_Odds_Calculator_3-way'!C71="","",'True_Odds_Calculator_3-way'!C71)</f>
        <v>4.63</v>
      </c>
      <c r="D72" s="4">
        <f t="shared" si="5"/>
        <v>4.9534261925188838E-2</v>
      </c>
      <c r="E72" s="4">
        <f t="shared" si="6"/>
        <v>1.75968384507794</v>
      </c>
      <c r="F72" s="4">
        <f t="shared" si="7"/>
        <v>4.3058014968515028</v>
      </c>
      <c r="G72" s="4">
        <f t="shared" si="8"/>
        <v>5.0132525144589053</v>
      </c>
      <c r="I72" s="4">
        <f t="shared" si="9"/>
        <v>1.0495342619251888</v>
      </c>
    </row>
    <row r="73" spans="1:9" x14ac:dyDescent="0.2">
      <c r="A73" s="4">
        <f>IF('True_Odds_Calculator_3-way'!A72="","",'True_Odds_Calculator_3-way'!A72)</f>
        <v>2.44</v>
      </c>
      <c r="B73" s="4">
        <f>IF('True_Odds_Calculator_3-way'!B72="","",'True_Odds_Calculator_3-way'!B72)</f>
        <v>3.52</v>
      </c>
      <c r="C73" s="4">
        <f>IF('True_Odds_Calculator_3-way'!C72="","",'True_Odds_Calculator_3-way'!C72)</f>
        <v>2.86</v>
      </c>
      <c r="D73" s="4">
        <f t="shared" si="5"/>
        <v>4.3577324315029475E-2</v>
      </c>
      <c r="E73" s="4">
        <f t="shared" si="6"/>
        <v>2.5296584057323077</v>
      </c>
      <c r="F73" s="4">
        <f t="shared" si="7"/>
        <v>3.7096785625686652</v>
      </c>
      <c r="G73" s="4">
        <f t="shared" si="8"/>
        <v>2.9839649937997983</v>
      </c>
      <c r="I73" s="4">
        <f t="shared" si="9"/>
        <v>1.0435773243150295</v>
      </c>
    </row>
    <row r="74" spans="1:9" x14ac:dyDescent="0.2">
      <c r="A74" s="4">
        <f>IF('True_Odds_Calculator_3-way'!A73="","",'True_Odds_Calculator_3-way'!A73)</f>
        <v>1.76</v>
      </c>
      <c r="B74" s="4">
        <f>IF('True_Odds_Calculator_3-way'!B73="","",'True_Odds_Calculator_3-way'!B73)</f>
        <v>4.13</v>
      </c>
      <c r="C74" s="4">
        <f>IF('True_Odds_Calculator_3-way'!C73="","",'True_Odds_Calculator_3-way'!C73)</f>
        <v>4.55</v>
      </c>
      <c r="D74" s="4">
        <f t="shared" si="5"/>
        <v>3.009278856736497E-2</v>
      </c>
      <c r="E74" s="4">
        <f t="shared" si="6"/>
        <v>1.7916302209997828</v>
      </c>
      <c r="F74" s="4">
        <f t="shared" si="7"/>
        <v>4.3084910420630926</v>
      </c>
      <c r="G74" s="4">
        <f t="shared" si="8"/>
        <v>4.767596585290379</v>
      </c>
      <c r="I74" s="4">
        <f t="shared" si="9"/>
        <v>1.030092788567365</v>
      </c>
    </row>
    <row r="75" spans="1:9" x14ac:dyDescent="0.2">
      <c r="A75" s="4">
        <f>IF('True_Odds_Calculator_3-way'!A74="","",'True_Odds_Calculator_3-way'!A74)</f>
        <v>3.77</v>
      </c>
      <c r="B75" s="4">
        <f>IF('True_Odds_Calculator_3-way'!B74="","",'True_Odds_Calculator_3-way'!B74)</f>
        <v>3.48</v>
      </c>
      <c r="C75" s="4">
        <f>IF('True_Odds_Calculator_3-way'!C74="","",'True_Odds_Calculator_3-way'!C74)</f>
        <v>2.1</v>
      </c>
      <c r="D75" s="4">
        <f t="shared" si="5"/>
        <v>2.8798787419477057E-2</v>
      </c>
      <c r="E75" s="4">
        <f t="shared" si="6"/>
        <v>3.9115612648221347</v>
      </c>
      <c r="F75" s="4">
        <f t="shared" si="7"/>
        <v>3.6002728512960434</v>
      </c>
      <c r="G75" s="4">
        <f t="shared" si="8"/>
        <v>2.1432051976177586</v>
      </c>
      <c r="I75" s="4">
        <f t="shared" si="9"/>
        <v>1.0287987874194771</v>
      </c>
    </row>
    <row r="76" spans="1:9" x14ac:dyDescent="0.2">
      <c r="A76" s="4">
        <f>IF('True_Odds_Calculator_3-way'!A75="","",'True_Odds_Calculator_3-way'!A75)</f>
        <v>2.65</v>
      </c>
      <c r="B76" s="4">
        <f>IF('True_Odds_Calculator_3-way'!B75="","",'True_Odds_Calculator_3-way'!B75)</f>
        <v>3.75</v>
      </c>
      <c r="C76" s="4">
        <f>IF('True_Odds_Calculator_3-way'!C75="","",'True_Odds_Calculator_3-way'!C75)</f>
        <v>2.61</v>
      </c>
      <c r="D76" s="4">
        <f t="shared" si="5"/>
        <v>2.7166919684811663E-2</v>
      </c>
      <c r="E76" s="4">
        <f t="shared" si="6"/>
        <v>2.7151568286204051</v>
      </c>
      <c r="F76" s="4">
        <f t="shared" si="7"/>
        <v>3.8818214132041233</v>
      </c>
      <c r="G76" s="4">
        <f t="shared" si="8"/>
        <v>2.6731812267298798</v>
      </c>
      <c r="I76" s="4">
        <f t="shared" si="9"/>
        <v>1.0271669196848117</v>
      </c>
    </row>
    <row r="77" spans="1:9" x14ac:dyDescent="0.2">
      <c r="A77" s="4">
        <f>IF('True_Odds_Calculator_3-way'!A76="","",'True_Odds_Calculator_3-way'!A76)</f>
        <v>2.61</v>
      </c>
      <c r="B77" s="4">
        <f>IF('True_Odds_Calculator_3-way'!B76="","",'True_Odds_Calculator_3-way'!B76)</f>
        <v>3.52</v>
      </c>
      <c r="C77" s="4">
        <f>IF('True_Odds_Calculator_3-way'!C76="","",'True_Odds_Calculator_3-way'!C76)</f>
        <v>2.78</v>
      </c>
      <c r="D77" s="4">
        <f t="shared" si="5"/>
        <v>2.6944901758843676E-2</v>
      </c>
      <c r="E77" s="4">
        <f t="shared" si="6"/>
        <v>2.6726524921886705</v>
      </c>
      <c r="F77" s="4">
        <f t="shared" si="7"/>
        <v>3.6349192493686675</v>
      </c>
      <c r="G77" s="4">
        <f t="shared" si="8"/>
        <v>2.8511912292802672</v>
      </c>
      <c r="I77" s="4">
        <f t="shared" si="9"/>
        <v>1.0269449017588437</v>
      </c>
    </row>
    <row r="78" spans="1:9" x14ac:dyDescent="0.2">
      <c r="A78" s="4">
        <f>IF('True_Odds_Calculator_3-way'!A77="","",'True_Odds_Calculator_3-way'!A77)</f>
        <v>1.88</v>
      </c>
      <c r="B78" s="4">
        <f>IF('True_Odds_Calculator_3-way'!B77="","",'True_Odds_Calculator_3-way'!B77)</f>
        <v>4</v>
      </c>
      <c r="C78" s="4">
        <f>IF('True_Odds_Calculator_3-way'!C77="","",'True_Odds_Calculator_3-way'!C77)</f>
        <v>3.75</v>
      </c>
      <c r="D78" s="4">
        <f t="shared" si="5"/>
        <v>4.8581560283687875E-2</v>
      </c>
      <c r="E78" s="4">
        <f t="shared" si="6"/>
        <v>1.93903277561311</v>
      </c>
      <c r="F78" s="4">
        <f t="shared" si="7"/>
        <v>4.2770475227502525</v>
      </c>
      <c r="G78" s="4">
        <f t="shared" si="8"/>
        <v>3.9924492685228876</v>
      </c>
      <c r="I78" s="4">
        <f t="shared" si="9"/>
        <v>1.0485815602836879</v>
      </c>
    </row>
    <row r="79" spans="1:9" x14ac:dyDescent="0.2">
      <c r="A79" s="4">
        <f>IF('True_Odds_Calculator_3-way'!A78="","",'True_Odds_Calculator_3-way'!A78)</f>
        <v>2.11</v>
      </c>
      <c r="B79" s="4">
        <f>IF('True_Odds_Calculator_3-way'!B78="","",'True_Odds_Calculator_3-way'!B78)</f>
        <v>3.53</v>
      </c>
      <c r="C79" s="4">
        <f>IF('True_Odds_Calculator_3-way'!C78="","",'True_Odds_Calculator_3-way'!C78)</f>
        <v>3.46</v>
      </c>
      <c r="D79" s="4">
        <f t="shared" si="5"/>
        <v>4.6237109309732016E-2</v>
      </c>
      <c r="E79" s="4">
        <f t="shared" si="6"/>
        <v>2.1809238625710297</v>
      </c>
      <c r="F79" s="4">
        <f t="shared" si="7"/>
        <v>3.7331018920225758</v>
      </c>
      <c r="G79" s="4">
        <f t="shared" si="8"/>
        <v>3.6549043511755466</v>
      </c>
      <c r="I79" s="4">
        <f t="shared" si="9"/>
        <v>1.046237109309732</v>
      </c>
    </row>
    <row r="80" spans="1:9" x14ac:dyDescent="0.2">
      <c r="A80" s="4">
        <f>IF('True_Odds_Calculator_3-way'!A79="","",'True_Odds_Calculator_3-way'!A79)</f>
        <v>4.42</v>
      </c>
      <c r="B80" s="4">
        <f>IF('True_Odds_Calculator_3-way'!B79="","",'True_Odds_Calculator_3-way'!B79)</f>
        <v>4.13</v>
      </c>
      <c r="C80" s="4">
        <f>IF('True_Odds_Calculator_3-way'!C79="","",'True_Odds_Calculator_3-way'!C79)</f>
        <v>1.72</v>
      </c>
      <c r="D80" s="4">
        <f t="shared" si="5"/>
        <v>4.9770443333938985E-2</v>
      </c>
      <c r="E80" s="4">
        <f t="shared" si="6"/>
        <v>4.7697590534224235</v>
      </c>
      <c r="F80" s="4">
        <f t="shared" si="7"/>
        <v>4.4337914657677242</v>
      </c>
      <c r="G80" s="4">
        <f t="shared" si="8"/>
        <v>1.7705219394662277</v>
      </c>
      <c r="I80" s="4">
        <f t="shared" si="9"/>
        <v>1.049770443333939</v>
      </c>
    </row>
    <row r="81" spans="1:9" x14ac:dyDescent="0.2">
      <c r="A81" s="4">
        <f>IF('True_Odds_Calculator_3-way'!A80="","",'True_Odds_Calculator_3-way'!A80)</f>
        <v>1.38</v>
      </c>
      <c r="B81" s="4">
        <f>IF('True_Odds_Calculator_3-way'!B80="","",'True_Odds_Calculator_3-way'!B80)</f>
        <v>5.37</v>
      </c>
      <c r="C81" s="4">
        <f>IF('True_Odds_Calculator_3-way'!C80="","",'True_Odds_Calculator_3-way'!C80)</f>
        <v>8.24</v>
      </c>
      <c r="D81" s="4">
        <f t="shared" si="5"/>
        <v>3.2216643752756235E-2</v>
      </c>
      <c r="E81" s="4">
        <f t="shared" si="6"/>
        <v>1.4007587631862768</v>
      </c>
      <c r="F81" s="4">
        <f t="shared" si="7"/>
        <v>5.6986272529156041</v>
      </c>
      <c r="G81" s="4">
        <f t="shared" si="8"/>
        <v>9.0399286556855181</v>
      </c>
      <c r="I81" s="4">
        <f t="shared" si="9"/>
        <v>1.0322166437527562</v>
      </c>
    </row>
    <row r="82" spans="1:9" x14ac:dyDescent="0.2">
      <c r="A82" s="4">
        <f>IF('True_Odds_Calculator_3-way'!A81="","",'True_Odds_Calculator_3-way'!A81)</f>
        <v>2.12</v>
      </c>
      <c r="B82" s="4">
        <f>IF('True_Odds_Calculator_3-way'!B81="","",'True_Odds_Calculator_3-way'!B81)</f>
        <v>3.69</v>
      </c>
      <c r="C82" s="4">
        <f>IF('True_Odds_Calculator_3-way'!C81="","",'True_Odds_Calculator_3-way'!C81)</f>
        <v>3.49</v>
      </c>
      <c r="D82" s="4">
        <f t="shared" si="5"/>
        <v>2.9233774524045852E-2</v>
      </c>
      <c r="E82" s="4">
        <f t="shared" si="6"/>
        <v>2.1647199404844661</v>
      </c>
      <c r="F82" s="4">
        <f t="shared" si="7"/>
        <v>3.8276322499312099</v>
      </c>
      <c r="G82" s="4">
        <f t="shared" si="8"/>
        <v>3.612868694297096</v>
      </c>
      <c r="I82" s="4">
        <f t="shared" si="9"/>
        <v>1.0292337745240459</v>
      </c>
    </row>
    <row r="83" spans="1:9" x14ac:dyDescent="0.2">
      <c r="A83" s="4">
        <f>IF('True_Odds_Calculator_3-way'!A82="","",'True_Odds_Calculator_3-way'!A82)</f>
        <v>2.12</v>
      </c>
      <c r="B83" s="4">
        <f>IF('True_Odds_Calculator_3-way'!B82="","",'True_Odds_Calculator_3-way'!B82)</f>
        <v>3.69</v>
      </c>
      <c r="C83" s="4">
        <f>IF('True_Odds_Calculator_3-way'!C82="","",'True_Odds_Calculator_3-way'!C82)</f>
        <v>3.49</v>
      </c>
      <c r="D83" s="4">
        <f t="shared" si="5"/>
        <v>2.9233774524045852E-2</v>
      </c>
      <c r="E83" s="4">
        <f t="shared" si="6"/>
        <v>2.1647199404844661</v>
      </c>
      <c r="F83" s="4">
        <f t="shared" si="7"/>
        <v>3.8276322499312099</v>
      </c>
      <c r="G83" s="4">
        <f t="shared" si="8"/>
        <v>3.612868694297096</v>
      </c>
      <c r="I83" s="4">
        <f t="shared" si="9"/>
        <v>1.0292337745240459</v>
      </c>
    </row>
    <row r="84" spans="1:9" x14ac:dyDescent="0.2">
      <c r="A84" s="4">
        <f>IF('True_Odds_Calculator_3-way'!A83="","",'True_Odds_Calculator_3-way'!A83)</f>
        <v>2.5</v>
      </c>
      <c r="B84" s="4">
        <f>IF('True_Odds_Calculator_3-way'!B83="","",'True_Odds_Calculator_3-way'!B83)</f>
        <v>3.52</v>
      </c>
      <c r="C84" s="4">
        <f>IF('True_Odds_Calculator_3-way'!C83="","",'True_Odds_Calculator_3-way'!C83)</f>
        <v>2.92</v>
      </c>
      <c r="D84" s="4">
        <f t="shared" si="5"/>
        <v>2.6556662515566654E-2</v>
      </c>
      <c r="E84" s="4">
        <f t="shared" si="6"/>
        <v>2.5565784935395719</v>
      </c>
      <c r="F84" s="4">
        <f t="shared" si="7"/>
        <v>3.633210165145917</v>
      </c>
      <c r="G84" s="4">
        <f t="shared" si="8"/>
        <v>2.9974803247581425</v>
      </c>
      <c r="I84" s="4">
        <f t="shared" si="9"/>
        <v>1.0265566625155667</v>
      </c>
    </row>
    <row r="85" spans="1:9" x14ac:dyDescent="0.2">
      <c r="A85" s="4">
        <f>IF('True_Odds_Calculator_3-way'!A84="","",'True_Odds_Calculator_3-way'!A84)</f>
        <v>2.61</v>
      </c>
      <c r="B85" s="4">
        <f>IF('True_Odds_Calculator_3-way'!B84="","",'True_Odds_Calculator_3-way'!B84)</f>
        <v>3.57</v>
      </c>
      <c r="C85" s="4">
        <f>IF('True_Odds_Calculator_3-way'!C84="","",'True_Odds_Calculator_3-way'!C84)</f>
        <v>2.74</v>
      </c>
      <c r="D85" s="4">
        <f t="shared" si="5"/>
        <v>2.8217310919669503E-2</v>
      </c>
      <c r="E85" s="4">
        <f t="shared" si="6"/>
        <v>2.6756855668601269</v>
      </c>
      <c r="F85" s="4">
        <f t="shared" si="7"/>
        <v>3.6940407155505222</v>
      </c>
      <c r="G85" s="4">
        <f t="shared" si="8"/>
        <v>2.8124827734659275</v>
      </c>
      <c r="I85" s="4">
        <f t="shared" si="9"/>
        <v>1.0282173109196695</v>
      </c>
    </row>
    <row r="86" spans="1:9" x14ac:dyDescent="0.2">
      <c r="A86" s="4">
        <f>IF('True_Odds_Calculator_3-way'!A85="","",'True_Odds_Calculator_3-way'!A85)</f>
        <v>2.2000000000000002</v>
      </c>
      <c r="B86" s="4">
        <f>IF('True_Odds_Calculator_3-way'!B85="","",'True_Odds_Calculator_3-way'!B85)</f>
        <v>3.72</v>
      </c>
      <c r="C86" s="4">
        <f>IF('True_Odds_Calculator_3-way'!C85="","",'True_Odds_Calculator_3-way'!C85)</f>
        <v>3.29</v>
      </c>
      <c r="D86" s="4">
        <f t="shared" si="5"/>
        <v>2.7314026627684784E-2</v>
      </c>
      <c r="E86" s="4">
        <f t="shared" si="6"/>
        <v>2.2449673382811355</v>
      </c>
      <c r="F86" s="4">
        <f t="shared" si="7"/>
        <v>3.8504110863662708</v>
      </c>
      <c r="G86" s="4">
        <f t="shared" si="8"/>
        <v>3.3915930764140585</v>
      </c>
      <c r="I86" s="4">
        <f t="shared" si="9"/>
        <v>1.0273140266276848</v>
      </c>
    </row>
    <row r="87" spans="1:9" x14ac:dyDescent="0.2">
      <c r="A87" s="4">
        <f>IF('True_Odds_Calculator_3-way'!A86="","",'True_Odds_Calculator_3-way'!A86)</f>
        <v>2.54</v>
      </c>
      <c r="B87" s="4">
        <f>IF('True_Odds_Calculator_3-way'!B86="","",'True_Odds_Calculator_3-way'!B86)</f>
        <v>3.63</v>
      </c>
      <c r="C87" s="4">
        <f>IF('True_Odds_Calculator_3-way'!C86="","",'True_Odds_Calculator_3-way'!C86)</f>
        <v>2.79</v>
      </c>
      <c r="D87" s="4">
        <f t="shared" si="5"/>
        <v>2.7605820133586922E-2</v>
      </c>
      <c r="E87" s="4">
        <f t="shared" si="6"/>
        <v>2.600788030637188</v>
      </c>
      <c r="F87" s="4">
        <f t="shared" si="7"/>
        <v>3.7554432292741802</v>
      </c>
      <c r="G87" s="4">
        <f t="shared" si="8"/>
        <v>2.8635162341211418</v>
      </c>
      <c r="I87" s="4">
        <f t="shared" si="9"/>
        <v>1.0276058201335869</v>
      </c>
    </row>
    <row r="88" spans="1:9" x14ac:dyDescent="0.2">
      <c r="A88" s="4">
        <f>IF('True_Odds_Calculator_3-way'!A87="","",'True_Odds_Calculator_3-way'!A87)</f>
        <v>2.31</v>
      </c>
      <c r="B88" s="4">
        <f>IF('True_Odds_Calculator_3-way'!B87="","",'True_Odds_Calculator_3-way'!B87)</f>
        <v>3.71</v>
      </c>
      <c r="C88" s="4">
        <f>IF('True_Odds_Calculator_3-way'!C87="","",'True_Odds_Calculator_3-way'!C87)</f>
        <v>3.07</v>
      </c>
      <c r="D88" s="4">
        <f t="shared" si="5"/>
        <v>2.8175110898975397E-2</v>
      </c>
      <c r="E88" s="4">
        <f t="shared" si="6"/>
        <v>2.3612264184725009</v>
      </c>
      <c r="F88" s="4">
        <f t="shared" si="7"/>
        <v>3.8439350774067367</v>
      </c>
      <c r="G88" s="4">
        <f t="shared" si="8"/>
        <v>3.1611437731584595</v>
      </c>
      <c r="I88" s="4">
        <f t="shared" si="9"/>
        <v>1.0281751108989754</v>
      </c>
    </row>
    <row r="89" spans="1:9" x14ac:dyDescent="0.2">
      <c r="A89" s="4">
        <f>IF('True_Odds_Calculator_3-way'!A88="","",'True_Odds_Calculator_3-way'!A88)</f>
        <v>3.41</v>
      </c>
      <c r="B89" s="4">
        <f>IF('True_Odds_Calculator_3-way'!B88="","",'True_Odds_Calculator_3-way'!B88)</f>
        <v>3.83</v>
      </c>
      <c r="C89" s="4">
        <f>IF('True_Odds_Calculator_3-way'!C88="","",'True_Odds_Calculator_3-way'!C88)</f>
        <v>2.11</v>
      </c>
      <c r="D89" s="4">
        <f t="shared" si="5"/>
        <v>2.8285386998034179E-2</v>
      </c>
      <c r="E89" s="4">
        <f t="shared" si="6"/>
        <v>3.5232770806778073</v>
      </c>
      <c r="F89" s="4">
        <f t="shared" si="7"/>
        <v>3.973486617911429</v>
      </c>
      <c r="G89" s="4">
        <f t="shared" si="8"/>
        <v>2.152828489499337</v>
      </c>
      <c r="I89" s="4">
        <f t="shared" si="9"/>
        <v>1.0282853869980342</v>
      </c>
    </row>
    <row r="90" spans="1:9" x14ac:dyDescent="0.2">
      <c r="A90" s="4">
        <f>IF('True_Odds_Calculator_3-way'!A89="","",'True_Odds_Calculator_3-way'!A89)</f>
        <v>2.0699999999999998</v>
      </c>
      <c r="B90" s="4">
        <f>IF('True_Odds_Calculator_3-way'!B89="","",'True_Odds_Calculator_3-way'!B89)</f>
        <v>3.59</v>
      </c>
      <c r="C90" s="4">
        <f>IF('True_Odds_Calculator_3-way'!C89="","",'True_Odds_Calculator_3-way'!C89)</f>
        <v>3.74</v>
      </c>
      <c r="D90" s="4">
        <f t="shared" si="5"/>
        <v>2.9022998617424633E-2</v>
      </c>
      <c r="E90" s="4">
        <f t="shared" si="6"/>
        <v>2.1123006563294822</v>
      </c>
      <c r="F90" s="4">
        <f t="shared" si="7"/>
        <v>3.719169952381848</v>
      </c>
      <c r="G90" s="4">
        <f t="shared" si="8"/>
        <v>3.8804006764565906</v>
      </c>
      <c r="I90" s="4">
        <f t="shared" si="9"/>
        <v>1.0290229986174246</v>
      </c>
    </row>
    <row r="91" spans="1:9" x14ac:dyDescent="0.2">
      <c r="A91" s="4">
        <f>IF('True_Odds_Calculator_3-way'!A90="","",'True_Odds_Calculator_3-way'!A90)</f>
        <v>1.93</v>
      </c>
      <c r="B91" s="4">
        <f>IF('True_Odds_Calculator_3-way'!B90="","",'True_Odds_Calculator_3-way'!B90)</f>
        <v>3.85</v>
      </c>
      <c r="C91" s="4">
        <f>IF('True_Odds_Calculator_3-way'!C90="","",'True_Odds_Calculator_3-way'!C90)</f>
        <v>3.98</v>
      </c>
      <c r="D91" s="4">
        <f t="shared" si="5"/>
        <v>2.9131256173201781E-2</v>
      </c>
      <c r="E91" s="4">
        <f t="shared" si="6"/>
        <v>1.9668611576480981</v>
      </c>
      <c r="F91" s="4">
        <f t="shared" si="7"/>
        <v>3.9995226007305704</v>
      </c>
      <c r="G91" s="4">
        <f t="shared" si="8"/>
        <v>4.1400005319647839</v>
      </c>
      <c r="I91" s="4">
        <f t="shared" si="9"/>
        <v>1.0291312561732018</v>
      </c>
    </row>
    <row r="92" spans="1:9" x14ac:dyDescent="0.2">
      <c r="A92" s="4">
        <f>IF('True_Odds_Calculator_3-way'!A91="","",'True_Odds_Calculator_3-way'!A91)</f>
        <v>2.37</v>
      </c>
      <c r="B92" s="4">
        <f>IF('True_Odds_Calculator_3-way'!B91="","",'True_Odds_Calculator_3-way'!B91)</f>
        <v>3.55</v>
      </c>
      <c r="C92" s="4">
        <f>IF('True_Odds_Calculator_3-way'!C91="","",'True_Odds_Calculator_3-way'!C91)</f>
        <v>3.08</v>
      </c>
      <c r="D92" s="4">
        <f t="shared" si="5"/>
        <v>2.8306393790437312E-2</v>
      </c>
      <c r="E92" s="4">
        <f t="shared" si="6"/>
        <v>2.4242103149260585</v>
      </c>
      <c r="F92" s="4">
        <f t="shared" si="7"/>
        <v>3.6730314930867904</v>
      </c>
      <c r="G92" s="4">
        <f t="shared" si="8"/>
        <v>3.172187678775598</v>
      </c>
      <c r="I92" s="4">
        <f t="shared" si="9"/>
        <v>1.0283063937904373</v>
      </c>
    </row>
    <row r="93" spans="1:9" x14ac:dyDescent="0.2">
      <c r="A93" s="4">
        <f>IF('True_Odds_Calculator_3-way'!A92="","",'True_Odds_Calculator_3-way'!A92)</f>
        <v>1.76</v>
      </c>
      <c r="B93" s="4">
        <f>IF('True_Odds_Calculator_3-way'!B92="","",'True_Odds_Calculator_3-way'!B92)</f>
        <v>4.38</v>
      </c>
      <c r="C93" s="4">
        <f>IF('True_Odds_Calculator_3-way'!C92="","",'True_Odds_Calculator_3-way'!C92)</f>
        <v>4.26</v>
      </c>
      <c r="D93" s="4">
        <f t="shared" si="5"/>
        <v>3.1234104502481985E-2</v>
      </c>
      <c r="E93" s="4">
        <f t="shared" si="6"/>
        <v>1.7928522387199233</v>
      </c>
      <c r="F93" s="4">
        <f t="shared" si="7"/>
        <v>4.5892793656969229</v>
      </c>
      <c r="G93" s="4">
        <f t="shared" si="8"/>
        <v>4.4577102758067992</v>
      </c>
      <c r="I93" s="4">
        <f t="shared" si="9"/>
        <v>1.031234104502482</v>
      </c>
    </row>
    <row r="94" spans="1:9" x14ac:dyDescent="0.2">
      <c r="A94" s="4">
        <f>IF('True_Odds_Calculator_3-way'!A93="","",'True_Odds_Calculator_3-way'!A93)</f>
        <v>1.79</v>
      </c>
      <c r="B94" s="4">
        <f>IF('True_Odds_Calculator_3-way'!B93="","",'True_Odds_Calculator_3-way'!B93)</f>
        <v>3.37</v>
      </c>
      <c r="C94" s="4">
        <f>IF('True_Odds_Calculator_3-way'!C93="","",'True_Odds_Calculator_3-way'!C93)</f>
        <v>5.15</v>
      </c>
      <c r="D94" s="4">
        <f t="shared" si="5"/>
        <v>4.9569880203158556E-2</v>
      </c>
      <c r="E94" s="4">
        <f t="shared" si="6"/>
        <v>1.8445558666241675</v>
      </c>
      <c r="F94" s="4">
        <f t="shared" si="7"/>
        <v>3.5687187458657275</v>
      </c>
      <c r="G94" s="4">
        <f t="shared" si="8"/>
        <v>5.6289994923580382</v>
      </c>
      <c r="I94" s="4">
        <f t="shared" si="9"/>
        <v>1.0495698802031586</v>
      </c>
    </row>
    <row r="95" spans="1:9" x14ac:dyDescent="0.2">
      <c r="A95" s="4">
        <f>IF('True_Odds_Calculator_3-way'!A94="","",'True_Odds_Calculator_3-way'!A94)</f>
        <v>2.52</v>
      </c>
      <c r="B95" s="4">
        <f>IF('True_Odds_Calculator_3-way'!B94="","",'True_Odds_Calculator_3-way'!B94)</f>
        <v>3.12</v>
      </c>
      <c r="C95" s="4">
        <f>IF('True_Odds_Calculator_3-way'!C94="","",'True_Odds_Calculator_3-way'!C94)</f>
        <v>3.06</v>
      </c>
      <c r="D95" s="4">
        <f t="shared" si="5"/>
        <v>4.4135602959132214E-2</v>
      </c>
      <c r="E95" s="4">
        <f t="shared" si="6"/>
        <v>2.6170232762131511</v>
      </c>
      <c r="F95" s="4">
        <f t="shared" si="7"/>
        <v>3.2701009942848187</v>
      </c>
      <c r="G95" s="4">
        <f t="shared" si="8"/>
        <v>3.2042499328756087</v>
      </c>
      <c r="I95" s="4">
        <f t="shared" si="9"/>
        <v>1.0441356029591322</v>
      </c>
    </row>
    <row r="96" spans="1:9" x14ac:dyDescent="0.2">
      <c r="A96" s="4">
        <f>IF('True_Odds_Calculator_3-way'!A95="","",'True_Odds_Calculator_3-way'!A95)</f>
        <v>2.73</v>
      </c>
      <c r="B96" s="4">
        <f>IF('True_Odds_Calculator_3-way'!B95="","",'True_Odds_Calculator_3-way'!B95)</f>
        <v>3.06</v>
      </c>
      <c r="C96" s="4">
        <f>IF('True_Odds_Calculator_3-way'!C95="","",'True_Odds_Calculator_3-way'!C95)</f>
        <v>2.85</v>
      </c>
      <c r="D96" s="4">
        <f t="shared" si="5"/>
        <v>4.3974944903737434E-2</v>
      </c>
      <c r="E96" s="4">
        <f t="shared" si="6"/>
        <v>2.8438009510260973</v>
      </c>
      <c r="F96" s="4">
        <f t="shared" si="7"/>
        <v>3.2037001901363245</v>
      </c>
      <c r="G96" s="4">
        <f t="shared" si="8"/>
        <v>2.9742529803955375</v>
      </c>
      <c r="I96" s="4">
        <f t="shared" si="9"/>
        <v>1.0439749449037374</v>
      </c>
    </row>
    <row r="97" spans="1:9" x14ac:dyDescent="0.2">
      <c r="A97" s="4">
        <f>IF('True_Odds_Calculator_3-way'!A96="","",'True_Odds_Calculator_3-way'!A96)</f>
        <v>2.52</v>
      </c>
      <c r="B97" s="4">
        <f>IF('True_Odds_Calculator_3-way'!B96="","",'True_Odds_Calculator_3-way'!B96)</f>
        <v>3.11</v>
      </c>
      <c r="C97" s="4">
        <f>IF('True_Odds_Calculator_3-way'!C96="","",'True_Odds_Calculator_3-way'!C96)</f>
        <v>3.08</v>
      </c>
      <c r="D97" s="4">
        <f t="shared" si="5"/>
        <v>4.3044129860850155E-2</v>
      </c>
      <c r="E97" s="4">
        <f t="shared" si="6"/>
        <v>2.6145338821988049</v>
      </c>
      <c r="F97" s="4">
        <f t="shared" si="7"/>
        <v>3.2552574475262182</v>
      </c>
      <c r="G97" s="4">
        <f t="shared" si="8"/>
        <v>3.2224044097125315</v>
      </c>
      <c r="I97" s="4">
        <f t="shared" si="9"/>
        <v>1.0430441298608502</v>
      </c>
    </row>
    <row r="98" spans="1:9" x14ac:dyDescent="0.2">
      <c r="A98" s="4">
        <f>IF('True_Odds_Calculator_3-way'!A97="","",'True_Odds_Calculator_3-way'!A97)</f>
        <v>2.21</v>
      </c>
      <c r="B98" s="4">
        <f>IF('True_Odds_Calculator_3-way'!B97="","",'True_Odds_Calculator_3-way'!B97)</f>
        <v>3.41</v>
      </c>
      <c r="C98" s="4">
        <f>IF('True_Odds_Calculator_3-way'!C97="","",'True_Odds_Calculator_3-way'!C97)</f>
        <v>3.41</v>
      </c>
      <c r="D98" s="4">
        <f t="shared" si="5"/>
        <v>3.8998951712424068E-2</v>
      </c>
      <c r="E98" s="4">
        <f t="shared" si="6"/>
        <v>2.2753696118195266</v>
      </c>
      <c r="F98" s="4">
        <f t="shared" si="7"/>
        <v>3.5681728508072785</v>
      </c>
      <c r="G98" s="4">
        <f t="shared" si="8"/>
        <v>3.5681728508072785</v>
      </c>
      <c r="I98" s="4">
        <f t="shared" si="9"/>
        <v>1.0389989517124241</v>
      </c>
    </row>
    <row r="99" spans="1:9" x14ac:dyDescent="0.2">
      <c r="A99" s="4">
        <f>IF('True_Odds_Calculator_3-way'!A98="","",'True_Odds_Calculator_3-way'!A98)</f>
        <v>3.08</v>
      </c>
      <c r="B99" s="4">
        <f>IF('True_Odds_Calculator_3-way'!B98="","",'True_Odds_Calculator_3-way'!B98)</f>
        <v>3.43</v>
      </c>
      <c r="C99" s="4">
        <f>IF('True_Odds_Calculator_3-way'!C98="","",'True_Odds_Calculator_3-way'!C98)</f>
        <v>2.4</v>
      </c>
      <c r="D99" s="4">
        <f t="shared" si="5"/>
        <v>3.2887180846364439E-2</v>
      </c>
      <c r="E99" s="4">
        <f t="shared" si="6"/>
        <v>3.187627607894675</v>
      </c>
      <c r="F99" s="4">
        <f t="shared" si="7"/>
        <v>3.5640103907008474</v>
      </c>
      <c r="G99" s="4">
        <f t="shared" si="8"/>
        <v>2.4648495626610529</v>
      </c>
      <c r="I99" s="4">
        <f t="shared" si="9"/>
        <v>1.0328871808463644</v>
      </c>
    </row>
    <row r="100" spans="1:9" x14ac:dyDescent="0.2">
      <c r="A100" s="4">
        <f>IF('True_Odds_Calculator_3-way'!A99="","",'True_Odds_Calculator_3-way'!A99)</f>
        <v>1.75</v>
      </c>
      <c r="B100" s="4">
        <f>IF('True_Odds_Calculator_3-way'!B99="","",'True_Odds_Calculator_3-way'!B99)</f>
        <v>3.81</v>
      </c>
      <c r="C100" s="4">
        <f>IF('True_Odds_Calculator_3-way'!C99="","",'True_Odds_Calculator_3-way'!C99)</f>
        <v>5.07</v>
      </c>
      <c r="D100" s="4">
        <f t="shared" si="5"/>
        <v>3.113442180674153E-2</v>
      </c>
      <c r="E100" s="4">
        <f t="shared" si="6"/>
        <v>1.7823709689112681</v>
      </c>
      <c r="F100" s="4">
        <f t="shared" si="7"/>
        <v>3.9668521740150844</v>
      </c>
      <c r="G100" s="4">
        <f t="shared" si="8"/>
        <v>5.3515852881460573</v>
      </c>
      <c r="I100" s="4">
        <f t="shared" si="9"/>
        <v>1.0311344218067415</v>
      </c>
    </row>
    <row r="101" spans="1:9" x14ac:dyDescent="0.2">
      <c r="A101" s="4">
        <f>IF('True_Odds_Calculator_3-way'!A100="","",'True_Odds_Calculator_3-way'!A100)</f>
        <v>2.57</v>
      </c>
      <c r="B101" s="4">
        <f>IF('True_Odds_Calculator_3-way'!B100="","",'True_Odds_Calculator_3-way'!B100)</f>
        <v>3.31</v>
      </c>
      <c r="C101" s="4">
        <f>IF('True_Odds_Calculator_3-way'!C100="","",'True_Odds_Calculator_3-way'!C100)</f>
        <v>2.75</v>
      </c>
      <c r="D101" s="4">
        <f t="shared" si="5"/>
        <v>5.4856225627500033E-2</v>
      </c>
      <c r="E101" s="4">
        <f t="shared" si="6"/>
        <v>2.6967287210281956</v>
      </c>
      <c r="F101" s="4">
        <f t="shared" si="7"/>
        <v>3.523243248670568</v>
      </c>
      <c r="G101" s="4">
        <f t="shared" si="8"/>
        <v>2.8956051380492287</v>
      </c>
      <c r="I101" s="4">
        <f t="shared" si="9"/>
        <v>1.0548562256275</v>
      </c>
    </row>
    <row r="102" spans="1:9" x14ac:dyDescent="0.2">
      <c r="A102" s="4">
        <f>IF('True_Odds_Calculator_3-way'!A101="","",'True_Odds_Calculator_3-way'!A101)</f>
        <v>2.46</v>
      </c>
      <c r="B102" s="4">
        <f>IF('True_Odds_Calculator_3-way'!B101="","",'True_Odds_Calculator_3-way'!B101)</f>
        <v>3.26</v>
      </c>
      <c r="C102" s="4">
        <f>IF('True_Odds_Calculator_3-way'!C101="","",'True_Odds_Calculator_3-way'!C101)</f>
        <v>3.13</v>
      </c>
      <c r="D102" s="4">
        <f t="shared" si="5"/>
        <v>3.2741349189692848E-2</v>
      </c>
      <c r="E102" s="4">
        <f t="shared" si="6"/>
        <v>2.5278679622799243</v>
      </c>
      <c r="F102" s="4">
        <f t="shared" si="7"/>
        <v>3.3802662662874741</v>
      </c>
      <c r="G102" s="4">
        <f t="shared" si="8"/>
        <v>3.2407028668308762</v>
      </c>
      <c r="I102" s="4">
        <f t="shared" si="9"/>
        <v>1.0327413491896928</v>
      </c>
    </row>
    <row r="103" spans="1:9" x14ac:dyDescent="0.2">
      <c r="A103" s="4">
        <f>IF('True_Odds_Calculator_3-way'!A102="","",'True_Odds_Calculator_3-way'!A102)</f>
        <v>2.12</v>
      </c>
      <c r="B103" s="4">
        <f>IF('True_Odds_Calculator_3-way'!B102="","",'True_Odds_Calculator_3-way'!B102)</f>
        <v>3.34</v>
      </c>
      <c r="C103" s="4">
        <f>IF('True_Odds_Calculator_3-way'!C102="","",'True_Odds_Calculator_3-way'!C102)</f>
        <v>4.2</v>
      </c>
      <c r="D103" s="4">
        <f t="shared" si="5"/>
        <v>9.1945489075757614E-3</v>
      </c>
      <c r="E103" s="4">
        <f t="shared" si="6"/>
        <v>2.1338647461311213</v>
      </c>
      <c r="F103" s="4">
        <f t="shared" si="7"/>
        <v>3.374543848076446</v>
      </c>
      <c r="G103" s="4">
        <f t="shared" si="8"/>
        <v>4.2547689537297044</v>
      </c>
      <c r="I103" s="4">
        <f t="shared" si="9"/>
        <v>1.0091945489075758</v>
      </c>
    </row>
    <row r="104" spans="1:9" x14ac:dyDescent="0.2">
      <c r="A104" s="4">
        <f>IF('True_Odds_Calculator_3-way'!A103="","",'True_Odds_Calculator_3-way'!A103)</f>
        <v>1.81</v>
      </c>
      <c r="B104" s="4">
        <f>IF('True_Odds_Calculator_3-way'!B103="","",'True_Odds_Calculator_3-way'!B103)</f>
        <v>3.79</v>
      </c>
      <c r="C104" s="4">
        <f>IF('True_Odds_Calculator_3-way'!C103="","",'True_Odds_Calculator_3-way'!C103)</f>
        <v>4.54</v>
      </c>
      <c r="D104" s="4">
        <f t="shared" si="5"/>
        <v>3.6602747769983957E-2</v>
      </c>
      <c r="E104" s="4">
        <f t="shared" si="6"/>
        <v>1.8508740696237465</v>
      </c>
      <c r="F104" s="4">
        <f t="shared" si="7"/>
        <v>3.9737521460093608</v>
      </c>
      <c r="G104" s="4">
        <f t="shared" si="8"/>
        <v>4.8062273035871979</v>
      </c>
      <c r="I104" s="4">
        <f t="shared" si="9"/>
        <v>1.036602747769984</v>
      </c>
    </row>
    <row r="105" spans="1:9" x14ac:dyDescent="0.2">
      <c r="A105" s="4">
        <f>IF('True_Odds_Calculator_3-way'!A104="","",'True_Odds_Calculator_3-way'!A104)</f>
        <v>7.38</v>
      </c>
      <c r="B105" s="4">
        <f>IF('True_Odds_Calculator_3-way'!B104="","",'True_Odds_Calculator_3-way'!B104)</f>
        <v>4.55</v>
      </c>
      <c r="C105" s="4">
        <f>IF('True_Odds_Calculator_3-way'!C104="","",'True_Odds_Calculator_3-way'!C104)</f>
        <v>1.47</v>
      </c>
      <c r="D105" s="4">
        <f t="shared" si="5"/>
        <v>3.5553683637307376E-2</v>
      </c>
      <c r="E105" s="4">
        <f t="shared" si="6"/>
        <v>8.0873349924879303</v>
      </c>
      <c r="F105" s="4">
        <f t="shared" si="7"/>
        <v>4.8093341426652021</v>
      </c>
      <c r="G105" s="4">
        <f t="shared" si="8"/>
        <v>1.4960633763522531</v>
      </c>
      <c r="I105" s="4">
        <f t="shared" si="9"/>
        <v>1.0355536836373074</v>
      </c>
    </row>
    <row r="106" spans="1:9" x14ac:dyDescent="0.2">
      <c r="A106" s="4">
        <f>IF('True_Odds_Calculator_3-way'!A105="","",'True_Odds_Calculator_3-way'!A105)</f>
        <v>2.29</v>
      </c>
      <c r="B106" s="4">
        <f>IF('True_Odds_Calculator_3-way'!B105="","",'True_Odds_Calculator_3-way'!B105)</f>
        <v>3.76</v>
      </c>
      <c r="C106" s="4">
        <f>IF('True_Odds_Calculator_3-way'!C105="","",'True_Odds_Calculator_3-way'!C105)</f>
        <v>3.08</v>
      </c>
      <c r="D106" s="4">
        <f t="shared" si="5"/>
        <v>2.7313994191259017E-2</v>
      </c>
      <c r="E106" s="4">
        <f t="shared" si="6"/>
        <v>2.3387624539832288</v>
      </c>
      <c r="F106" s="4">
        <f t="shared" si="7"/>
        <v>3.8932807809571242</v>
      </c>
      <c r="G106" s="4">
        <f t="shared" si="8"/>
        <v>3.1688624036676556</v>
      </c>
      <c r="I106" s="4">
        <f t="shared" si="9"/>
        <v>1.027313994191259</v>
      </c>
    </row>
    <row r="107" spans="1:9" x14ac:dyDescent="0.2">
      <c r="A107" s="4">
        <f>IF('True_Odds_Calculator_3-way'!A106="","",'True_Odds_Calculator_3-way'!A106)</f>
        <v>1.83</v>
      </c>
      <c r="B107" s="4">
        <f>IF('True_Odds_Calculator_3-way'!B106="","",'True_Odds_Calculator_3-way'!B106)</f>
        <v>4.16</v>
      </c>
      <c r="C107" s="4">
        <f>IF('True_Odds_Calculator_3-way'!C106="","",'True_Odds_Calculator_3-way'!C106)</f>
        <v>4.1500000000000004</v>
      </c>
      <c r="D107" s="4">
        <f t="shared" si="5"/>
        <v>2.7796558237995983E-2</v>
      </c>
      <c r="E107" s="4">
        <f t="shared" si="6"/>
        <v>1.861564502526033</v>
      </c>
      <c r="F107" s="4">
        <f t="shared" si="7"/>
        <v>4.3267735874207718</v>
      </c>
      <c r="G107" s="4">
        <f t="shared" si="8"/>
        <v>4.3159567618175041</v>
      </c>
      <c r="I107" s="4">
        <f t="shared" si="9"/>
        <v>1.027796558237996</v>
      </c>
    </row>
    <row r="108" spans="1:9" x14ac:dyDescent="0.2">
      <c r="A108" s="4">
        <f>IF('True_Odds_Calculator_3-way'!A107="","",'True_Odds_Calculator_3-way'!A107)</f>
        <v>2.68</v>
      </c>
      <c r="B108" s="4">
        <f>IF('True_Odds_Calculator_3-way'!B107="","",'True_Odds_Calculator_3-way'!B107)</f>
        <v>3.07</v>
      </c>
      <c r="C108" s="4">
        <f>IF('True_Odds_Calculator_3-way'!C107="","",'True_Odds_Calculator_3-way'!C107)</f>
        <v>2.9</v>
      </c>
      <c r="D108" s="4">
        <f t="shared" si="5"/>
        <v>4.3694813587906722E-2</v>
      </c>
      <c r="E108" s="4">
        <f t="shared" si="6"/>
        <v>2.7888604730535285</v>
      </c>
      <c r="F108" s="4">
        <f t="shared" si="7"/>
        <v>3.2136984677714797</v>
      </c>
      <c r="G108" s="4">
        <f t="shared" si="8"/>
        <v>3.0278931178363666</v>
      </c>
      <c r="I108" s="4">
        <f t="shared" si="9"/>
        <v>1.0436948135879067</v>
      </c>
    </row>
    <row r="109" spans="1:9" x14ac:dyDescent="0.2">
      <c r="A109" s="4">
        <f>IF('True_Odds_Calculator_3-way'!A108="","",'True_Odds_Calculator_3-way'!A108)</f>
        <v>2.17</v>
      </c>
      <c r="B109" s="4">
        <f>IF('True_Odds_Calculator_3-way'!B108="","",'True_Odds_Calculator_3-way'!B108)</f>
        <v>3.09</v>
      </c>
      <c r="C109" s="4">
        <f>IF('True_Odds_Calculator_3-way'!C108="","",'True_Odds_Calculator_3-way'!C108)</f>
        <v>3.83</v>
      </c>
      <c r="D109" s="4">
        <f t="shared" si="5"/>
        <v>4.5550694300938499E-2</v>
      </c>
      <c r="E109" s="4">
        <f t="shared" si="6"/>
        <v>2.2439338866362175</v>
      </c>
      <c r="F109" s="4">
        <f t="shared" si="7"/>
        <v>3.2421108103650895</v>
      </c>
      <c r="G109" s="4">
        <f t="shared" si="8"/>
        <v>4.0664781177381153</v>
      </c>
      <c r="I109" s="4">
        <f t="shared" si="9"/>
        <v>1.0455506943009385</v>
      </c>
    </row>
    <row r="110" spans="1:9" x14ac:dyDescent="0.2">
      <c r="A110" s="4">
        <f>IF('True_Odds_Calculator_3-way'!A109="","",'True_Odds_Calculator_3-way'!A109)</f>
        <v>2.02</v>
      </c>
      <c r="B110" s="4">
        <f>IF('True_Odds_Calculator_3-way'!B109="","",'True_Odds_Calculator_3-way'!B109)</f>
        <v>3.32</v>
      </c>
      <c r="C110" s="4">
        <f>IF('True_Odds_Calculator_3-way'!C109="","",'True_Odds_Calculator_3-way'!C109)</f>
        <v>4.0999999999999996</v>
      </c>
      <c r="D110" s="4">
        <f t="shared" si="5"/>
        <v>4.0156763251993688E-2</v>
      </c>
      <c r="E110" s="4">
        <f t="shared" si="6"/>
        <v>2.0761364185499591</v>
      </c>
      <c r="F110" s="4">
        <f t="shared" si="7"/>
        <v>3.4744029948816091</v>
      </c>
      <c r="G110" s="4">
        <f t="shared" si="8"/>
        <v>4.3380776480091541</v>
      </c>
      <c r="I110" s="4">
        <f t="shared" si="9"/>
        <v>1.0401567632519937</v>
      </c>
    </row>
    <row r="111" spans="1:9" x14ac:dyDescent="0.2">
      <c r="A111" s="4">
        <f>IF('True_Odds_Calculator_3-way'!A110="","",'True_Odds_Calculator_3-way'!A110)</f>
        <v>2.36</v>
      </c>
      <c r="B111" s="4">
        <f>IF('True_Odds_Calculator_3-way'!B110="","",'True_Odds_Calculator_3-way'!B110)</f>
        <v>3.11</v>
      </c>
      <c r="C111" s="4">
        <f>IF('True_Odds_Calculator_3-way'!C110="","",'True_Odds_Calculator_3-way'!C110)</f>
        <v>3.34</v>
      </c>
      <c r="D111" s="4">
        <f t="shared" si="5"/>
        <v>4.4673419524241087E-2</v>
      </c>
      <c r="E111" s="4">
        <f t="shared" si="6"/>
        <v>2.4459585412130695</v>
      </c>
      <c r="F111" s="4">
        <f t="shared" si="7"/>
        <v>3.2610226718051174</v>
      </c>
      <c r="G111" s="4">
        <f t="shared" si="8"/>
        <v>3.514814231388919</v>
      </c>
      <c r="I111" s="4">
        <f t="shared" si="9"/>
        <v>1.0446734195242411</v>
      </c>
    </row>
    <row r="112" spans="1:9" x14ac:dyDescent="0.2">
      <c r="A112" s="4">
        <f>IF('True_Odds_Calculator_3-way'!A111="","",'True_Odds_Calculator_3-way'!A111)</f>
        <v>2.8</v>
      </c>
      <c r="B112" s="4">
        <f>IF('True_Odds_Calculator_3-way'!B111="","",'True_Odds_Calculator_3-way'!B111)</f>
        <v>3.32</v>
      </c>
      <c r="C112" s="4">
        <f>IF('True_Odds_Calculator_3-way'!C111="","",'True_Odds_Calculator_3-way'!C111)</f>
        <v>2.59</v>
      </c>
      <c r="D112" s="4">
        <f t="shared" si="5"/>
        <v>4.4448062520351606E-2</v>
      </c>
      <c r="E112" s="4">
        <f t="shared" si="6"/>
        <v>2.9211849436064674</v>
      </c>
      <c r="F112" s="4">
        <f t="shared" si="7"/>
        <v>3.4917566799317785</v>
      </c>
      <c r="G112" s="4">
        <f t="shared" si="8"/>
        <v>2.6933533796905342</v>
      </c>
      <c r="I112" s="4">
        <f t="shared" si="9"/>
        <v>1.0444480625203516</v>
      </c>
    </row>
    <row r="113" spans="1:9" x14ac:dyDescent="0.2">
      <c r="A113" s="4">
        <f>IF('True_Odds_Calculator_3-way'!A112="","",'True_Odds_Calculator_3-way'!A112)</f>
        <v>1.78</v>
      </c>
      <c r="B113" s="4">
        <f>IF('True_Odds_Calculator_3-way'!B112="","",'True_Odds_Calculator_3-way'!B112)</f>
        <v>3.63</v>
      </c>
      <c r="C113" s="4">
        <f>IF('True_Odds_Calculator_3-way'!C112="","",'True_Odds_Calculator_3-way'!C112)</f>
        <v>5.16</v>
      </c>
      <c r="D113" s="4">
        <f t="shared" si="5"/>
        <v>3.1078296085303769E-2</v>
      </c>
      <c r="E113" s="4">
        <f t="shared" si="6"/>
        <v>1.81343944066947</v>
      </c>
      <c r="F113" s="4">
        <f t="shared" si="7"/>
        <v>3.7718390190836311</v>
      </c>
      <c r="G113" s="4">
        <f t="shared" si="8"/>
        <v>5.4514029412649565</v>
      </c>
      <c r="I113" s="4">
        <f t="shared" si="9"/>
        <v>1.0310782960853038</v>
      </c>
    </row>
    <row r="114" spans="1:9" x14ac:dyDescent="0.2">
      <c r="A114" s="4">
        <f>IF('True_Odds_Calculator_3-way'!A113="","",'True_Odds_Calculator_3-way'!A113)</f>
        <v>3.69</v>
      </c>
      <c r="B114" s="4">
        <f>IF('True_Odds_Calculator_3-way'!B113="","",'True_Odds_Calculator_3-way'!B113)</f>
        <v>3.44</v>
      </c>
      <c r="C114" s="4">
        <f>IF('True_Odds_Calculator_3-way'!C113="","",'True_Odds_Calculator_3-way'!C113)</f>
        <v>2.14</v>
      </c>
      <c r="D114" s="4">
        <f t="shared" si="5"/>
        <v>2.8990104071873191E-2</v>
      </c>
      <c r="E114" s="4">
        <f t="shared" si="6"/>
        <v>3.8264426333023187</v>
      </c>
      <c r="F114" s="4">
        <f t="shared" si="7"/>
        <v>3.5582844416002861</v>
      </c>
      <c r="G114" s="4">
        <f t="shared" si="8"/>
        <v>2.1851888478424972</v>
      </c>
      <c r="I114" s="4">
        <f t="shared" si="9"/>
        <v>1.0289901040718732</v>
      </c>
    </row>
    <row r="115" spans="1:9" x14ac:dyDescent="0.2">
      <c r="A115" s="4">
        <f>IF('True_Odds_Calculator_3-way'!A114="","",'True_Odds_Calculator_3-way'!A114)</f>
        <v>1.71</v>
      </c>
      <c r="B115" s="4">
        <f>IF('True_Odds_Calculator_3-way'!B114="","",'True_Odds_Calculator_3-way'!B114)</f>
        <v>3.92</v>
      </c>
      <c r="C115" s="4">
        <f>IF('True_Odds_Calculator_3-way'!C114="","",'True_Odds_Calculator_3-way'!C114)</f>
        <v>5.2</v>
      </c>
      <c r="D115" s="4">
        <f t="shared" si="5"/>
        <v>3.2205054761445639E-2</v>
      </c>
      <c r="E115" s="4">
        <f t="shared" si="6"/>
        <v>1.7419772698196085</v>
      </c>
      <c r="F115" s="4">
        <f t="shared" si="7"/>
        <v>4.0922051982042333</v>
      </c>
      <c r="G115" s="4">
        <f t="shared" si="8"/>
        <v>5.5074366515265147</v>
      </c>
      <c r="I115" s="4">
        <f t="shared" si="9"/>
        <v>1.0322050547614456</v>
      </c>
    </row>
    <row r="116" spans="1:9" x14ac:dyDescent="0.2">
      <c r="A116" s="4">
        <f>IF('True_Odds_Calculator_3-way'!A115="","",'True_Odds_Calculator_3-way'!A115)</f>
        <v>2.61</v>
      </c>
      <c r="B116" s="4">
        <f>IF('True_Odds_Calculator_3-way'!B115="","",'True_Odds_Calculator_3-way'!B115)</f>
        <v>3.24</v>
      </c>
      <c r="C116" s="4">
        <f>IF('True_Odds_Calculator_3-way'!C115="","",'True_Odds_Calculator_3-way'!C115)</f>
        <v>2.98</v>
      </c>
      <c r="D116" s="4">
        <f t="shared" si="5"/>
        <v>2.7354207559406873E-2</v>
      </c>
      <c r="E116" s="4">
        <f t="shared" si="6"/>
        <v>2.6736274145332879</v>
      </c>
      <c r="F116" s="4">
        <f t="shared" si="7"/>
        <v>3.3386316736671739</v>
      </c>
      <c r="G116" s="4">
        <f t="shared" si="8"/>
        <v>3.0632337153126232</v>
      </c>
      <c r="I116" s="4">
        <f t="shared" si="9"/>
        <v>1.0273542075594069</v>
      </c>
    </row>
    <row r="117" spans="1:9" x14ac:dyDescent="0.2">
      <c r="A117" s="4">
        <f>IF('True_Odds_Calculator_3-way'!A116="","",'True_Odds_Calculator_3-way'!A116)</f>
        <v>1.96</v>
      </c>
      <c r="B117" s="4">
        <f>IF('True_Odds_Calculator_3-way'!B116="","",'True_Odds_Calculator_3-way'!B116)</f>
        <v>3.81</v>
      </c>
      <c r="C117" s="4">
        <f>IF('True_Odds_Calculator_3-way'!C116="","",'True_Odds_Calculator_3-way'!C116)</f>
        <v>3.9</v>
      </c>
      <c r="D117" s="4">
        <f t="shared" si="5"/>
        <v>2.908152964395927E-2</v>
      </c>
      <c r="E117" s="4">
        <f t="shared" si="6"/>
        <v>1.9979611269507185</v>
      </c>
      <c r="F117" s="4">
        <f t="shared" si="7"/>
        <v>3.9561132784907791</v>
      </c>
      <c r="G117" s="4">
        <f t="shared" si="8"/>
        <v>4.0532366170838152</v>
      </c>
      <c r="I117" s="4">
        <f t="shared" si="9"/>
        <v>1.0290815296439593</v>
      </c>
    </row>
    <row r="118" spans="1:9" x14ac:dyDescent="0.2">
      <c r="A118" s="4">
        <f>IF('True_Odds_Calculator_3-way'!A117="","",'True_Odds_Calculator_3-way'!A117)</f>
        <v>2.15</v>
      </c>
      <c r="B118" s="4">
        <f>IF('True_Odds_Calculator_3-way'!B117="","",'True_Odds_Calculator_3-way'!B117)</f>
        <v>3.88</v>
      </c>
      <c r="C118" s="4">
        <f>IF('True_Odds_Calculator_3-way'!C117="","",'True_Odds_Calculator_3-way'!C117)</f>
        <v>3.28</v>
      </c>
      <c r="D118" s="4">
        <f t="shared" si="5"/>
        <v>2.7726286613141804E-2</v>
      </c>
      <c r="E118" s="4">
        <f t="shared" si="6"/>
        <v>2.193587696175578</v>
      </c>
      <c r="F118" s="4">
        <f t="shared" si="7"/>
        <v>4.0243090282271821</v>
      </c>
      <c r="G118" s="4">
        <f t="shared" si="8"/>
        <v>3.382538520877425</v>
      </c>
      <c r="I118" s="4">
        <f t="shared" si="9"/>
        <v>1.0277262866131418</v>
      </c>
    </row>
    <row r="119" spans="1:9" x14ac:dyDescent="0.2">
      <c r="A119" s="4">
        <f>IF('True_Odds_Calculator_3-way'!A118="","",'True_Odds_Calculator_3-way'!A118)</f>
        <v>3.12</v>
      </c>
      <c r="B119" s="4">
        <f>IF('True_Odds_Calculator_3-way'!B118="","",'True_Odds_Calculator_3-way'!B118)</f>
        <v>3.37</v>
      </c>
      <c r="C119" s="4">
        <f>IF('True_Odds_Calculator_3-way'!C118="","",'True_Odds_Calculator_3-way'!C118)</f>
        <v>2.44</v>
      </c>
      <c r="D119" s="4">
        <f t="shared" si="5"/>
        <v>2.7084791131101404E-2</v>
      </c>
      <c r="E119" s="4">
        <f t="shared" si="6"/>
        <v>3.2104320363921284</v>
      </c>
      <c r="F119" s="4">
        <f t="shared" si="7"/>
        <v>3.4757505756984792</v>
      </c>
      <c r="G119" s="4">
        <f t="shared" si="8"/>
        <v>2.4949614138020282</v>
      </c>
      <c r="I119" s="4">
        <f t="shared" si="9"/>
        <v>1.0270847911311014</v>
      </c>
    </row>
    <row r="120" spans="1:9" x14ac:dyDescent="0.2">
      <c r="A120" s="4">
        <f>IF('True_Odds_Calculator_3-way'!A119="","",'True_Odds_Calculator_3-way'!A119)</f>
        <v>2.95</v>
      </c>
      <c r="B120" s="4">
        <f>IF('True_Odds_Calculator_3-way'!B119="","",'True_Odds_Calculator_3-way'!B119)</f>
        <v>3.24</v>
      </c>
      <c r="C120" s="4">
        <f>IF('True_Odds_Calculator_3-way'!C119="","",'True_Odds_Calculator_3-way'!C119)</f>
        <v>2.63</v>
      </c>
      <c r="D120" s="4">
        <f t="shared" si="5"/>
        <v>2.7853163038229045E-2</v>
      </c>
      <c r="E120" s="4">
        <f t="shared" si="6"/>
        <v>3.0330726560765537</v>
      </c>
      <c r="F120" s="4">
        <f t="shared" si="7"/>
        <v>3.3404865663152812</v>
      </c>
      <c r="G120" s="4">
        <f t="shared" si="8"/>
        <v>2.6958265293574284</v>
      </c>
      <c r="I120" s="4">
        <f t="shared" si="9"/>
        <v>1.027853163038229</v>
      </c>
    </row>
    <row r="121" spans="1:9" x14ac:dyDescent="0.2">
      <c r="A121" s="4">
        <f>IF('True_Odds_Calculator_3-way'!A120="","",'True_Odds_Calculator_3-way'!A120)</f>
        <v>1.74</v>
      </c>
      <c r="B121" s="4">
        <f>IF('True_Odds_Calculator_3-way'!B120="","",'True_Odds_Calculator_3-way'!B120)</f>
        <v>3.9</v>
      </c>
      <c r="C121" s="4">
        <f>IF('True_Odds_Calculator_3-way'!C120="","",'True_Odds_Calculator_3-way'!C120)</f>
        <v>5.04</v>
      </c>
      <c r="D121" s="4">
        <f t="shared" si="5"/>
        <v>2.9535598501115645E-2</v>
      </c>
      <c r="E121" s="4">
        <f t="shared" si="6"/>
        <v>1.7703268444786759</v>
      </c>
      <c r="F121" s="4">
        <f t="shared" si="7"/>
        <v>4.0557247346102399</v>
      </c>
      <c r="G121" s="4">
        <f t="shared" si="8"/>
        <v>5.3031408157189635</v>
      </c>
      <c r="I121" s="4">
        <f t="shared" si="9"/>
        <v>1.0295355985011156</v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>1/A2</f>
        <v>0.45248868778280543</v>
      </c>
      <c r="D2">
        <f>1/B2</f>
        <v>0.58685446009389675</v>
      </c>
      <c r="E2">
        <f>C2+D2-1</f>
        <v>3.9343147876702123E-2</v>
      </c>
      <c r="F2">
        <f>C2+D2-(C2*D2)-1</f>
        <v>-0.22620185669067205</v>
      </c>
      <c r="G2">
        <v>0</v>
      </c>
      <c r="H2">
        <f>C2*D2</f>
        <v>0.26554500456737412</v>
      </c>
      <c r="I2">
        <f>((-4*F2*H2)^0.5)/(2*F2)</f>
        <v>-1.0834802150518092</v>
      </c>
      <c r="J2">
        <f>(-((-4*F2*H2)^0.5))/(2*F2)</f>
        <v>1.0834802150518092</v>
      </c>
      <c r="K2">
        <f>IF(A2="","",(C2/($J2+C2-($J2*C2))))</f>
        <v>0.43271104029591584</v>
      </c>
      <c r="L2">
        <f>IF(B2="","",(D2/($J2+D2-($J2*D2))))</f>
        <v>0.56728895970408422</v>
      </c>
      <c r="M2">
        <f>IF(A2="","",1/K2)</f>
        <v>2.3110110602126888</v>
      </c>
      <c r="N2">
        <f>IF(B2="","",1/L2)</f>
        <v>1.762770071396474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O24" sqref="O2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2.21</v>
      </c>
      <c r="B3" s="29">
        <v>1.704</v>
      </c>
      <c r="C3" s="30">
        <f t="shared" ref="C3" si="0">IF(OR($A3="",$B3=""),"",(1/A3)+(1/B3)-1)</f>
        <v>3.9343147876702123E-2</v>
      </c>
      <c r="D3" s="31">
        <f>IF(OR($A3="",$B3=""),"",A3*'MPTO_working_2-way'!$G2)</f>
        <v>2.2969483568075115</v>
      </c>
      <c r="E3" s="33">
        <f>IF(OR($A3="",$B3=""),"",B3*'MPTO_working_2-way'!$G2)</f>
        <v>1.7710407239819004</v>
      </c>
      <c r="F3" s="31">
        <f>IF(OR($A3="",$B3=""),"",'MPTO_working_2-way'!D2)</f>
        <v>2.3104446844016886</v>
      </c>
      <c r="G3" s="33">
        <f>IF(OR($A3="",$B3=""),"",'MPTO_working_2-way'!E2)</f>
        <v>1.7630997415633543</v>
      </c>
      <c r="H3" s="31">
        <f>IF(OR($A3="",$B3=""),"",'OddsRatio_working_2-way'!M2)</f>
        <v>2.3110110602126888</v>
      </c>
      <c r="I3" s="31">
        <f>IF(OR($A3="",$B3=""),"",'OddsRatio_working_2-way'!N2)</f>
        <v>1.762770071396474</v>
      </c>
      <c r="J3" s="31">
        <f>IF('Log_working_2-way'!$D2="","",A3^('Log_working_2-way'!$D2))</f>
        <v>2.3172598739382759</v>
      </c>
      <c r="K3" s="33">
        <f>IF('Log_working_2-way'!$D2="","",B3^('Log_working_2-way'!$D2))</f>
        <v>1.7591516448535376</v>
      </c>
      <c r="L3" s="39">
        <f>(1/D3)</f>
        <v>0.43536024527337763</v>
      </c>
      <c r="M3" s="39">
        <f>(1/E3)</f>
        <v>0.56463975472662242</v>
      </c>
      <c r="N3" s="40">
        <v>100</v>
      </c>
      <c r="O3" s="40">
        <f>(1/A3)*((N3*A3)-N3)</f>
        <v>54.751131221719454</v>
      </c>
      <c r="P3" s="40">
        <f>(1/B3)*((N3*B3)-N3)</f>
        <v>41.314553990610335</v>
      </c>
      <c r="Q3" s="40">
        <f>(1/B3)*N3</f>
        <v>58.685446009389672</v>
      </c>
      <c r="R3" s="40">
        <f>(1/A3)*N3</f>
        <v>45.248868778280546</v>
      </c>
      <c r="S3" s="41">
        <f>O3-Q3</f>
        <v>-3.9343147876702176</v>
      </c>
      <c r="T3" s="41">
        <f>P3-R3</f>
        <v>-3.9343147876702105</v>
      </c>
      <c r="U3" s="29" t="s">
        <v>119</v>
      </c>
      <c r="V3" s="29" t="s">
        <v>120</v>
      </c>
      <c r="W3" s="29" t="s">
        <v>67</v>
      </c>
      <c r="X3" s="38">
        <v>25569</v>
      </c>
      <c r="Y3" s="48" t="s">
        <v>121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105" activePane="bottomLeft" state="frozen"/>
      <selection pane="bottomLeft" activeCell="Q126" sqref="Q12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1.32</v>
      </c>
      <c r="B3">
        <v>5.67</v>
      </c>
      <c r="C3">
        <v>9.9700000000000006</v>
      </c>
      <c r="D3" s="20">
        <f>IF(OR($A3="",$B3="",$C3=""),"",(1/A3)+(1/B3)+(1/C3)-1)</f>
        <v>3.4243503317391566E-2</v>
      </c>
      <c r="E3" s="17">
        <f>IF(OR($A3="",$B3="",$C3=""),"",A3*'MPTO_working_3-way'!$I2)</f>
        <v>1.365201424378957</v>
      </c>
      <c r="F3" s="21">
        <f>IF(OR($A3="",$B3="",$C3=""),"",B3*'MPTO_working_3-way'!$I2)</f>
        <v>5.86416066380961</v>
      </c>
      <c r="G3" s="22">
        <f>IF(OR($A3="",$B3="",$C3=""),"",C3*'MPTO_working_3-way'!$I2)</f>
        <v>10.311407728074395</v>
      </c>
      <c r="H3" s="17">
        <f>IF(OR($A3="",$B3="",$C3=""),"",'MPTO_working_3-way'!E2)</f>
        <v>1.3401928756404935</v>
      </c>
      <c r="I3" s="21">
        <f>IF(OR($A3="",$B3="",$C3=""),"",'MPTO_working_3-way'!F2)</f>
        <v>6.0623570924396599</v>
      </c>
      <c r="J3" s="22">
        <f>IF(OR($A3="",$B3="",$C3=""),"",'MPTO_working_3-way'!G2)</f>
        <v>11.250314806014361</v>
      </c>
      <c r="K3" s="17">
        <f>IF(OR($A3="",$B3="",$C3=""),"",'OddsRatio_working_3-way'!H2)</f>
        <v>1.3474378482481861</v>
      </c>
      <c r="L3" s="21">
        <f>IF(OR($A3="",$B3="",$C3=""),"",'OddsRatio_working_3-way'!I2)</f>
        <v>6.0704210978719653</v>
      </c>
      <c r="M3" s="22">
        <f>IF(OR($A3="",$B3="",$C3=""),"",'OddsRatio_working_3-way'!J2)</f>
        <v>10.739117183706966</v>
      </c>
      <c r="N3" s="23">
        <f>(1/E3)* 100</f>
        <v>73.249264331445403</v>
      </c>
      <c r="O3" s="24">
        <f>(1/F3)* 100</f>
        <v>17.052738786156603</v>
      </c>
      <c r="P3" s="24">
        <f>(1/G3)* 100</f>
        <v>9.6979968823979892</v>
      </c>
      <c r="Q3" t="s">
        <v>122</v>
      </c>
      <c r="R3" t="s">
        <v>123</v>
      </c>
      <c r="S3" t="s">
        <v>118</v>
      </c>
      <c r="AD3" s="28"/>
      <c r="AE3" s="28"/>
      <c r="AH3" s="37"/>
      <c r="AI3" s="28"/>
      <c r="AJ3" t="s">
        <v>296</v>
      </c>
    </row>
    <row r="4" spans="1:36" s="40" customFormat="1" ht="15" x14ac:dyDescent="0.25">
      <c r="A4">
        <v>1.87</v>
      </c>
      <c r="B4">
        <v>4.08</v>
      </c>
      <c r="C4">
        <v>4.0199999999999996</v>
      </c>
      <c r="D4" s="20">
        <f t="shared" ref="D4:D67" si="0">IF(OR($A4="",$B4="",$C4=""),"",(1/A4)+(1/B4)+(1/C4)-1)</f>
        <v>2.8613616409928877E-2</v>
      </c>
      <c r="E4" s="17">
        <f>IF(OR($A4="",$B4="",$C4=""),"",A4*'MPTO_working_3-way'!$I3)</f>
        <v>1.9235074626865671</v>
      </c>
      <c r="F4" s="21">
        <f>IF(OR($A4="",$B4="",$C4=""),"",B4*'MPTO_working_3-way'!$I3)</f>
        <v>4.1967435549525103</v>
      </c>
      <c r="G4" s="22">
        <f>IF(OR($A4="",$B4="",$C4=""),"",C4*'MPTO_working_3-way'!$I3)</f>
        <v>4.1350267379679133</v>
      </c>
      <c r="H4" s="17"/>
      <c r="I4" s="21"/>
      <c r="J4" s="22"/>
      <c r="K4" s="17"/>
      <c r="L4" s="21"/>
      <c r="M4" s="22"/>
      <c r="N4" s="23">
        <f t="shared" ref="N4" si="1">(1/E4)* 100</f>
        <v>51.988360814742975</v>
      </c>
      <c r="O4" s="24">
        <f t="shared" ref="O4" si="2">(1/F4)* 100</f>
        <v>23.827998706757192</v>
      </c>
      <c r="P4" s="24">
        <f t="shared" ref="P4" si="3">(1/G4)* 100</f>
        <v>24.183640478499846</v>
      </c>
      <c r="Q4" t="s">
        <v>124</v>
      </c>
      <c r="R4" t="s">
        <v>125</v>
      </c>
      <c r="S4" t="s">
        <v>118</v>
      </c>
      <c r="AD4" s="37"/>
      <c r="AE4" s="37"/>
      <c r="AH4" s="37"/>
      <c r="AI4" s="37"/>
      <c r="AJ4" t="s">
        <v>297</v>
      </c>
    </row>
    <row r="5" spans="1:36" s="40" customFormat="1" ht="15" x14ac:dyDescent="0.25">
      <c r="A5">
        <v>1.39</v>
      </c>
      <c r="B5">
        <v>4.99</v>
      </c>
      <c r="C5">
        <v>8.91</v>
      </c>
      <c r="D5" s="20">
        <f t="shared" si="0"/>
        <v>3.2058707601640091E-2</v>
      </c>
      <c r="E5" s="17">
        <f>IF(OR($A5="",$B5="",$C5=""),"",A5*'MPTO_working_3-way'!$I4)</f>
        <v>1.4345616035662796</v>
      </c>
      <c r="F5" s="21">
        <f>IF(OR($A5="",$B5="",$C5=""),"",B5*'MPTO_working_3-way'!$I4)</f>
        <v>5.1499729509321845</v>
      </c>
      <c r="G5" s="22">
        <f>IF(OR($A5="",$B5="",$C5=""),"",C5*'MPTO_working_3-way'!$I4)</f>
        <v>9.1956430847306141</v>
      </c>
      <c r="H5" s="17"/>
      <c r="I5" s="21"/>
      <c r="J5" s="22"/>
      <c r="K5" s="17"/>
      <c r="L5" s="21"/>
      <c r="M5" s="22"/>
      <c r="N5" s="23">
        <f t="shared" ref="N5:N68" si="4">(1/E5)* 100</f>
        <v>69.707707045415702</v>
      </c>
      <c r="O5" s="24">
        <f t="shared" ref="O5:O68" si="5">(1/F5)* 100</f>
        <v>19.417577714053667</v>
      </c>
      <c r="P5" s="24">
        <f t="shared" ref="P5:P68" si="6">(1/G5)* 100</f>
        <v>10.87471524053062</v>
      </c>
      <c r="Q5" t="s">
        <v>126</v>
      </c>
      <c r="R5" t="s">
        <v>127</v>
      </c>
      <c r="S5" t="s">
        <v>118</v>
      </c>
      <c r="AD5" s="37"/>
      <c r="AE5" s="37"/>
      <c r="AH5" s="37"/>
      <c r="AI5" s="37"/>
      <c r="AJ5" t="s">
        <v>298</v>
      </c>
    </row>
    <row r="6" spans="1:36" s="40" customFormat="1" ht="15" x14ac:dyDescent="0.25">
      <c r="A6">
        <v>4.8600000000000003</v>
      </c>
      <c r="B6">
        <v>3.38</v>
      </c>
      <c r="C6">
        <v>1.89</v>
      </c>
      <c r="D6" s="20">
        <f t="shared" si="0"/>
        <v>3.0719834138637658E-2</v>
      </c>
      <c r="E6" s="17">
        <f>IF(OR($A6="",$B6="",$C6=""),"",A6*'MPTO_working_3-way'!$I5)</f>
        <v>5.0092983939137792</v>
      </c>
      <c r="F6" s="21">
        <f>IF(OR($A6="",$B6="",$C6=""),"",B6*'MPTO_working_3-way'!$I5)</f>
        <v>3.4838330393885952</v>
      </c>
      <c r="G6" s="22">
        <f>IF(OR($A6="",$B6="",$C6=""),"",C6*'MPTO_working_3-way'!$I5)</f>
        <v>1.948060486522025</v>
      </c>
      <c r="H6" s="17"/>
      <c r="I6" s="21"/>
      <c r="J6" s="22"/>
      <c r="K6" s="17"/>
      <c r="L6" s="21"/>
      <c r="M6" s="22"/>
      <c r="N6" s="23">
        <f t="shared" si="4"/>
        <v>19.962875464056697</v>
      </c>
      <c r="O6" s="24">
        <f t="shared" si="5"/>
        <v>28.704016199797501</v>
      </c>
      <c r="P6" s="24">
        <f t="shared" si="6"/>
        <v>51.333108336145791</v>
      </c>
      <c r="Q6" t="s">
        <v>128</v>
      </c>
      <c r="R6" t="s">
        <v>129</v>
      </c>
      <c r="S6" t="s">
        <v>118</v>
      </c>
      <c r="AD6" s="37"/>
      <c r="AE6" s="37"/>
      <c r="AH6" s="37"/>
      <c r="AI6" s="37"/>
      <c r="AJ6" t="s">
        <v>298</v>
      </c>
    </row>
    <row r="7" spans="1:36" s="40" customFormat="1" ht="15" x14ac:dyDescent="0.25">
      <c r="A7">
        <v>2.31</v>
      </c>
      <c r="B7">
        <v>3.37</v>
      </c>
      <c r="C7">
        <v>3.36</v>
      </c>
      <c r="D7" s="20">
        <f t="shared" si="0"/>
        <v>2.7255385563990986E-2</v>
      </c>
      <c r="E7" s="17">
        <f>IF(OR($A7="",$B7="",$C7=""),"",A7*'MPTO_working_3-way'!$I6)</f>
        <v>2.372959940652819</v>
      </c>
      <c r="F7" s="21">
        <f>IF(OR($A7="",$B7="",$C7=""),"",B7*'MPTO_working_3-way'!$I6)</f>
        <v>3.4618506493506498</v>
      </c>
      <c r="G7" s="22">
        <f>IF(OR($A7="",$B7="",$C7=""),"",C7*'MPTO_working_3-way'!$I6)</f>
        <v>3.4515780954950097</v>
      </c>
      <c r="H7" s="17"/>
      <c r="I7" s="21"/>
      <c r="J7" s="22"/>
      <c r="K7" s="17"/>
      <c r="L7" s="21"/>
      <c r="M7" s="22"/>
      <c r="N7" s="23">
        <f t="shared" si="4"/>
        <v>42.141461508401719</v>
      </c>
      <c r="O7" s="24">
        <f t="shared" si="5"/>
        <v>28.886283704572097</v>
      </c>
      <c r="P7" s="24">
        <f t="shared" si="6"/>
        <v>28.972254787026181</v>
      </c>
      <c r="Q7" t="s">
        <v>130</v>
      </c>
      <c r="R7" t="s">
        <v>131</v>
      </c>
      <c r="S7" t="s">
        <v>118</v>
      </c>
      <c r="AD7" s="37"/>
      <c r="AE7" s="37"/>
      <c r="AH7" s="37"/>
      <c r="AI7" s="37"/>
      <c r="AJ7" t="s">
        <v>299</v>
      </c>
    </row>
    <row r="8" spans="1:36" s="36" customFormat="1" ht="15" x14ac:dyDescent="0.25">
      <c r="A8">
        <v>1.97</v>
      </c>
      <c r="B8">
        <v>3.58</v>
      </c>
      <c r="C8">
        <v>4.1399999999999997</v>
      </c>
      <c r="D8" s="20">
        <f t="shared" si="0"/>
        <v>2.8489715856323761E-2</v>
      </c>
      <c r="E8" s="17">
        <f>IF(OR($A8="",$B8="",$C8=""),"",A8*'MPTO_working_3-way'!$I7)</f>
        <v>2.0261247402369578</v>
      </c>
      <c r="F8" s="21">
        <f>IF(OR($A8="",$B8="",$C8=""),"",B8*'MPTO_working_3-way'!$I7)</f>
        <v>3.6819931827656389</v>
      </c>
      <c r="G8" s="22">
        <f>IF(OR($A8="",$B8="",$C8=""),"",C8*'MPTO_working_3-way'!$I7)</f>
        <v>4.25794742364518</v>
      </c>
      <c r="H8" s="17"/>
      <c r="I8" s="21"/>
      <c r="J8" s="22"/>
      <c r="K8" s="17"/>
      <c r="L8" s="21"/>
      <c r="M8" s="22"/>
      <c r="N8" s="23">
        <f t="shared" si="4"/>
        <v>49.35530276793564</v>
      </c>
      <c r="O8" s="24">
        <f t="shared" si="5"/>
        <v>27.159202919785812</v>
      </c>
      <c r="P8" s="24">
        <f t="shared" si="6"/>
        <v>23.485494312278554</v>
      </c>
      <c r="Q8" t="s">
        <v>132</v>
      </c>
      <c r="R8" t="s">
        <v>133</v>
      </c>
      <c r="S8" t="s">
        <v>118</v>
      </c>
      <c r="AD8" s="37"/>
      <c r="AE8" s="37"/>
      <c r="AH8" s="37"/>
      <c r="AI8" s="37"/>
      <c r="AJ8" t="s">
        <v>299</v>
      </c>
    </row>
    <row r="9" spans="1:36" s="36" customFormat="1" ht="15" x14ac:dyDescent="0.25">
      <c r="A9">
        <v>3.74</v>
      </c>
      <c r="B9">
        <v>3.09</v>
      </c>
      <c r="C9">
        <v>2.21</v>
      </c>
      <c r="D9" s="20">
        <f t="shared" si="0"/>
        <v>4.3492962396446178E-2</v>
      </c>
      <c r="E9" s="17">
        <f>IF(OR($A9="",$B9="",$C9=""),"",A9*'MPTO_working_3-way'!$I8)</f>
        <v>3.9026636793627087</v>
      </c>
      <c r="F9" s="21">
        <f>IF(OR($A9="",$B9="",$C9=""),"",B9*'MPTO_working_3-way'!$I8)</f>
        <v>3.2243932538050184</v>
      </c>
      <c r="G9" s="22">
        <f>IF(OR($A9="",$B9="",$C9=""),"",C9*'MPTO_working_3-way'!$I8)</f>
        <v>2.3061194468961461</v>
      </c>
      <c r="H9" s="17"/>
      <c r="I9" s="21"/>
      <c r="J9" s="22"/>
      <c r="K9" s="17"/>
      <c r="L9" s="21"/>
      <c r="M9" s="22"/>
      <c r="N9" s="23">
        <f t="shared" si="4"/>
        <v>25.623524909102507</v>
      </c>
      <c r="O9" s="24">
        <f t="shared" si="5"/>
        <v>31.013586783185559</v>
      </c>
      <c r="P9" s="24">
        <f t="shared" si="6"/>
        <v>43.362888307711934</v>
      </c>
      <c r="Q9" t="s">
        <v>134</v>
      </c>
      <c r="R9" t="s">
        <v>135</v>
      </c>
      <c r="S9" t="s">
        <v>118</v>
      </c>
      <c r="AD9" s="37"/>
      <c r="AE9" s="37"/>
      <c r="AH9" s="37"/>
      <c r="AI9" s="37"/>
      <c r="AJ9" t="s">
        <v>300</v>
      </c>
    </row>
    <row r="10" spans="1:36" s="36" customFormat="1" ht="15" x14ac:dyDescent="0.25">
      <c r="A10">
        <v>1.34</v>
      </c>
      <c r="B10">
        <v>5.76</v>
      </c>
      <c r="C10">
        <v>8.61</v>
      </c>
      <c r="D10" s="20">
        <f t="shared" si="0"/>
        <v>3.6023786410571912E-2</v>
      </c>
      <c r="E10" s="17">
        <f>IF(OR($A10="",$B10="",$C10=""),"",A10*'MPTO_working_3-way'!$I9)</f>
        <v>1.3882718737901665</v>
      </c>
      <c r="F10" s="21">
        <f>IF(OR($A10="",$B10="",$C10=""),"",B10*'MPTO_working_3-way'!$I9)</f>
        <v>5.9674970097248936</v>
      </c>
      <c r="G10" s="22">
        <f>IF(OR($A10="",$B10="",$C10=""),"",C10*'MPTO_working_3-way'!$I9)</f>
        <v>8.920164800995023</v>
      </c>
      <c r="H10" s="17"/>
      <c r="I10" s="21"/>
      <c r="J10" s="22"/>
      <c r="K10" s="17"/>
      <c r="L10" s="21"/>
      <c r="M10" s="22"/>
      <c r="N10" s="23">
        <f t="shared" si="4"/>
        <v>72.032000278869532</v>
      </c>
      <c r="O10" s="24">
        <f t="shared" si="5"/>
        <v>16.757444509320347</v>
      </c>
      <c r="P10" s="24">
        <f t="shared" si="6"/>
        <v>11.210555211810128</v>
      </c>
      <c r="Q10" t="s">
        <v>136</v>
      </c>
      <c r="R10" t="s">
        <v>137</v>
      </c>
      <c r="S10" t="s">
        <v>118</v>
      </c>
      <c r="AD10" s="37"/>
      <c r="AE10" s="37"/>
      <c r="AH10" s="37"/>
      <c r="AI10" s="37"/>
      <c r="AJ10" t="s">
        <v>301</v>
      </c>
    </row>
    <row r="11" spans="1:36" s="36" customFormat="1" ht="15" x14ac:dyDescent="0.25">
      <c r="A11">
        <v>2.72</v>
      </c>
      <c r="B11">
        <v>3.11</v>
      </c>
      <c r="C11">
        <v>2.91</v>
      </c>
      <c r="D11" s="20">
        <f t="shared" si="0"/>
        <v>3.283307886750686E-2</v>
      </c>
      <c r="E11" s="17">
        <f>IF(OR($A11="",$B11="",$C11=""),"",A11*'MPTO_working_3-way'!$I10)</f>
        <v>2.8093059745196189</v>
      </c>
      <c r="F11" s="21">
        <f>IF(OR($A11="",$B11="",$C11=""),"",B11*'MPTO_working_3-way'!$I10)</f>
        <v>3.2121108752779461</v>
      </c>
      <c r="G11" s="22">
        <f>IF(OR($A11="",$B11="",$C11=""),"",C11*'MPTO_working_3-way'!$I10)</f>
        <v>3.005544259504445</v>
      </c>
      <c r="H11" s="17"/>
      <c r="I11" s="21"/>
      <c r="J11" s="22"/>
      <c r="K11" s="17"/>
      <c r="L11" s="21"/>
      <c r="M11" s="22"/>
      <c r="N11" s="23">
        <f t="shared" si="4"/>
        <v>35.595980255265587</v>
      </c>
      <c r="O11" s="24">
        <f t="shared" si="5"/>
        <v>31.132175657338397</v>
      </c>
      <c r="P11" s="24">
        <f t="shared" si="6"/>
        <v>33.271844087396012</v>
      </c>
      <c r="Q11" t="s">
        <v>70</v>
      </c>
      <c r="R11" t="s">
        <v>138</v>
      </c>
      <c r="S11" t="s">
        <v>291</v>
      </c>
      <c r="AD11" s="37"/>
      <c r="AE11" s="37"/>
      <c r="AH11" s="37"/>
      <c r="AI11" s="37"/>
      <c r="AJ11" t="s">
        <v>68</v>
      </c>
    </row>
    <row r="12" spans="1:36" s="36" customFormat="1" ht="15" x14ac:dyDescent="0.25">
      <c r="A12">
        <v>2.38</v>
      </c>
      <c r="B12">
        <v>3.12</v>
      </c>
      <c r="C12">
        <v>3.42</v>
      </c>
      <c r="D12" s="20">
        <f t="shared" si="0"/>
        <v>3.3078548558424625E-2</v>
      </c>
      <c r="E12" s="17">
        <f>IF(OR($A12="",$B12="",$C12=""),"",A12*'MPTO_working_3-way'!$I11)</f>
        <v>2.4587269455690506</v>
      </c>
      <c r="F12" s="21">
        <f>IF(OR($A12="",$B12="",$C12=""),"",B12*'MPTO_working_3-way'!$I11)</f>
        <v>3.2232050715022851</v>
      </c>
      <c r="G12" s="22">
        <f>IF(OR($A12="",$B12="",$C12=""),"",C12*'MPTO_working_3-way'!$I11)</f>
        <v>3.533128636069812</v>
      </c>
      <c r="H12" s="17"/>
      <c r="I12" s="21"/>
      <c r="J12" s="22"/>
      <c r="K12" s="17"/>
      <c r="L12" s="21"/>
      <c r="M12" s="22"/>
      <c r="N12" s="23">
        <f t="shared" si="4"/>
        <v>40.671454054795781</v>
      </c>
      <c r="O12" s="24">
        <f t="shared" si="5"/>
        <v>31.025019439235241</v>
      </c>
      <c r="P12" s="24">
        <f t="shared" si="6"/>
        <v>28.303526505968996</v>
      </c>
      <c r="Q12" t="s">
        <v>79</v>
      </c>
      <c r="R12" t="s">
        <v>73</v>
      </c>
      <c r="S12" t="s">
        <v>291</v>
      </c>
      <c r="AD12" s="37"/>
      <c r="AE12" s="37"/>
      <c r="AH12" s="37"/>
      <c r="AI12" s="37"/>
      <c r="AJ12" t="s">
        <v>68</v>
      </c>
    </row>
    <row r="13" spans="1:36" s="36" customFormat="1" ht="15" x14ac:dyDescent="0.25">
      <c r="A13">
        <v>1.43</v>
      </c>
      <c r="B13">
        <v>4.76</v>
      </c>
      <c r="C13">
        <v>8.0299999999999994</v>
      </c>
      <c r="D13" s="20">
        <f t="shared" si="0"/>
        <v>3.3917734159474744E-2</v>
      </c>
      <c r="E13" s="17">
        <f>IF(OR($A13="",$B13="",$C13=""),"",A13*'MPTO_working_3-way'!$I12)</f>
        <v>1.4785023598480489</v>
      </c>
      <c r="F13" s="21">
        <f>IF(OR($A13="",$B13="",$C13=""),"",B13*'MPTO_working_3-way'!$I12)</f>
        <v>4.9214484145990998</v>
      </c>
      <c r="G13" s="22">
        <f>IF(OR($A13="",$B13="",$C13=""),"",C13*'MPTO_working_3-way'!$I12)</f>
        <v>8.3023594053005816</v>
      </c>
      <c r="H13" s="17"/>
      <c r="I13" s="21"/>
      <c r="J13" s="22"/>
      <c r="K13" s="17"/>
      <c r="L13" s="21"/>
      <c r="M13" s="22"/>
      <c r="N13" s="23">
        <f t="shared" si="4"/>
        <v>67.636009732360094</v>
      </c>
      <c r="O13" s="24">
        <f t="shared" si="5"/>
        <v>20.319221411192213</v>
      </c>
      <c r="P13" s="24">
        <f t="shared" si="6"/>
        <v>12.044768856447689</v>
      </c>
      <c r="Q13" t="s">
        <v>139</v>
      </c>
      <c r="R13" t="s">
        <v>140</v>
      </c>
      <c r="S13" t="s">
        <v>291</v>
      </c>
      <c r="AD13" s="37"/>
      <c r="AE13" s="37"/>
      <c r="AH13" s="37"/>
      <c r="AI13" s="37"/>
      <c r="AJ13" t="s">
        <v>296</v>
      </c>
    </row>
    <row r="14" spans="1:36" s="36" customFormat="1" ht="15" x14ac:dyDescent="0.25">
      <c r="A14">
        <v>2.5499999999999998</v>
      </c>
      <c r="B14">
        <v>3.53</v>
      </c>
      <c r="C14">
        <v>2.84</v>
      </c>
      <c r="D14" s="20">
        <f t="shared" si="0"/>
        <v>2.7555657781606069E-2</v>
      </c>
      <c r="E14" s="17">
        <f>IF(OR($A14="",$B14="",$C14=""),"",A14*'MPTO_working_3-way'!$I13)</f>
        <v>2.6202669273430952</v>
      </c>
      <c r="F14" s="21">
        <f>IF(OR($A14="",$B14="",$C14=""),"",B14*'MPTO_working_3-way'!$I13)</f>
        <v>3.6272714719690691</v>
      </c>
      <c r="G14" s="22">
        <f>IF(OR($A14="",$B14="",$C14=""),"",C14*'MPTO_working_3-way'!$I13)</f>
        <v>2.9182580680997612</v>
      </c>
      <c r="H14" s="17"/>
      <c r="I14" s="21"/>
      <c r="J14" s="22"/>
      <c r="K14" s="17"/>
      <c r="L14" s="21"/>
      <c r="M14" s="22"/>
      <c r="N14" s="23">
        <f t="shared" si="4"/>
        <v>38.164050752416379</v>
      </c>
      <c r="O14" s="24">
        <f t="shared" si="5"/>
        <v>27.56893184664639</v>
      </c>
      <c r="P14" s="24">
        <f t="shared" si="6"/>
        <v>34.267017400937242</v>
      </c>
      <c r="Q14" t="s">
        <v>141</v>
      </c>
      <c r="R14" t="s">
        <v>142</v>
      </c>
      <c r="S14" t="s">
        <v>291</v>
      </c>
      <c r="AD14" s="37"/>
      <c r="AE14" s="37"/>
      <c r="AH14" s="37"/>
      <c r="AI14" s="37"/>
      <c r="AJ14" t="s">
        <v>296</v>
      </c>
    </row>
    <row r="15" spans="1:36" s="36" customFormat="1" ht="15" x14ac:dyDescent="0.25">
      <c r="A15">
        <v>1.52</v>
      </c>
      <c r="B15">
        <v>4.0199999999999996</v>
      </c>
      <c r="C15">
        <v>7.67</v>
      </c>
      <c r="D15" s="20">
        <f t="shared" si="0"/>
        <v>3.7029052227369297E-2</v>
      </c>
      <c r="E15" s="17">
        <f>IF(OR($A15="",$B15="",$C15=""),"",A15*'MPTO_working_3-way'!$I14)</f>
        <v>1.5762841593856014</v>
      </c>
      <c r="F15" s="21">
        <f>IF(OR($A15="",$B15="",$C15=""),"",B15*'MPTO_working_3-way'!$I14)</f>
        <v>4.1688567899540239</v>
      </c>
      <c r="G15" s="22">
        <f>IF(OR($A15="",$B15="",$C15=""),"",C15*'MPTO_working_3-way'!$I14)</f>
        <v>7.9540128305839222</v>
      </c>
      <c r="H15" s="17"/>
      <c r="I15" s="21"/>
      <c r="J15" s="22"/>
      <c r="K15" s="17"/>
      <c r="L15" s="21"/>
      <c r="M15" s="22"/>
      <c r="N15" s="23">
        <f t="shared" si="4"/>
        <v>63.440338091691316</v>
      </c>
      <c r="O15" s="24">
        <f t="shared" si="5"/>
        <v>23.987391517256423</v>
      </c>
      <c r="P15" s="24">
        <f t="shared" si="6"/>
        <v>12.572270391052257</v>
      </c>
      <c r="Q15" t="s">
        <v>103</v>
      </c>
      <c r="R15" t="s">
        <v>102</v>
      </c>
      <c r="S15" t="s">
        <v>291</v>
      </c>
      <c r="AD15" s="37"/>
      <c r="AE15" s="37"/>
      <c r="AH15" s="37"/>
      <c r="AI15" s="37"/>
      <c r="AJ15" t="s">
        <v>115</v>
      </c>
    </row>
    <row r="16" spans="1:36" s="36" customFormat="1" ht="15" x14ac:dyDescent="0.25">
      <c r="A16">
        <v>4.43</v>
      </c>
      <c r="B16">
        <v>3.73</v>
      </c>
      <c r="C16">
        <v>1.87</v>
      </c>
      <c r="D16" s="20">
        <f t="shared" si="0"/>
        <v>2.8589507345590626E-2</v>
      </c>
      <c r="E16" s="17">
        <f>IF(OR($A16="",$B16="",$C16=""),"",A16*'MPTO_working_3-way'!$I15)</f>
        <v>4.5566515175409661</v>
      </c>
      <c r="F16" s="21">
        <f>IF(OR($A16="",$B16="",$C16=""),"",B16*'MPTO_working_3-way'!$I15)</f>
        <v>3.8366388623990528</v>
      </c>
      <c r="G16" s="22">
        <f>IF(OR($A16="",$B16="",$C16=""),"",C16*'MPTO_working_3-way'!$I15)</f>
        <v>1.9234623787362546</v>
      </c>
      <c r="H16" s="17"/>
      <c r="I16" s="21"/>
      <c r="J16" s="22"/>
      <c r="K16" s="17"/>
      <c r="L16" s="21"/>
      <c r="M16" s="22"/>
      <c r="N16" s="23">
        <f t="shared" si="4"/>
        <v>21.945939823365251</v>
      </c>
      <c r="O16" s="24">
        <f t="shared" si="5"/>
        <v>26.064480808983397</v>
      </c>
      <c r="P16" s="24">
        <f t="shared" si="6"/>
        <v>51.989579367651359</v>
      </c>
      <c r="Q16" t="s">
        <v>143</v>
      </c>
      <c r="R16" t="s">
        <v>144</v>
      </c>
      <c r="S16" t="s">
        <v>291</v>
      </c>
      <c r="AD16" s="37"/>
      <c r="AE16" s="37"/>
      <c r="AH16" s="37"/>
      <c r="AI16" s="37"/>
      <c r="AJ16" t="s">
        <v>302</v>
      </c>
    </row>
    <row r="17" spans="1:36" s="36" customFormat="1" ht="15" x14ac:dyDescent="0.25">
      <c r="A17">
        <v>2.4</v>
      </c>
      <c r="B17">
        <v>3.56</v>
      </c>
      <c r="C17">
        <v>3.02</v>
      </c>
      <c r="D17" s="20">
        <f t="shared" si="0"/>
        <v>2.8691370885730816E-2</v>
      </c>
      <c r="E17" s="17">
        <f>IF(OR($A17="",$B17="",$C17=""),"",A17*'MPTO_working_3-way'!$I16)</f>
        <v>2.4688592901257538</v>
      </c>
      <c r="F17" s="21">
        <f>IF(OR($A17="",$B17="",$C17=""),"",B17*'MPTO_working_3-way'!$I16)</f>
        <v>3.6621412803532016</v>
      </c>
      <c r="G17" s="22">
        <f>IF(OR($A17="",$B17="",$C17=""),"",C17*'MPTO_working_3-way'!$I16)</f>
        <v>3.106647940074907</v>
      </c>
      <c r="H17" s="17"/>
      <c r="I17" s="21"/>
      <c r="J17" s="22"/>
      <c r="K17" s="17"/>
      <c r="L17" s="21"/>
      <c r="M17" s="22"/>
      <c r="N17" s="23">
        <f t="shared" si="4"/>
        <v>40.504536001687811</v>
      </c>
      <c r="O17" s="24">
        <f t="shared" si="5"/>
        <v>27.306428765182787</v>
      </c>
      <c r="P17" s="24">
        <f t="shared" si="6"/>
        <v>32.189035233129381</v>
      </c>
      <c r="Q17" t="s">
        <v>145</v>
      </c>
      <c r="R17" t="s">
        <v>146</v>
      </c>
      <c r="S17" t="s">
        <v>291</v>
      </c>
      <c r="AD17" s="37"/>
      <c r="AE17" s="37"/>
      <c r="AH17" s="37"/>
      <c r="AI17" s="37"/>
      <c r="AJ17" t="s">
        <v>302</v>
      </c>
    </row>
    <row r="18" spans="1:36" s="36" customFormat="1" ht="15" x14ac:dyDescent="0.25">
      <c r="A18">
        <v>2.59</v>
      </c>
      <c r="B18">
        <v>3.64</v>
      </c>
      <c r="C18">
        <v>2.72</v>
      </c>
      <c r="D18" s="20">
        <f t="shared" si="0"/>
        <v>2.8472719649190292E-2</v>
      </c>
      <c r="E18" s="17">
        <f>IF(OR($A18="",$B18="",$C18=""),"",A18*'MPTO_working_3-way'!$I17)</f>
        <v>2.6637443438914028</v>
      </c>
      <c r="F18" s="21">
        <f>IF(OR($A18="",$B18="",$C18=""),"",B18*'MPTO_working_3-way'!$I17)</f>
        <v>3.7436406995230529</v>
      </c>
      <c r="G18" s="22">
        <f>IF(OR($A18="",$B18="",$C18=""),"",C18*'MPTO_working_3-way'!$I17)</f>
        <v>2.7974457974457976</v>
      </c>
      <c r="H18" s="17"/>
      <c r="I18" s="21"/>
      <c r="J18" s="22"/>
      <c r="K18" s="17"/>
      <c r="L18" s="21"/>
      <c r="M18" s="22"/>
      <c r="N18" s="23">
        <f t="shared" si="4"/>
        <v>37.541140248434012</v>
      </c>
      <c r="O18" s="24">
        <f t="shared" si="5"/>
        <v>26.711965176770352</v>
      </c>
      <c r="P18" s="24">
        <f t="shared" si="6"/>
        <v>35.746894574795625</v>
      </c>
      <c r="Q18" t="s">
        <v>147</v>
      </c>
      <c r="R18" t="s">
        <v>148</v>
      </c>
      <c r="S18" t="s">
        <v>291</v>
      </c>
      <c r="AD18" s="37"/>
      <c r="AE18" s="37"/>
      <c r="AH18" s="37"/>
      <c r="AI18" s="37"/>
      <c r="AJ18" t="s">
        <v>302</v>
      </c>
    </row>
    <row r="19" spans="1:36" s="36" customFormat="1" ht="15" x14ac:dyDescent="0.25">
      <c r="A19">
        <v>1.21</v>
      </c>
      <c r="B19">
        <v>7.1</v>
      </c>
      <c r="C19">
        <v>14.5</v>
      </c>
      <c r="D19" s="20">
        <f t="shared" si="0"/>
        <v>3.6256868655650143E-2</v>
      </c>
      <c r="E19" s="17">
        <f>IF(OR($A19="",$B19="",$C19=""),"",A19*'MPTO_working_3-way'!$I18)</f>
        <v>1.2538708110733365</v>
      </c>
      <c r="F19" s="21">
        <f>IF(OR($A19="",$B19="",$C19=""),"",B19*'MPTO_working_3-way'!$I18)</f>
        <v>7.3574237674551153</v>
      </c>
      <c r="G19" s="22">
        <f>IF(OR($A19="",$B19="",$C19=""),"",C19*'MPTO_working_3-way'!$I18)</f>
        <v>15.025724595506928</v>
      </c>
      <c r="H19" s="17"/>
      <c r="I19" s="21"/>
      <c r="J19" s="22"/>
      <c r="K19" s="17"/>
      <c r="L19" s="21"/>
      <c r="M19" s="22"/>
      <c r="N19" s="23">
        <f t="shared" si="4"/>
        <v>79.753032861813054</v>
      </c>
      <c r="O19" s="24">
        <f t="shared" si="5"/>
        <v>13.591714051097718</v>
      </c>
      <c r="P19" s="24">
        <f t="shared" si="6"/>
        <v>6.6552530870892257</v>
      </c>
      <c r="Q19" t="s">
        <v>149</v>
      </c>
      <c r="R19" t="s">
        <v>150</v>
      </c>
      <c r="S19" t="s">
        <v>291</v>
      </c>
      <c r="AD19" s="37"/>
      <c r="AE19" s="37"/>
      <c r="AH19" s="37"/>
      <c r="AI19" s="37"/>
      <c r="AJ19" t="s">
        <v>298</v>
      </c>
    </row>
    <row r="20" spans="1:36" s="36" customFormat="1" ht="15" x14ac:dyDescent="0.25">
      <c r="A20">
        <v>2.46</v>
      </c>
      <c r="B20">
        <v>3.4</v>
      </c>
      <c r="C20">
        <v>3.07</v>
      </c>
      <c r="D20" s="20">
        <f t="shared" si="0"/>
        <v>2.635461112227544E-2</v>
      </c>
      <c r="E20" s="17">
        <f>IF(OR($A20="",$B20="",$C20=""),"",A20*'MPTO_working_3-way'!$I19)</f>
        <v>2.5248323433607975</v>
      </c>
      <c r="F20" s="21">
        <f>IF(OR($A20="",$B20="",$C20=""),"",B20*'MPTO_working_3-way'!$I19)</f>
        <v>3.4896056778157365</v>
      </c>
      <c r="G20" s="22">
        <f>IF(OR($A20="",$B20="",$C20=""),"",C20*'MPTO_working_3-way'!$I19)</f>
        <v>3.1509086561453854</v>
      </c>
      <c r="H20" s="17"/>
      <c r="I20" s="21"/>
      <c r="J20" s="22"/>
      <c r="K20" s="17"/>
      <c r="L20" s="21"/>
      <c r="M20" s="22"/>
      <c r="N20" s="23">
        <f t="shared" si="4"/>
        <v>39.606590220913546</v>
      </c>
      <c r="O20" s="24">
        <f t="shared" si="5"/>
        <v>28.656532924543331</v>
      </c>
      <c r="P20" s="24">
        <f t="shared" si="6"/>
        <v>31.736876854543105</v>
      </c>
      <c r="Q20" t="s">
        <v>151</v>
      </c>
      <c r="R20" t="s">
        <v>152</v>
      </c>
      <c r="S20" t="s">
        <v>291</v>
      </c>
      <c r="AD20" s="37"/>
      <c r="AE20" s="37"/>
      <c r="AH20" s="37"/>
      <c r="AI20" s="37"/>
      <c r="AJ20" t="s">
        <v>69</v>
      </c>
    </row>
    <row r="21" spans="1:36" s="36" customFormat="1" ht="15" x14ac:dyDescent="0.25">
      <c r="A21">
        <v>1.89</v>
      </c>
      <c r="B21">
        <v>3.48</v>
      </c>
      <c r="C21">
        <v>4.7</v>
      </c>
      <c r="D21" s="20">
        <f t="shared" si="0"/>
        <v>2.9222808386418109E-2</v>
      </c>
      <c r="E21" s="17">
        <f>IF(OR($A21="",$B21="",$C21=""),"",A21*'MPTO_working_3-way'!$I20)</f>
        <v>1.9452311078503302</v>
      </c>
      <c r="F21" s="21">
        <f>IF(OR($A21="",$B21="",$C21=""),"",B21*'MPTO_working_3-way'!$I20)</f>
        <v>3.581695373184735</v>
      </c>
      <c r="G21" s="22">
        <f>IF(OR($A21="",$B21="",$C21=""),"",C21*'MPTO_working_3-way'!$I20)</f>
        <v>4.8373471994161656</v>
      </c>
      <c r="H21" s="17"/>
      <c r="I21" s="21"/>
      <c r="J21" s="22"/>
      <c r="K21" s="17"/>
      <c r="L21" s="21"/>
      <c r="M21" s="22"/>
      <c r="N21" s="23">
        <f t="shared" si="4"/>
        <v>51.407773398457394</v>
      </c>
      <c r="O21" s="24">
        <f t="shared" si="5"/>
        <v>27.919739000886342</v>
      </c>
      <c r="P21" s="24">
        <f t="shared" si="6"/>
        <v>20.672487600656268</v>
      </c>
      <c r="Q21" t="s">
        <v>153</v>
      </c>
      <c r="R21" t="s">
        <v>154</v>
      </c>
      <c r="S21" t="s">
        <v>291</v>
      </c>
      <c r="AD21" s="37"/>
      <c r="AE21" s="37"/>
      <c r="AH21" s="37"/>
      <c r="AI21" s="37"/>
      <c r="AJ21" t="s">
        <v>69</v>
      </c>
    </row>
    <row r="22" spans="1:36" s="36" customFormat="1" ht="15" x14ac:dyDescent="0.25">
      <c r="A22">
        <v>2.36</v>
      </c>
      <c r="B22">
        <v>3.46</v>
      </c>
      <c r="C22">
        <v>3.18</v>
      </c>
      <c r="D22" s="20">
        <f t="shared" si="0"/>
        <v>2.7211563404816008E-2</v>
      </c>
      <c r="E22" s="17">
        <f>IF(OR($A22="",$B22="",$C22=""),"",A22*'MPTO_working_3-way'!$I21)</f>
        <v>2.4242192896353658</v>
      </c>
      <c r="F22" s="21">
        <f>IF(OR($A22="",$B22="",$C22=""),"",B22*'MPTO_working_3-way'!$I21)</f>
        <v>3.5541520093806636</v>
      </c>
      <c r="G22" s="22">
        <f>IF(OR($A22="",$B22="",$C22=""),"",C22*'MPTO_working_3-way'!$I21)</f>
        <v>3.2665327716273151</v>
      </c>
      <c r="H22" s="17"/>
      <c r="I22" s="21"/>
      <c r="J22" s="22"/>
      <c r="K22" s="17"/>
      <c r="L22" s="21"/>
      <c r="M22" s="22"/>
      <c r="N22" s="23">
        <f t="shared" si="4"/>
        <v>41.250393653554873</v>
      </c>
      <c r="O22" s="24">
        <f t="shared" si="5"/>
        <v>28.136106653869795</v>
      </c>
      <c r="P22" s="24">
        <f t="shared" si="6"/>
        <v>30.613499692575314</v>
      </c>
      <c r="Q22" t="s">
        <v>155</v>
      </c>
      <c r="R22" t="s">
        <v>156</v>
      </c>
      <c r="S22" t="s">
        <v>291</v>
      </c>
      <c r="AD22" s="37"/>
      <c r="AE22" s="37"/>
      <c r="AH22" s="37"/>
      <c r="AI22" s="37"/>
      <c r="AJ22" t="s">
        <v>69</v>
      </c>
    </row>
    <row r="23" spans="1:36" s="36" customFormat="1" ht="15" x14ac:dyDescent="0.25">
      <c r="A23">
        <v>1.17</v>
      </c>
      <c r="B23">
        <v>8.9600000000000009</v>
      </c>
      <c r="C23">
        <v>14.38</v>
      </c>
      <c r="D23" s="20">
        <f t="shared" si="0"/>
        <v>3.584902676522983E-2</v>
      </c>
      <c r="E23" s="17">
        <f>IF(OR($A23="",$B23="",$C23=""),"",A23*'MPTO_working_3-way'!$I22)</f>
        <v>1.2119433613153188</v>
      </c>
      <c r="F23" s="21">
        <f>IF(OR($A23="",$B23="",$C23=""),"",B23*'MPTO_working_3-way'!$I22)</f>
        <v>9.28120727981646</v>
      </c>
      <c r="G23" s="22">
        <f>IF(OR($A23="",$B23="",$C23=""),"",C23*'MPTO_working_3-way'!$I22)</f>
        <v>14.895509004884007</v>
      </c>
      <c r="H23" s="17"/>
      <c r="I23" s="21"/>
      <c r="J23" s="22"/>
      <c r="K23" s="17"/>
      <c r="L23" s="21"/>
      <c r="M23" s="22"/>
      <c r="N23" s="23">
        <f t="shared" si="4"/>
        <v>82.512106746861733</v>
      </c>
      <c r="O23" s="24">
        <f t="shared" si="5"/>
        <v>10.774460367614754</v>
      </c>
      <c r="P23" s="24">
        <f t="shared" si="6"/>
        <v>6.7134328855235195</v>
      </c>
      <c r="Q23" t="s">
        <v>157</v>
      </c>
      <c r="R23" t="s">
        <v>158</v>
      </c>
      <c r="S23" t="s">
        <v>291</v>
      </c>
      <c r="AD23" s="37"/>
      <c r="AE23" s="37"/>
      <c r="AH23" s="37"/>
      <c r="AI23" s="37"/>
      <c r="AJ23" t="s">
        <v>303</v>
      </c>
    </row>
    <row r="24" spans="1:36" s="36" customFormat="1" ht="15" x14ac:dyDescent="0.25">
      <c r="A24">
        <v>1.91</v>
      </c>
      <c r="B24">
        <v>3.79</v>
      </c>
      <c r="C24">
        <v>4.1399999999999997</v>
      </c>
      <c r="D24" s="20">
        <f t="shared" si="0"/>
        <v>2.8958345887953874E-2</v>
      </c>
      <c r="E24" s="17">
        <f>IF(OR($A24="",$B24="",$C24=""),"",A24*'MPTO_working_3-way'!$I23)</f>
        <v>1.9653104406459918</v>
      </c>
      <c r="F24" s="21">
        <f>IF(OR($A24="",$B24="",$C24=""),"",B24*'MPTO_working_3-way'!$I23)</f>
        <v>3.8997521309153451</v>
      </c>
      <c r="G24" s="22">
        <f>IF(OR($A24="",$B24="",$C24=""),"",C24*'MPTO_working_3-way'!$I23)</f>
        <v>4.2598875519761288</v>
      </c>
      <c r="H24" s="17"/>
      <c r="I24" s="21"/>
      <c r="J24" s="22"/>
      <c r="K24" s="17"/>
      <c r="L24" s="21"/>
      <c r="M24" s="22"/>
      <c r="N24" s="23">
        <f t="shared" si="4"/>
        <v>50.882546559479067</v>
      </c>
      <c r="O24" s="24">
        <f t="shared" si="5"/>
        <v>25.64265539013325</v>
      </c>
      <c r="P24" s="24">
        <f t="shared" si="6"/>
        <v>23.474798050387687</v>
      </c>
      <c r="Q24" t="s">
        <v>159</v>
      </c>
      <c r="R24" t="s">
        <v>160</v>
      </c>
      <c r="S24" t="s">
        <v>291</v>
      </c>
      <c r="AD24" s="37"/>
      <c r="AE24" s="37"/>
      <c r="AH24" s="37"/>
      <c r="AI24" s="37"/>
      <c r="AJ24" t="s">
        <v>303</v>
      </c>
    </row>
    <row r="25" spans="1:36" s="36" customFormat="1" ht="15" x14ac:dyDescent="0.25">
      <c r="A25">
        <v>1.63</v>
      </c>
      <c r="B25">
        <v>4.04</v>
      </c>
      <c r="C25">
        <v>5.83</v>
      </c>
      <c r="D25" s="20">
        <f t="shared" si="0"/>
        <v>3.2548271611511304E-2</v>
      </c>
      <c r="E25" s="17">
        <f>IF(OR($A25="",$B25="",$C25=""),"",A25*'MPTO_working_3-way'!$I24)</f>
        <v>1.6830536827267633</v>
      </c>
      <c r="F25" s="21">
        <f>IF(OR($A25="",$B25="",$C25=""),"",B25*'MPTO_working_3-way'!$I24)</f>
        <v>4.1714950173105061</v>
      </c>
      <c r="G25" s="22">
        <f>IF(OR($A25="",$B25="",$C25=""),"",C25*'MPTO_working_3-way'!$I24)</f>
        <v>6.0197564234951111</v>
      </c>
      <c r="H25" s="17"/>
      <c r="I25" s="21"/>
      <c r="J25" s="22"/>
      <c r="K25" s="17"/>
      <c r="L25" s="21"/>
      <c r="M25" s="22"/>
      <c r="N25" s="23">
        <f t="shared" si="4"/>
        <v>59.415811287722654</v>
      </c>
      <c r="O25" s="24">
        <f t="shared" si="5"/>
        <v>23.972220890838592</v>
      </c>
      <c r="P25" s="24">
        <f t="shared" si="6"/>
        <v>16.61196782143875</v>
      </c>
      <c r="Q25" t="s">
        <v>161</v>
      </c>
      <c r="R25" t="s">
        <v>162</v>
      </c>
      <c r="S25" t="s">
        <v>291</v>
      </c>
      <c r="AD25" s="37"/>
      <c r="AE25" s="37"/>
      <c r="AH25" s="37"/>
      <c r="AI25" s="37"/>
      <c r="AJ25" t="s">
        <v>299</v>
      </c>
    </row>
    <row r="26" spans="1:36" s="36" customFormat="1" ht="15" x14ac:dyDescent="0.25">
      <c r="A26">
        <v>1.83</v>
      </c>
      <c r="B26">
        <v>3.82</v>
      </c>
      <c r="C26">
        <v>4.4800000000000004</v>
      </c>
      <c r="D26" s="20">
        <f t="shared" si="0"/>
        <v>3.1442477858021345E-2</v>
      </c>
      <c r="E26" s="17">
        <f>IF(OR($A26="",$B26="",$C26=""),"",A26*'MPTO_working_3-way'!$I25)</f>
        <v>1.8875397344801792</v>
      </c>
      <c r="F26" s="21">
        <f>IF(OR($A26="",$B26="",$C26=""),"",B26*'MPTO_working_3-way'!$I25)</f>
        <v>3.9401102654176414</v>
      </c>
      <c r="G26" s="22">
        <f>IF(OR($A26="",$B26="",$C26=""),"",C26*'MPTO_working_3-way'!$I25)</f>
        <v>4.6208623008039362</v>
      </c>
      <c r="H26" s="17"/>
      <c r="I26" s="21"/>
      <c r="J26" s="22"/>
      <c r="K26" s="17"/>
      <c r="L26" s="21"/>
      <c r="M26" s="22"/>
      <c r="N26" s="23">
        <f t="shared" si="4"/>
        <v>52.979017168896625</v>
      </c>
      <c r="O26" s="24">
        <f t="shared" si="5"/>
        <v>25.380000371487132</v>
      </c>
      <c r="P26" s="24">
        <f t="shared" si="6"/>
        <v>21.640982459616257</v>
      </c>
      <c r="Q26" t="s">
        <v>163</v>
      </c>
      <c r="R26" t="s">
        <v>164</v>
      </c>
      <c r="S26" t="s">
        <v>291</v>
      </c>
      <c r="AD26" s="37"/>
      <c r="AE26" s="37"/>
      <c r="AH26" s="37"/>
      <c r="AI26" s="37"/>
      <c r="AJ26" t="s">
        <v>299</v>
      </c>
    </row>
    <row r="27" spans="1:36" s="36" customFormat="1" ht="15" x14ac:dyDescent="0.25">
      <c r="A27">
        <v>2.4900000000000002</v>
      </c>
      <c r="B27">
        <v>3.05</v>
      </c>
      <c r="C27">
        <v>3.19</v>
      </c>
      <c r="D27" s="20">
        <f t="shared" si="0"/>
        <v>4.2954901986279159E-2</v>
      </c>
      <c r="E27" s="17">
        <f>IF(OR($A27="",$B27="",$C27=""),"",A27*'MPTO_working_3-way'!$I26)</f>
        <v>2.5969577059458353</v>
      </c>
      <c r="F27" s="21">
        <f>IF(OR($A27="",$B27="",$C27=""),"",B27*'MPTO_working_3-way'!$I26)</f>
        <v>3.1810124510581512</v>
      </c>
      <c r="G27" s="22">
        <f>IF(OR($A27="",$B27="",$C27=""),"",C27*'MPTO_working_3-way'!$I26)</f>
        <v>3.3270261373362304</v>
      </c>
      <c r="H27" s="17"/>
      <c r="I27" s="21"/>
      <c r="J27" s="22"/>
      <c r="K27" s="17"/>
      <c r="L27" s="21"/>
      <c r="M27" s="22"/>
      <c r="N27" s="23">
        <f t="shared" si="4"/>
        <v>38.506595533321978</v>
      </c>
      <c r="O27" s="24">
        <f t="shared" si="5"/>
        <v>31.436532091138275</v>
      </c>
      <c r="P27" s="24">
        <f t="shared" si="6"/>
        <v>30.056872375539733</v>
      </c>
      <c r="Q27" t="s">
        <v>165</v>
      </c>
      <c r="R27" t="s">
        <v>166</v>
      </c>
      <c r="S27" t="s">
        <v>291</v>
      </c>
      <c r="AD27" s="37"/>
      <c r="AE27" s="37"/>
      <c r="AH27" s="37"/>
      <c r="AI27" s="37"/>
      <c r="AJ27" t="s">
        <v>300</v>
      </c>
    </row>
    <row r="28" spans="1:36" s="36" customFormat="1" ht="15" x14ac:dyDescent="0.25">
      <c r="A28">
        <v>2.2599999999999998</v>
      </c>
      <c r="B28">
        <v>3.48</v>
      </c>
      <c r="C28">
        <v>3.3</v>
      </c>
      <c r="D28" s="20">
        <f t="shared" si="0"/>
        <v>3.2864500975578137E-2</v>
      </c>
      <c r="E28" s="17">
        <f>IF(OR($A28="",$B28="",$C28=""),"",A28*'MPTO_working_3-way'!$I27)</f>
        <v>2.3342737722048064</v>
      </c>
      <c r="F28" s="21">
        <f>IF(OR($A28="",$B28="",$C28=""),"",B28*'MPTO_working_3-way'!$I27)</f>
        <v>3.5943684633950119</v>
      </c>
      <c r="G28" s="22">
        <f>IF(OR($A28="",$B28="",$C28=""),"",C28*'MPTO_working_3-way'!$I27)</f>
        <v>3.4084528532194076</v>
      </c>
      <c r="H28" s="17"/>
      <c r="I28" s="21"/>
      <c r="J28" s="22"/>
      <c r="K28" s="17"/>
      <c r="L28" s="21"/>
      <c r="M28" s="22"/>
      <c r="N28" s="23">
        <f t="shared" si="4"/>
        <v>42.839876449259151</v>
      </c>
      <c r="O28" s="24">
        <f t="shared" si="5"/>
        <v>27.821299073369442</v>
      </c>
      <c r="P28" s="24">
        <f t="shared" si="6"/>
        <v>29.338824477371418</v>
      </c>
      <c r="Q28" t="s">
        <v>167</v>
      </c>
      <c r="R28" t="s">
        <v>168</v>
      </c>
      <c r="S28" t="s">
        <v>291</v>
      </c>
      <c r="AD28" s="37"/>
      <c r="AE28" s="37"/>
      <c r="AH28" s="37"/>
      <c r="AI28" s="37"/>
      <c r="AJ28" t="s">
        <v>301</v>
      </c>
    </row>
    <row r="29" spans="1:36" s="36" customFormat="1" ht="15" x14ac:dyDescent="0.25">
      <c r="A29">
        <v>2.37</v>
      </c>
      <c r="B29">
        <v>3.19</v>
      </c>
      <c r="C29">
        <v>3.36</v>
      </c>
      <c r="D29" s="20">
        <f t="shared" si="0"/>
        <v>3.3039599713541312E-2</v>
      </c>
      <c r="E29" s="17">
        <f>IF(OR($A29="",$B29="",$C29=""),"",A29*'MPTO_working_3-way'!$I28)</f>
        <v>2.4483038513210928</v>
      </c>
      <c r="F29" s="21">
        <f>IF(OR($A29="",$B29="",$C29=""),"",B29*'MPTO_working_3-way'!$I28)</f>
        <v>3.2953963230861967</v>
      </c>
      <c r="G29" s="22">
        <f>IF(OR($A29="",$B29="",$C29=""),"",C29*'MPTO_working_3-way'!$I28)</f>
        <v>3.4710130550374987</v>
      </c>
      <c r="H29" s="17"/>
      <c r="I29" s="21"/>
      <c r="J29" s="22"/>
      <c r="K29" s="17"/>
      <c r="L29" s="21"/>
      <c r="M29" s="22"/>
      <c r="N29" s="23">
        <f t="shared" si="4"/>
        <v>40.844603477644526</v>
      </c>
      <c r="O29" s="24">
        <f t="shared" si="5"/>
        <v>30.345363712231197</v>
      </c>
      <c r="P29" s="24">
        <f t="shared" si="6"/>
        <v>28.810032810124262</v>
      </c>
      <c r="Q29" t="s">
        <v>169</v>
      </c>
      <c r="R29" t="s">
        <v>170</v>
      </c>
      <c r="S29" t="s">
        <v>291</v>
      </c>
      <c r="AD29" s="37"/>
      <c r="AE29" s="37"/>
      <c r="AH29" s="37"/>
      <c r="AI29" s="37"/>
      <c r="AJ29" t="s">
        <v>301</v>
      </c>
    </row>
    <row r="30" spans="1:36" s="36" customFormat="1" ht="15" x14ac:dyDescent="0.25">
      <c r="A30">
        <v>3.11</v>
      </c>
      <c r="B30">
        <v>3.7</v>
      </c>
      <c r="C30">
        <v>2.2599999999999998</v>
      </c>
      <c r="D30" s="20">
        <f t="shared" si="0"/>
        <v>3.4291554736593621E-2</v>
      </c>
      <c r="E30" s="17">
        <f>IF(OR($A30="",$B30="",$C30=""),"",A30*'MPTO_working_3-way'!$I29)</f>
        <v>3.2166467352308059</v>
      </c>
      <c r="F30" s="21">
        <f>IF(OR($A30="",$B30="",$C30=""),"",B30*'MPTO_working_3-way'!$I29)</f>
        <v>3.8268787525253964</v>
      </c>
      <c r="G30" s="22">
        <f>IF(OR($A30="",$B30="",$C30=""),"",C30*'MPTO_working_3-way'!$I29)</f>
        <v>2.3374989137047013</v>
      </c>
      <c r="H30" s="17"/>
      <c r="I30" s="21"/>
      <c r="J30" s="22"/>
      <c r="K30" s="17"/>
      <c r="L30" s="21"/>
      <c r="M30" s="22"/>
      <c r="N30" s="23">
        <f t="shared" si="4"/>
        <v>31.088275533876629</v>
      </c>
      <c r="O30" s="24">
        <f t="shared" si="5"/>
        <v>26.13095592171792</v>
      </c>
      <c r="P30" s="24">
        <f t="shared" si="6"/>
        <v>42.780768544405454</v>
      </c>
      <c r="Q30" t="s">
        <v>171</v>
      </c>
      <c r="R30" t="s">
        <v>172</v>
      </c>
      <c r="S30" t="s">
        <v>291</v>
      </c>
      <c r="AD30" s="37"/>
      <c r="AE30" s="37"/>
      <c r="AH30" s="37"/>
      <c r="AI30" s="37"/>
      <c r="AJ30" t="s">
        <v>301</v>
      </c>
    </row>
    <row r="31" spans="1:36" s="36" customFormat="1" ht="15" x14ac:dyDescent="0.25">
      <c r="A31">
        <v>1.34</v>
      </c>
      <c r="B31">
        <v>5.83</v>
      </c>
      <c r="C31">
        <v>8.5399999999999991</v>
      </c>
      <c r="D31" s="20">
        <f t="shared" si="0"/>
        <v>3.4891262072707097E-2</v>
      </c>
      <c r="E31" s="17">
        <f>IF(OR($A31="",$B31="",$C31=""),"",A31*'MPTO_working_3-way'!$I30)</f>
        <v>1.3867542911774275</v>
      </c>
      <c r="F31" s="21">
        <f>IF(OR($A31="",$B31="",$C31=""),"",B31*'MPTO_working_3-way'!$I30)</f>
        <v>6.0334160578838825</v>
      </c>
      <c r="G31" s="22">
        <f>IF(OR($A31="",$B31="",$C31=""),"",C31*'MPTO_working_3-way'!$I30)</f>
        <v>8.8379713781009173</v>
      </c>
      <c r="H31" s="17"/>
      <c r="I31" s="21"/>
      <c r="J31" s="22"/>
      <c r="K31" s="17"/>
      <c r="L31" s="21"/>
      <c r="M31" s="22"/>
      <c r="N31" s="23">
        <f t="shared" si="4"/>
        <v>72.110827877874982</v>
      </c>
      <c r="O31" s="24">
        <f t="shared" si="5"/>
        <v>16.574358380163375</v>
      </c>
      <c r="P31" s="24">
        <f t="shared" si="6"/>
        <v>11.31481374196165</v>
      </c>
      <c r="Q31" t="s">
        <v>173</v>
      </c>
      <c r="R31" t="s">
        <v>174</v>
      </c>
      <c r="S31" t="s">
        <v>291</v>
      </c>
      <c r="AD31" s="37"/>
      <c r="AE31" s="37"/>
      <c r="AH31" s="37"/>
      <c r="AI31" s="37"/>
      <c r="AJ31" t="s">
        <v>304</v>
      </c>
    </row>
    <row r="32" spans="1:36" s="36" customFormat="1" ht="15" x14ac:dyDescent="0.25">
      <c r="A32">
        <v>1.78</v>
      </c>
      <c r="B32">
        <v>3.96</v>
      </c>
      <c r="C32">
        <v>4.66</v>
      </c>
      <c r="D32" s="20">
        <f t="shared" si="0"/>
        <v>2.8915280012352884E-2</v>
      </c>
      <c r="E32" s="17">
        <f>IF(OR($A32="",$B32="",$C32=""),"",A32*'MPTO_working_3-way'!$I31)</f>
        <v>1.8314691984219882</v>
      </c>
      <c r="F32" s="21">
        <f>IF(OR($A32="",$B32="",$C32=""),"",B32*'MPTO_working_3-way'!$I31)</f>
        <v>4.0745045088489178</v>
      </c>
      <c r="G32" s="22">
        <f>IF(OR($A32="",$B32="",$C32=""),"",C32*'MPTO_working_3-way'!$I31)</f>
        <v>4.7947452048575645</v>
      </c>
      <c r="H32" s="17"/>
      <c r="I32" s="21"/>
      <c r="J32" s="22"/>
      <c r="K32" s="17"/>
      <c r="L32" s="21"/>
      <c r="M32" s="22"/>
      <c r="N32" s="23">
        <f t="shared" si="4"/>
        <v>54.600972861657183</v>
      </c>
      <c r="O32" s="24">
        <f t="shared" si="5"/>
        <v>24.542861538825701</v>
      </c>
      <c r="P32" s="24">
        <f t="shared" si="6"/>
        <v>20.856165599517119</v>
      </c>
      <c r="Q32" t="s">
        <v>175</v>
      </c>
      <c r="R32" t="s">
        <v>176</v>
      </c>
      <c r="S32" t="s">
        <v>291</v>
      </c>
      <c r="AD32" s="37"/>
      <c r="AE32" s="37"/>
      <c r="AH32" s="37"/>
      <c r="AI32" s="37"/>
      <c r="AJ32" t="s">
        <v>304</v>
      </c>
    </row>
    <row r="33" spans="1:36" s="36" customFormat="1" ht="15" x14ac:dyDescent="0.25">
      <c r="A33">
        <v>2.15</v>
      </c>
      <c r="B33">
        <v>3.96</v>
      </c>
      <c r="C33">
        <v>3.05</v>
      </c>
      <c r="D33" s="20">
        <f t="shared" si="0"/>
        <v>4.551038405403629E-2</v>
      </c>
      <c r="E33" s="17">
        <f>IF(OR($A33="",$B33="",$C33=""),"",A33*'MPTO_working_3-way'!$I32)</f>
        <v>2.2478473257161777</v>
      </c>
      <c r="F33" s="21">
        <f>IF(OR($A33="",$B33="",$C33=""),"",B33*'MPTO_working_3-way'!$I32)</f>
        <v>4.1402211208539841</v>
      </c>
      <c r="G33" s="22">
        <f>IF(OR($A33="",$B33="",$C33=""),"",C33*'MPTO_working_3-way'!$I32)</f>
        <v>3.1888066713648104</v>
      </c>
      <c r="H33" s="17"/>
      <c r="I33" s="21"/>
      <c r="J33" s="22"/>
      <c r="K33" s="17"/>
      <c r="L33" s="21"/>
      <c r="M33" s="22"/>
      <c r="N33" s="23">
        <f t="shared" si="4"/>
        <v>44.487007127203086</v>
      </c>
      <c r="O33" s="24">
        <f t="shared" si="5"/>
        <v>24.15329932411278</v>
      </c>
      <c r="P33" s="24">
        <f t="shared" si="6"/>
        <v>31.359693548684142</v>
      </c>
      <c r="Q33" t="s">
        <v>177</v>
      </c>
      <c r="R33" t="s">
        <v>178</v>
      </c>
      <c r="S33" t="s">
        <v>291</v>
      </c>
      <c r="AD33" s="37"/>
      <c r="AE33" s="37"/>
      <c r="AH33" s="37"/>
      <c r="AI33" s="37"/>
      <c r="AJ33" t="s">
        <v>305</v>
      </c>
    </row>
    <row r="34" spans="1:36" s="36" customFormat="1" ht="15" x14ac:dyDescent="0.25">
      <c r="A34">
        <v>1.82</v>
      </c>
      <c r="B34">
        <v>4.3499999999999996</v>
      </c>
      <c r="C34">
        <v>3.9</v>
      </c>
      <c r="D34" s="20">
        <f t="shared" si="0"/>
        <v>3.5745863332070194E-2</v>
      </c>
      <c r="E34" s="17">
        <f>IF(OR($A34="",$B34="",$C34=""),"",A34*'MPTO_working_3-way'!$I33)</f>
        <v>1.8850574712643677</v>
      </c>
      <c r="F34" s="21">
        <f>IF(OR($A34="",$B34="",$C34=""),"",B34*'MPTO_working_3-way'!$I33)</f>
        <v>4.5054945054945046</v>
      </c>
      <c r="G34" s="22">
        <f>IF(OR($A34="",$B34="",$C34=""),"",C34*'MPTO_working_3-way'!$I33)</f>
        <v>4.0394088669950738</v>
      </c>
      <c r="H34" s="17"/>
      <c r="I34" s="21"/>
      <c r="J34" s="22"/>
      <c r="K34" s="17"/>
      <c r="L34" s="21"/>
      <c r="M34" s="22"/>
      <c r="N34" s="23">
        <f t="shared" si="4"/>
        <v>53.048780487804883</v>
      </c>
      <c r="O34" s="24">
        <f t="shared" si="5"/>
        <v>22.195121951219519</v>
      </c>
      <c r="P34" s="24">
        <f t="shared" si="6"/>
        <v>24.756097560975611</v>
      </c>
      <c r="Q34" t="s">
        <v>179</v>
      </c>
      <c r="R34" t="s">
        <v>180</v>
      </c>
      <c r="S34" t="s">
        <v>291</v>
      </c>
      <c r="AD34" s="37"/>
      <c r="AE34" s="37"/>
      <c r="AH34" s="37"/>
      <c r="AI34" s="37"/>
      <c r="AJ34" t="s">
        <v>305</v>
      </c>
    </row>
    <row r="35" spans="1:36" s="36" customFormat="1" ht="15" x14ac:dyDescent="0.25">
      <c r="A35">
        <v>3.84</v>
      </c>
      <c r="B35">
        <v>3.4</v>
      </c>
      <c r="C35">
        <v>2.09</v>
      </c>
      <c r="D35" s="20">
        <f t="shared" si="0"/>
        <v>3.3003213247021268E-2</v>
      </c>
      <c r="E35" s="17">
        <f>IF(OR($A35="",$B35="",$C35=""),"",A35*'MPTO_working_3-way'!$I34)</f>
        <v>3.9667323388685616</v>
      </c>
      <c r="F35" s="21">
        <f>IF(OR($A35="",$B35="",$C35=""),"",B35*'MPTO_working_3-way'!$I34)</f>
        <v>3.5122109250398723</v>
      </c>
      <c r="G35" s="22">
        <f>IF(OR($A35="",$B35="",$C35=""),"",C35*'MPTO_working_3-way'!$I34)</f>
        <v>2.1589767156862743</v>
      </c>
      <c r="H35" s="17"/>
      <c r="I35" s="21"/>
      <c r="J35" s="22"/>
      <c r="K35" s="17"/>
      <c r="L35" s="21"/>
      <c r="M35" s="22"/>
      <c r="N35" s="23">
        <f t="shared" si="4"/>
        <v>25.209666661936453</v>
      </c>
      <c r="O35" s="24">
        <f t="shared" si="5"/>
        <v>28.472094112304703</v>
      </c>
      <c r="P35" s="24">
        <f t="shared" si="6"/>
        <v>46.318239225758852</v>
      </c>
      <c r="Q35" t="s">
        <v>116</v>
      </c>
      <c r="R35" t="s">
        <v>82</v>
      </c>
      <c r="S35" t="s">
        <v>292</v>
      </c>
      <c r="AD35" s="37"/>
      <c r="AE35" s="37"/>
      <c r="AH35" s="37"/>
      <c r="AI35" s="37"/>
      <c r="AJ35" t="s">
        <v>68</v>
      </c>
    </row>
    <row r="36" spans="1:36" s="36" customFormat="1" ht="15" x14ac:dyDescent="0.25">
      <c r="A36">
        <v>1.95</v>
      </c>
      <c r="B36">
        <v>3.25</v>
      </c>
      <c r="C36">
        <v>4.4000000000000004</v>
      </c>
      <c r="D36" s="20">
        <f t="shared" si="0"/>
        <v>4.7785547785547777E-2</v>
      </c>
      <c r="E36" s="17">
        <f>IF(OR($A36="",$B36="",$C36=""),"",A36*'MPTO_working_3-way'!$I35)</f>
        <v>2.043181818181818</v>
      </c>
      <c r="F36" s="21">
        <f>IF(OR($A36="",$B36="",$C36=""),"",B36*'MPTO_working_3-way'!$I35)</f>
        <v>3.4053030303030303</v>
      </c>
      <c r="G36" s="22">
        <f>IF(OR($A36="",$B36="",$C36=""),"",C36*'MPTO_working_3-way'!$I35)</f>
        <v>4.6102564102564108</v>
      </c>
      <c r="H36" s="17"/>
      <c r="I36" s="21"/>
      <c r="J36" s="22"/>
      <c r="K36" s="17"/>
      <c r="L36" s="21"/>
      <c r="M36" s="22"/>
      <c r="N36" s="23">
        <f t="shared" si="4"/>
        <v>48.943270300333708</v>
      </c>
      <c r="O36" s="24">
        <f t="shared" si="5"/>
        <v>29.365962180200221</v>
      </c>
      <c r="P36" s="24">
        <f t="shared" si="6"/>
        <v>21.690767519466071</v>
      </c>
      <c r="Q36" t="s">
        <v>97</v>
      </c>
      <c r="R36" t="s">
        <v>75</v>
      </c>
      <c r="S36" t="s">
        <v>292</v>
      </c>
      <c r="AD36" s="37"/>
      <c r="AE36" s="37"/>
      <c r="AH36" s="37"/>
      <c r="AI36" s="37"/>
      <c r="AJ36" t="s">
        <v>68</v>
      </c>
    </row>
    <row r="37" spans="1:36" s="36" customFormat="1" ht="15" x14ac:dyDescent="0.25">
      <c r="A37">
        <v>7.21</v>
      </c>
      <c r="B37">
        <v>4.54</v>
      </c>
      <c r="C37">
        <v>1.45</v>
      </c>
      <c r="D37" s="20">
        <f t="shared" si="0"/>
        <v>4.8615744795519333E-2</v>
      </c>
      <c r="E37" s="17">
        <f>IF(OR($A37="",$B37="",$C37=""),"",A37*'MPTO_working_3-way'!$I36)</f>
        <v>7.5605195199756947</v>
      </c>
      <c r="F37" s="21">
        <f>IF(OR($A37="",$B37="",$C37=""),"",B37*'MPTO_working_3-way'!$I36)</f>
        <v>4.7607154813716575</v>
      </c>
      <c r="G37" s="22">
        <f>IF(OR($A37="",$B37="",$C37=""),"",C37*'MPTO_working_3-way'!$I36)</f>
        <v>1.520492829953503</v>
      </c>
      <c r="H37" s="17"/>
      <c r="I37" s="21"/>
      <c r="J37" s="22"/>
      <c r="K37" s="17"/>
      <c r="L37" s="21"/>
      <c r="M37" s="22"/>
      <c r="N37" s="23">
        <f t="shared" si="4"/>
        <v>13.226604300906756</v>
      </c>
      <c r="O37" s="24">
        <f t="shared" si="5"/>
        <v>21.00524603734311</v>
      </c>
      <c r="P37" s="24">
        <f t="shared" si="6"/>
        <v>65.768149661750144</v>
      </c>
      <c r="Q37" t="s">
        <v>72</v>
      </c>
      <c r="R37" t="s">
        <v>112</v>
      </c>
      <c r="S37" t="s">
        <v>292</v>
      </c>
      <c r="AD37" s="37"/>
      <c r="AE37" s="37"/>
      <c r="AH37" s="37"/>
      <c r="AI37" s="37"/>
      <c r="AJ37" t="s">
        <v>68</v>
      </c>
    </row>
    <row r="38" spans="1:36" s="36" customFormat="1" ht="15" x14ac:dyDescent="0.25">
      <c r="A38">
        <v>1.98</v>
      </c>
      <c r="B38">
        <v>3.31</v>
      </c>
      <c r="C38">
        <v>4.17</v>
      </c>
      <c r="D38" s="20">
        <f t="shared" si="0"/>
        <v>4.6973462153101053E-2</v>
      </c>
      <c r="E38" s="17">
        <f>IF(OR($A38="",$B38="",$C38=""),"",A38*'MPTO_working_3-way'!$I37)</f>
        <v>2.0730074550631401</v>
      </c>
      <c r="F38" s="21">
        <f>IF(OR($A38="",$B38="",$C38=""),"",B38*'MPTO_working_3-way'!$I37)</f>
        <v>3.4654821597267644</v>
      </c>
      <c r="G38" s="22">
        <f>IF(OR($A38="",$B38="",$C38=""),"",C38*'MPTO_working_3-way'!$I37)</f>
        <v>4.3658793371784315</v>
      </c>
      <c r="H38" s="17"/>
      <c r="I38" s="21"/>
      <c r="J38" s="22"/>
      <c r="K38" s="17"/>
      <c r="L38" s="21"/>
      <c r="M38" s="22"/>
      <c r="N38" s="23">
        <f t="shared" si="4"/>
        <v>48.239093282447541</v>
      </c>
      <c r="O38" s="24">
        <f t="shared" si="5"/>
        <v>28.856013504303966</v>
      </c>
      <c r="P38" s="24">
        <f t="shared" si="6"/>
        <v>22.904893213248474</v>
      </c>
      <c r="Q38" t="s">
        <v>78</v>
      </c>
      <c r="R38" t="s">
        <v>92</v>
      </c>
      <c r="S38" t="s">
        <v>292</v>
      </c>
      <c r="AD38" s="37"/>
      <c r="AE38" s="37"/>
      <c r="AH38" s="37"/>
      <c r="AI38" s="37"/>
      <c r="AJ38" t="s">
        <v>68</v>
      </c>
    </row>
    <row r="39" spans="1:36" s="36" customFormat="1" ht="15" x14ac:dyDescent="0.25">
      <c r="A39">
        <v>2.37</v>
      </c>
      <c r="B39">
        <v>3.67</v>
      </c>
      <c r="C39">
        <v>2.99</v>
      </c>
      <c r="D39" s="20">
        <f t="shared" si="0"/>
        <v>2.8868652837856779E-2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181</v>
      </c>
      <c r="R39" t="s">
        <v>182</v>
      </c>
      <c r="S39" t="s">
        <v>292</v>
      </c>
      <c r="AD39" s="37"/>
      <c r="AE39" s="37"/>
      <c r="AH39" s="37"/>
      <c r="AI39" s="37"/>
      <c r="AJ39" t="s">
        <v>296</v>
      </c>
    </row>
    <row r="40" spans="1:36" s="36" customFormat="1" ht="15" x14ac:dyDescent="0.25">
      <c r="A40">
        <v>2.16</v>
      </c>
      <c r="B40">
        <v>3.56</v>
      </c>
      <c r="C40">
        <v>3.52</v>
      </c>
      <c r="D40" s="20">
        <f t="shared" si="0"/>
        <v>2.7952748458366372E-2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183</v>
      </c>
      <c r="R40" t="s">
        <v>184</v>
      </c>
      <c r="S40" t="s">
        <v>292</v>
      </c>
      <c r="AD40" s="37"/>
      <c r="AE40" s="37"/>
      <c r="AH40" s="37"/>
      <c r="AI40" s="37"/>
      <c r="AJ40" t="s">
        <v>296</v>
      </c>
    </row>
    <row r="41" spans="1:36" s="36" customFormat="1" ht="15" x14ac:dyDescent="0.25">
      <c r="A41">
        <v>1.69</v>
      </c>
      <c r="B41">
        <v>4.33</v>
      </c>
      <c r="C41">
        <v>4.78</v>
      </c>
      <c r="D41" s="20">
        <f t="shared" si="0"/>
        <v>3.1867879468953086E-2</v>
      </c>
      <c r="E41" s="17">
        <f>IF(OR($A41="",$B41="",$C41=""),"",A41*'MPTO_working_3-way'!$I40)</f>
        <v>1.7387880232959778</v>
      </c>
      <c r="F41" s="21">
        <f>IF(OR($A41="",$B41="",$C41=""),"",B41*'MPTO_working_3-way'!$I40)</f>
        <v>4.45500126678792</v>
      </c>
      <c r="G41" s="22">
        <f>IF(OR($A41="",$B41="",$C41=""),"",C41*'MPTO_working_3-way'!$I40)</f>
        <v>4.9179921605649559</v>
      </c>
      <c r="H41" s="17"/>
      <c r="I41" s="21"/>
      <c r="J41" s="22"/>
      <c r="K41" s="17"/>
      <c r="L41" s="21"/>
      <c r="M41" s="22"/>
      <c r="N41" s="23">
        <f t="shared" si="4"/>
        <v>57.511323209164942</v>
      </c>
      <c r="O41" s="24">
        <f t="shared" si="5"/>
        <v>22.44668273059786</v>
      </c>
      <c r="P41" s="24">
        <f t="shared" si="6"/>
        <v>20.333501301985091</v>
      </c>
      <c r="Q41" t="s">
        <v>185</v>
      </c>
      <c r="R41" t="s">
        <v>186</v>
      </c>
      <c r="S41" t="s">
        <v>292</v>
      </c>
      <c r="AD41" s="37"/>
      <c r="AE41" s="37"/>
      <c r="AH41" s="37"/>
      <c r="AI41" s="37"/>
      <c r="AJ41" t="s">
        <v>296</v>
      </c>
    </row>
    <row r="42" spans="1:36" s="36" customFormat="1" ht="15" x14ac:dyDescent="0.25">
      <c r="A42">
        <v>2.5</v>
      </c>
      <c r="B42">
        <v>3.25</v>
      </c>
      <c r="C42">
        <v>3.08</v>
      </c>
      <c r="D42" s="20">
        <f t="shared" si="0"/>
        <v>3.2367632367632293E-2</v>
      </c>
      <c r="E42" s="17">
        <f>IF(OR($A42="",$B42="",$C42=""),"",A42*'MPTO_working_3-way'!$I41)</f>
        <v>2.5698818711459159</v>
      </c>
      <c r="F42" s="21">
        <f>IF(OR($A42="",$B42="",$C42=""),"",B42*'MPTO_working_3-way'!$I41)</f>
        <v>3.3408464324896907</v>
      </c>
      <c r="G42" s="22">
        <f>IF(OR($A42="",$B42="",$C42=""),"",C42*'MPTO_working_3-way'!$I41)</f>
        <v>3.1660944652517684</v>
      </c>
      <c r="H42" s="17"/>
      <c r="I42" s="21"/>
      <c r="J42" s="22"/>
      <c r="K42" s="17"/>
      <c r="L42" s="21"/>
      <c r="M42" s="22"/>
      <c r="N42" s="23">
        <f t="shared" si="4"/>
        <v>38.912294422081658</v>
      </c>
      <c r="O42" s="24">
        <f t="shared" si="5"/>
        <v>29.932534170832042</v>
      </c>
      <c r="P42" s="24">
        <f t="shared" si="6"/>
        <v>31.584654563377967</v>
      </c>
      <c r="Q42" t="s">
        <v>107</v>
      </c>
      <c r="R42" t="s">
        <v>83</v>
      </c>
      <c r="S42" t="s">
        <v>292</v>
      </c>
      <c r="AD42" s="37"/>
      <c r="AE42" s="37"/>
      <c r="AH42" s="37"/>
      <c r="AI42" s="37"/>
      <c r="AJ42" t="s">
        <v>115</v>
      </c>
    </row>
    <row r="43" spans="1:36" s="36" customFormat="1" ht="15" x14ac:dyDescent="0.25">
      <c r="A43">
        <v>4.7699999999999996</v>
      </c>
      <c r="B43">
        <v>3.83</v>
      </c>
      <c r="C43">
        <v>1.77</v>
      </c>
      <c r="D43" s="20">
        <f t="shared" si="0"/>
        <v>3.5711963026575644E-2</v>
      </c>
      <c r="E43" s="17">
        <f>IF(OR($A43="",$B43="",$C43=""),"",A43*'MPTO_working_3-way'!$I42)</f>
        <v>4.9220097850669058</v>
      </c>
      <c r="F43" s="21">
        <f>IF(OR($A43="",$B43="",$C43=""),"",B43*'MPTO_working_3-way'!$I42)</f>
        <v>3.9520539783660902</v>
      </c>
      <c r="G43" s="22">
        <f>IF(OR($A43="",$B43="",$C43=""),"",C43*'MPTO_working_3-way'!$I42)</f>
        <v>1.826406146660047</v>
      </c>
      <c r="H43" s="17"/>
      <c r="I43" s="21"/>
      <c r="J43" s="22"/>
      <c r="K43" s="17"/>
      <c r="L43" s="21"/>
      <c r="M43" s="22"/>
      <c r="N43" s="23">
        <f t="shared" si="4"/>
        <v>20.316903941027149</v>
      </c>
      <c r="O43" s="24">
        <f t="shared" si="5"/>
        <v>25.303298119764879</v>
      </c>
      <c r="P43" s="24">
        <f t="shared" si="6"/>
        <v>54.752334349547723</v>
      </c>
      <c r="Q43" t="s">
        <v>85</v>
      </c>
      <c r="R43" t="s">
        <v>87</v>
      </c>
      <c r="S43" t="s">
        <v>292</v>
      </c>
      <c r="AD43" s="37"/>
      <c r="AE43" s="37"/>
      <c r="AH43" s="37"/>
      <c r="AI43" s="37"/>
      <c r="AJ43" t="s">
        <v>115</v>
      </c>
    </row>
    <row r="44" spans="1:36" s="36" customFormat="1" ht="15" x14ac:dyDescent="0.25">
      <c r="A44">
        <v>1.93</v>
      </c>
      <c r="B44">
        <v>3.5</v>
      </c>
      <c r="C44">
        <v>4.3</v>
      </c>
      <c r="D44" s="20">
        <f t="shared" si="0"/>
        <v>3.64071402750763E-2</v>
      </c>
      <c r="E44" s="17">
        <f>IF(OR($A44="",$B44="",$C44=""),"",A44*'MPTO_working_3-way'!$I43)</f>
        <v>1.9924695304695303</v>
      </c>
      <c r="F44" s="21">
        <f>IF(OR($A44="",$B44="",$C44=""),"",B44*'MPTO_working_3-way'!$I43)</f>
        <v>3.6132867132867128</v>
      </c>
      <c r="G44" s="22">
        <f>IF(OR($A44="",$B44="",$C44=""),"",C44*'MPTO_working_3-way'!$I43)</f>
        <v>4.4391808191808186</v>
      </c>
      <c r="H44" s="17"/>
      <c r="I44" s="21"/>
      <c r="J44" s="22"/>
      <c r="K44" s="17"/>
      <c r="L44" s="21"/>
      <c r="M44" s="22"/>
      <c r="N44" s="23">
        <f t="shared" si="4"/>
        <v>50.188973266976255</v>
      </c>
      <c r="O44" s="24">
        <f t="shared" si="5"/>
        <v>27.67563383007548</v>
      </c>
      <c r="P44" s="24">
        <f t="shared" si="6"/>
        <v>22.526678698898646</v>
      </c>
      <c r="Q44" t="s">
        <v>104</v>
      </c>
      <c r="R44" t="s">
        <v>110</v>
      </c>
      <c r="S44" t="s">
        <v>292</v>
      </c>
      <c r="AD44" s="37"/>
      <c r="AE44" s="37"/>
      <c r="AH44" s="37"/>
      <c r="AI44" s="37"/>
      <c r="AJ44" t="s">
        <v>115</v>
      </c>
    </row>
    <row r="45" spans="1:36" s="36" customFormat="1" ht="15" x14ac:dyDescent="0.25">
      <c r="A45">
        <v>2.96</v>
      </c>
      <c r="B45">
        <v>3.08</v>
      </c>
      <c r="C45">
        <v>2.71</v>
      </c>
      <c r="D45" s="20">
        <f t="shared" si="0"/>
        <v>3.1516852550062868E-2</v>
      </c>
      <c r="E45" s="17">
        <f>IF(OR($A45="",$B45="",$C45=""),"",A45*'MPTO_working_3-way'!$I44)</f>
        <v>3.0657074105586637</v>
      </c>
      <c r="F45" s="21">
        <f>IF(OR($A45="",$B45="",$C45=""),"",B45*'MPTO_working_3-way'!$I44)</f>
        <v>3.1899928461218532</v>
      </c>
      <c r="G45" s="22">
        <f>IF(OR($A45="",$B45="",$C45=""),"",C45*'MPTO_working_3-way'!$I44)</f>
        <v>2.8067794198020199</v>
      </c>
      <c r="H45" s="17"/>
      <c r="I45" s="21"/>
      <c r="J45" s="22"/>
      <c r="K45" s="17"/>
      <c r="L45" s="21"/>
      <c r="M45" s="22"/>
      <c r="N45" s="23">
        <f t="shared" si="4"/>
        <v>32.618898873254508</v>
      </c>
      <c r="O45" s="24">
        <f t="shared" si="5"/>
        <v>31.348032683387451</v>
      </c>
      <c r="P45" s="24">
        <f t="shared" si="6"/>
        <v>35.628022385547361</v>
      </c>
      <c r="Q45" t="s">
        <v>101</v>
      </c>
      <c r="R45" t="s">
        <v>99</v>
      </c>
      <c r="S45" t="s">
        <v>292</v>
      </c>
      <c r="AD45" s="37"/>
      <c r="AE45" s="37"/>
      <c r="AH45" s="37"/>
      <c r="AI45" s="37"/>
      <c r="AJ45" t="s">
        <v>115</v>
      </c>
    </row>
    <row r="46" spans="1:36" s="36" customFormat="1" ht="15" x14ac:dyDescent="0.25">
      <c r="A46">
        <v>1.52</v>
      </c>
      <c r="B46">
        <v>4.3</v>
      </c>
      <c r="C46">
        <v>6.7</v>
      </c>
      <c r="D46" s="20">
        <f t="shared" si="0"/>
        <v>3.9706607720272569E-2</v>
      </c>
      <c r="E46" s="17">
        <f>IF(OR($A46="",$B46="",$C46=""),"",A46*'MPTO_working_3-way'!$I45)</f>
        <v>1.5753388532181161</v>
      </c>
      <c r="F46" s="21">
        <f>IF(OR($A46="",$B46="",$C46=""),"",B46*'MPTO_working_3-way'!$I45)</f>
        <v>4.4565507031828275</v>
      </c>
      <c r="G46" s="22">
        <f>IF(OR($A46="",$B46="",$C46=""),"",C46*'MPTO_working_3-way'!$I45)</f>
        <v>6.9439278398430115</v>
      </c>
      <c r="H46" s="17"/>
      <c r="I46" s="21"/>
      <c r="J46" s="22"/>
      <c r="K46" s="17"/>
      <c r="L46" s="21"/>
      <c r="M46" s="22"/>
      <c r="N46" s="23">
        <f t="shared" si="4"/>
        <v>63.478406436633691</v>
      </c>
      <c r="O46" s="24">
        <f t="shared" si="5"/>
        <v>22.438878554344939</v>
      </c>
      <c r="P46" s="24">
        <f t="shared" si="6"/>
        <v>14.401071310997496</v>
      </c>
      <c r="Q46" t="s">
        <v>113</v>
      </c>
      <c r="R46" t="s">
        <v>84</v>
      </c>
      <c r="S46" t="s">
        <v>292</v>
      </c>
      <c r="AD46" s="37"/>
      <c r="AE46" s="37"/>
      <c r="AH46" s="37"/>
      <c r="AI46" s="37"/>
      <c r="AJ46" t="s">
        <v>115</v>
      </c>
    </row>
    <row r="47" spans="1:36" s="36" customFormat="1" ht="15" x14ac:dyDescent="0.25">
      <c r="A47">
        <v>1.93</v>
      </c>
      <c r="B47">
        <v>3.52</v>
      </c>
      <c r="C47">
        <v>4.3</v>
      </c>
      <c r="D47" s="20">
        <f t="shared" si="0"/>
        <v>3.4783763651699662E-2</v>
      </c>
      <c r="E47" s="17">
        <f>IF(OR($A47="",$B47="",$C47=""),"",A47*'MPTO_working_3-way'!$I46)</f>
        <v>1.9908275254216212</v>
      </c>
      <c r="F47" s="21">
        <f>IF(OR($A47="",$B47="",$C47=""),"",B47*'MPTO_working_3-way'!$I46)</f>
        <v>3.6309393209762213</v>
      </c>
      <c r="G47" s="22">
        <f>IF(OR($A47="",$B47="",$C47=""),"",C47*'MPTO_working_3-way'!$I46)</f>
        <v>4.4355224659652706</v>
      </c>
      <c r="H47" s="17"/>
      <c r="I47" s="21"/>
      <c r="J47" s="22"/>
      <c r="K47" s="17"/>
      <c r="L47" s="21"/>
      <c r="M47" s="22"/>
      <c r="N47" s="23">
        <f t="shared" si="4"/>
        <v>50.230368388553302</v>
      </c>
      <c r="O47" s="24">
        <f t="shared" si="5"/>
        <v>27.541082667587464</v>
      </c>
      <c r="P47" s="24">
        <f t="shared" si="6"/>
        <v>22.545258369746016</v>
      </c>
      <c r="Q47" t="s">
        <v>105</v>
      </c>
      <c r="R47" t="s">
        <v>109</v>
      </c>
      <c r="S47" t="s">
        <v>292</v>
      </c>
      <c r="AD47" s="37"/>
      <c r="AE47" s="37"/>
      <c r="AH47" s="37"/>
      <c r="AI47" s="37"/>
      <c r="AJ47" t="s">
        <v>115</v>
      </c>
    </row>
    <row r="48" spans="1:36" s="36" customFormat="1" ht="15" x14ac:dyDescent="0.25">
      <c r="A48">
        <v>1.62</v>
      </c>
      <c r="B48">
        <v>3.77</v>
      </c>
      <c r="C48">
        <v>6.45</v>
      </c>
      <c r="D48" s="20">
        <f t="shared" si="0"/>
        <v>3.7574699697126901E-2</v>
      </c>
      <c r="E48" s="17">
        <f>IF(OR($A48="",$B48="",$C48=""),"",A48*'MPTO_working_3-way'!$I47)</f>
        <v>1.6843247045068417</v>
      </c>
      <c r="F48" s="21">
        <f>IF(OR($A48="",$B48="",$C48=""),"",B48*'MPTO_working_3-way'!$I47)</f>
        <v>3.9196939111054276</v>
      </c>
      <c r="G48" s="22">
        <f>IF(OR($A48="",$B48="",$C48=""),"",C48*'MPTO_working_3-way'!$I47)</f>
        <v>6.7061076197957581</v>
      </c>
      <c r="H48" s="17"/>
      <c r="I48" s="21"/>
      <c r="J48" s="22"/>
      <c r="K48" s="17"/>
      <c r="L48" s="21"/>
      <c r="M48" s="22"/>
      <c r="N48" s="23">
        <f t="shared" si="4"/>
        <v>59.370975045621798</v>
      </c>
      <c r="O48" s="24">
        <f t="shared" si="5"/>
        <v>25.512196173450214</v>
      </c>
      <c r="P48" s="24">
        <f t="shared" si="6"/>
        <v>14.911779778900359</v>
      </c>
      <c r="Q48" t="s">
        <v>108</v>
      </c>
      <c r="R48" t="s">
        <v>100</v>
      </c>
      <c r="S48" t="s">
        <v>292</v>
      </c>
      <c r="AD48" s="37"/>
      <c r="AE48" s="37"/>
      <c r="AH48" s="37"/>
      <c r="AI48" s="37"/>
      <c r="AJ48" t="s">
        <v>115</v>
      </c>
    </row>
    <row r="49" spans="1:36" s="36" customFormat="1" ht="15" x14ac:dyDescent="0.25">
      <c r="A49">
        <v>2.06</v>
      </c>
      <c r="B49">
        <v>3.27</v>
      </c>
      <c r="C49">
        <v>4.0999999999999996</v>
      </c>
      <c r="D49" s="20">
        <f t="shared" si="0"/>
        <v>3.5149729781790651E-2</v>
      </c>
      <c r="E49" s="17">
        <f>IF(OR($A49="",$B49="",$C49=""),"",A49*'MPTO_working_3-way'!$I48)</f>
        <v>2.1316545531225013</v>
      </c>
      <c r="F49" s="21">
        <f>IF(OR($A49="",$B49="",$C49=""),"",B49*'MPTO_working_3-way'!$I48)</f>
        <v>3.3837429071410581</v>
      </c>
      <c r="G49" s="22">
        <f>IF(OR($A49="",$B49="",$C49=""),"",C49*'MPTO_working_3-way'!$I48)</f>
        <v>4.2426134309719679</v>
      </c>
      <c r="H49" s="17"/>
      <c r="I49" s="21"/>
      <c r="J49" s="22"/>
      <c r="K49" s="17"/>
      <c r="L49" s="21"/>
      <c r="M49" s="22"/>
      <c r="N49" s="23">
        <f t="shared" si="4"/>
        <v>46.911916310978945</v>
      </c>
      <c r="O49" s="24">
        <f t="shared" si="5"/>
        <v>29.553072660739026</v>
      </c>
      <c r="P49" s="24">
        <f t="shared" si="6"/>
        <v>23.570377463565034</v>
      </c>
      <c r="Q49" t="s">
        <v>106</v>
      </c>
      <c r="R49" t="s">
        <v>86</v>
      </c>
      <c r="S49" t="s">
        <v>292</v>
      </c>
      <c r="AD49" s="37"/>
      <c r="AE49" s="37"/>
      <c r="AH49" s="37"/>
      <c r="AI49" s="37"/>
      <c r="AJ49" t="s">
        <v>115</v>
      </c>
    </row>
    <row r="50" spans="1:36" s="36" customFormat="1" ht="15" x14ac:dyDescent="0.25">
      <c r="A50">
        <v>2.81</v>
      </c>
      <c r="B50">
        <v>3.35</v>
      </c>
      <c r="C50">
        <v>2.6</v>
      </c>
      <c r="D50" s="20">
        <f t="shared" si="0"/>
        <v>3.8994733422948125E-2</v>
      </c>
      <c r="E50" s="17">
        <f>IF(OR($A50="",$B50="",$C50=""),"",A50*'MPTO_working_3-way'!$I49)</f>
        <v>2.9155849061489265</v>
      </c>
      <c r="F50" s="21">
        <f>IF(OR($A50="",$B50="",$C50=""),"",B50*'MPTO_working_3-way'!$I49)</f>
        <v>3.4758752439853753</v>
      </c>
      <c r="G50" s="22">
        <f>IF(OR($A50="",$B50="",$C50=""),"",C50*'MPTO_working_3-way'!$I49)</f>
        <v>2.6976942192125302</v>
      </c>
      <c r="H50" s="17"/>
      <c r="I50" s="21"/>
      <c r="J50" s="22"/>
      <c r="K50" s="17"/>
      <c r="L50" s="21"/>
      <c r="M50" s="22"/>
      <c r="N50" s="23">
        <f t="shared" si="4"/>
        <v>34.298435209038651</v>
      </c>
      <c r="O50" s="24">
        <f t="shared" si="5"/>
        <v>28.769732220118989</v>
      </c>
      <c r="P50" s="24">
        <f t="shared" si="6"/>
        <v>37.068693437461</v>
      </c>
      <c r="Q50" t="s">
        <v>187</v>
      </c>
      <c r="R50" t="s">
        <v>188</v>
      </c>
      <c r="S50" t="s">
        <v>292</v>
      </c>
      <c r="AD50" s="37"/>
      <c r="AE50" s="37"/>
      <c r="AH50" s="37"/>
      <c r="AI50" s="37"/>
      <c r="AJ50" t="s">
        <v>297</v>
      </c>
    </row>
    <row r="51" spans="1:36" s="36" customFormat="1" ht="15" x14ac:dyDescent="0.25">
      <c r="A51">
        <v>2.09</v>
      </c>
      <c r="B51">
        <v>3.56</v>
      </c>
      <c r="C51">
        <v>3.56</v>
      </c>
      <c r="D51" s="20">
        <f t="shared" si="0"/>
        <v>4.0266652330519959E-2</v>
      </c>
      <c r="E51" s="17">
        <f>IF(OR($A51="",$B51="",$C51=""),"",A51*'MPTO_working_3-way'!$I50)</f>
        <v>2.1634629352439423</v>
      </c>
      <c r="F51" s="21">
        <f>IF(OR($A51="",$B51="",$C51=""),"",B51*'MPTO_working_3-way'!$I50)</f>
        <v>3.6851330380231748</v>
      </c>
      <c r="G51" s="22">
        <f>IF(OR($A51="",$B51="",$C51=""),"",C51*'MPTO_working_3-way'!$I50)</f>
        <v>3.6851330380231748</v>
      </c>
      <c r="H51" s="17"/>
      <c r="I51" s="21"/>
      <c r="J51" s="22"/>
      <c r="K51" s="17"/>
      <c r="L51" s="21"/>
      <c r="M51" s="22"/>
      <c r="N51" s="23">
        <f t="shared" si="4"/>
        <v>46.222192380071654</v>
      </c>
      <c r="O51" s="24">
        <f t="shared" si="5"/>
        <v>27.136062380435323</v>
      </c>
      <c r="P51" s="24">
        <f t="shared" si="6"/>
        <v>27.136062380435323</v>
      </c>
      <c r="Q51" t="s">
        <v>189</v>
      </c>
      <c r="R51" t="s">
        <v>190</v>
      </c>
      <c r="S51" t="s">
        <v>292</v>
      </c>
      <c r="AD51" s="37"/>
      <c r="AE51" s="37"/>
      <c r="AH51" s="37"/>
      <c r="AI51" s="37"/>
      <c r="AJ51" t="s">
        <v>297</v>
      </c>
    </row>
    <row r="52" spans="1:36" s="36" customFormat="1" ht="15" x14ac:dyDescent="0.25">
      <c r="A52">
        <v>1.93</v>
      </c>
      <c r="B52">
        <v>3.77</v>
      </c>
      <c r="C52">
        <v>3.92</v>
      </c>
      <c r="D52" s="20">
        <f t="shared" si="0"/>
        <v>3.8488745232153843E-2</v>
      </c>
      <c r="E52" s="17">
        <f>IF(OR($A52="",$B52="",$C52=""),"",A52*'MPTO_working_3-way'!$I51)</f>
        <v>2.0052598355062896</v>
      </c>
      <c r="F52" s="21">
        <f>IF(OR($A52="",$B52="",$C52=""),"",B52*'MPTO_working_3-way'!$I51)</f>
        <v>3.9170101450045145</v>
      </c>
      <c r="G52" s="22">
        <f>IF(OR($A52="",$B52="",$C52=""),"",C52*'MPTO_working_3-way'!$I51)</f>
        <v>4.0728593550179566</v>
      </c>
      <c r="H52" s="17"/>
      <c r="I52" s="21"/>
      <c r="J52" s="22"/>
      <c r="K52" s="17"/>
      <c r="L52" s="21"/>
      <c r="M52" s="22"/>
      <c r="N52" s="23">
        <f t="shared" si="4"/>
        <v>49.868849028610754</v>
      </c>
      <c r="O52" s="24">
        <f t="shared" si="5"/>
        <v>25.529676027909481</v>
      </c>
      <c r="P52" s="24">
        <f t="shared" si="6"/>
        <v>24.55277515949458</v>
      </c>
      <c r="Q52" t="s">
        <v>191</v>
      </c>
      <c r="R52" t="s">
        <v>192</v>
      </c>
      <c r="S52" t="s">
        <v>292</v>
      </c>
      <c r="AD52" s="37"/>
      <c r="AE52" s="37"/>
      <c r="AH52" s="37"/>
      <c r="AI52" s="37"/>
      <c r="AJ52" t="s">
        <v>297</v>
      </c>
    </row>
    <row r="53" spans="1:36" s="36" customFormat="1" ht="15" x14ac:dyDescent="0.25">
      <c r="A53">
        <v>3.79</v>
      </c>
      <c r="B53">
        <v>3.7</v>
      </c>
      <c r="C53">
        <v>1.98</v>
      </c>
      <c r="D53" s="20">
        <f t="shared" si="0"/>
        <v>3.9173018064838638E-2</v>
      </c>
      <c r="E53" s="17">
        <f>IF(OR($A53="",$B53="",$C53=""),"",A53*'MPTO_working_3-way'!$I52)</f>
        <v>3.9426106123326705</v>
      </c>
      <c r="F53" s="21">
        <f>IF(OR($A53="",$B53="",$C53=""),"",B53*'MPTO_working_3-way'!$I52)</f>
        <v>3.848986613622924</v>
      </c>
      <c r="G53" s="22">
        <f>IF(OR($A53="",$B53="",$C53=""),"",C53*'MPTO_working_3-way'!$I52)</f>
        <v>2.0597279716144294</v>
      </c>
      <c r="H53" s="17"/>
      <c r="I53" s="21"/>
      <c r="J53" s="22"/>
      <c r="K53" s="17"/>
      <c r="L53" s="21"/>
      <c r="M53" s="22"/>
      <c r="N53" s="23">
        <f t="shared" si="4"/>
        <v>25.363904740477118</v>
      </c>
      <c r="O53" s="24">
        <f t="shared" si="5"/>
        <v>25.980864585515747</v>
      </c>
      <c r="P53" s="24">
        <f t="shared" si="6"/>
        <v>48.550100488084979</v>
      </c>
      <c r="Q53" t="s">
        <v>193</v>
      </c>
      <c r="R53" t="s">
        <v>194</v>
      </c>
      <c r="S53" t="s">
        <v>292</v>
      </c>
      <c r="AD53" s="37"/>
      <c r="AE53" s="37"/>
      <c r="AH53" s="37"/>
      <c r="AI53" s="37"/>
      <c r="AJ53" t="s">
        <v>297</v>
      </c>
    </row>
    <row r="54" spans="1:36" s="36" customFormat="1" ht="15" x14ac:dyDescent="0.25">
      <c r="A54">
        <v>1.21</v>
      </c>
      <c r="B54">
        <v>6.55</v>
      </c>
      <c r="C54">
        <v>16.64</v>
      </c>
      <c r="D54" s="20">
        <f t="shared" si="0"/>
        <v>3.9214190563080287E-2</v>
      </c>
      <c r="E54" s="17">
        <f>IF(OR($A54="",$B54="",$C54=""),"",A54*'MPTO_working_3-way'!$I53)</f>
        <v>1.2565713817309061</v>
      </c>
      <c r="F54" s="21">
        <f>IF(OR($A54="",$B54="",$C54=""),"",B54*'MPTO_working_3-way'!$I53)</f>
        <v>6.8021012812706072</v>
      </c>
      <c r="G54" s="22">
        <f>IF(OR($A54="",$B54="",$C54=""),"",C54*'MPTO_working_3-way'!$I53)</f>
        <v>17.280452720663039</v>
      </c>
      <c r="H54" s="17"/>
      <c r="I54" s="21"/>
      <c r="J54" s="22"/>
      <c r="K54" s="17"/>
      <c r="L54" s="21"/>
      <c r="M54" s="22"/>
      <c r="N54" s="23">
        <f t="shared" si="4"/>
        <v>79.581630979253788</v>
      </c>
      <c r="O54" s="24">
        <f t="shared" si="5"/>
        <v>14.701339463343063</v>
      </c>
      <c r="P54" s="24">
        <f t="shared" si="6"/>
        <v>5.7868854257750648</v>
      </c>
      <c r="Q54" t="s">
        <v>195</v>
      </c>
      <c r="R54" t="s">
        <v>196</v>
      </c>
      <c r="S54" t="s">
        <v>292</v>
      </c>
      <c r="AD54" s="37"/>
      <c r="AE54" s="37"/>
      <c r="AH54" s="37"/>
      <c r="AI54" s="37"/>
      <c r="AJ54" t="s">
        <v>302</v>
      </c>
    </row>
    <row r="55" spans="1:36" s="36" customFormat="1" ht="15" x14ac:dyDescent="0.25">
      <c r="A55">
        <v>2.88</v>
      </c>
      <c r="B55">
        <v>3.62</v>
      </c>
      <c r="C55">
        <v>2.4700000000000002</v>
      </c>
      <c r="D55" s="20">
        <f t="shared" si="0"/>
        <v>2.8323615740015962E-2</v>
      </c>
      <c r="E55" s="17">
        <f>IF(OR($A55="",$B55="",$C55=""),"",A55*'MPTO_working_3-way'!$I54)</f>
        <v>2.992818292026735</v>
      </c>
      <c r="F55" s="21">
        <f>IF(OR($A55="",$B55="",$C55=""),"",B55*'MPTO_working_3-way'!$I54)</f>
        <v>3.761806325394716</v>
      </c>
      <c r="G55" s="22">
        <f>IF(OR($A55="",$B55="",$C55=""),"",C55*'MPTO_working_3-way'!$I54)</f>
        <v>2.5667573546201514</v>
      </c>
      <c r="H55" s="17"/>
      <c r="I55" s="21"/>
      <c r="J55" s="22"/>
      <c r="K55" s="17"/>
      <c r="L55" s="21"/>
      <c r="M55" s="22"/>
      <c r="N55" s="23">
        <f t="shared" si="4"/>
        <v>33.413321572650524</v>
      </c>
      <c r="O55" s="24">
        <f t="shared" si="5"/>
        <v>26.58297406884903</v>
      </c>
      <c r="P55" s="24">
        <f t="shared" si="6"/>
        <v>38.959662400499397</v>
      </c>
      <c r="Q55" t="s">
        <v>197</v>
      </c>
      <c r="R55" t="s">
        <v>198</v>
      </c>
      <c r="S55" t="s">
        <v>292</v>
      </c>
      <c r="AD55" s="37"/>
      <c r="AE55" s="37"/>
      <c r="AH55" s="37"/>
      <c r="AI55" s="37"/>
      <c r="AJ55" t="s">
        <v>302</v>
      </c>
    </row>
    <row r="56" spans="1:36" s="36" customFormat="1" ht="15" x14ac:dyDescent="0.25">
      <c r="A56">
        <v>2.09</v>
      </c>
      <c r="B56">
        <v>3.43</v>
      </c>
      <c r="C56">
        <v>3.86</v>
      </c>
      <c r="D56" s="20">
        <f t="shared" si="0"/>
        <v>2.908144653885758E-2</v>
      </c>
      <c r="E56" s="17">
        <f>IF(OR($A56="",$B56="",$C56=""),"",A56*'MPTO_working_3-way'!$I55)</f>
        <v>2.1719576582768378</v>
      </c>
      <c r="F56" s="21">
        <f>IF(OR($A56="",$B56="",$C56=""),"",B56*'MPTO_working_3-way'!$I55)</f>
        <v>3.5645046736313657</v>
      </c>
      <c r="G56" s="22">
        <f>IF(OR($A56="",$B56="",$C56=""),"",C56*'MPTO_working_3-way'!$I55)</f>
        <v>4.0113667755734896</v>
      </c>
      <c r="H56" s="17"/>
      <c r="I56" s="21"/>
      <c r="J56" s="22"/>
      <c r="K56" s="17"/>
      <c r="L56" s="21"/>
      <c r="M56" s="22"/>
      <c r="N56" s="23">
        <f t="shared" si="4"/>
        <v>46.04141320109197</v>
      </c>
      <c r="O56" s="24">
        <f t="shared" si="5"/>
        <v>28.054388801831546</v>
      </c>
      <c r="P56" s="24">
        <f t="shared" si="6"/>
        <v>24.929158961213009</v>
      </c>
      <c r="Q56" t="s">
        <v>199</v>
      </c>
      <c r="R56" t="s">
        <v>200</v>
      </c>
      <c r="S56" t="s">
        <v>292</v>
      </c>
      <c r="AD56" s="37"/>
      <c r="AE56" s="37"/>
      <c r="AH56" s="37"/>
      <c r="AI56" s="37"/>
      <c r="AJ56" t="s">
        <v>69</v>
      </c>
    </row>
    <row r="57" spans="1:36" s="36" customFormat="1" ht="15" x14ac:dyDescent="0.25">
      <c r="A57">
        <v>3.72</v>
      </c>
      <c r="B57">
        <v>3.55</v>
      </c>
      <c r="C57">
        <v>2.09</v>
      </c>
      <c r="D57" s="20">
        <f t="shared" si="0"/>
        <v>2.8976244667676898E-2</v>
      </c>
      <c r="E57" s="17">
        <f>IF(OR($A57="",$B57="",$C57=""),"",A57*'MPTO_working_3-way'!$I56)</f>
        <v>3.8253638505528595</v>
      </c>
      <c r="F57" s="21">
        <f>IF(OR($A57="",$B57="",$C57=""),"",B57*'MPTO_working_3-way'!$I56)</f>
        <v>3.6505488358770566</v>
      </c>
      <c r="G57" s="22">
        <f>IF(OR($A57="",$B57="",$C57=""),"",C57*'MPTO_working_3-way'!$I56)</f>
        <v>2.149196356896633</v>
      </c>
      <c r="H57" s="17"/>
      <c r="I57" s="21"/>
      <c r="J57" s="22"/>
      <c r="K57" s="17"/>
      <c r="L57" s="21"/>
      <c r="M57" s="22"/>
      <c r="N57" s="23">
        <f t="shared" si="4"/>
        <v>26.141304175692344</v>
      </c>
      <c r="O57" s="24">
        <f t="shared" si="5"/>
        <v>27.393141277063528</v>
      </c>
      <c r="P57" s="24">
        <f t="shared" si="6"/>
        <v>46.529019872524174</v>
      </c>
      <c r="Q57" t="s">
        <v>201</v>
      </c>
      <c r="R57" t="s">
        <v>202</v>
      </c>
      <c r="S57" t="s">
        <v>292</v>
      </c>
      <c r="AD57" s="37"/>
      <c r="AE57" s="37"/>
      <c r="AH57" s="37"/>
      <c r="AI57" s="37"/>
      <c r="AJ57" t="s">
        <v>69</v>
      </c>
    </row>
    <row r="58" spans="1:36" s="36" customFormat="1" ht="15" x14ac:dyDescent="0.25">
      <c r="A58">
        <v>1.85</v>
      </c>
      <c r="B58">
        <v>3.61</v>
      </c>
      <c r="C58">
        <v>4.66</v>
      </c>
      <c r="D58" s="20">
        <f t="shared" si="0"/>
        <v>3.2141125467959553E-2</v>
      </c>
      <c r="E58" s="17">
        <f>IF(OR($A58="",$B58="",$C58=""),"",A58*'MPTO_working_3-way'!$I57)</f>
        <v>1.9038006760968866</v>
      </c>
      <c r="F58" s="21">
        <f>IF(OR($A58="",$B58="",$C58=""),"",B58*'MPTO_working_3-way'!$I57)</f>
        <v>3.7149840220052757</v>
      </c>
      <c r="G58" s="22">
        <f>IF(OR($A58="",$B58="",$C58=""),"",C58*'MPTO_working_3-way'!$I57)</f>
        <v>4.7955195408710765</v>
      </c>
      <c r="H58" s="17"/>
      <c r="I58" s="21"/>
      <c r="J58" s="22"/>
      <c r="K58" s="17"/>
      <c r="L58" s="21"/>
      <c r="M58" s="22"/>
      <c r="N58" s="23">
        <f t="shared" si="4"/>
        <v>52.526507241827915</v>
      </c>
      <c r="O58" s="24">
        <f t="shared" si="5"/>
        <v>26.918016176560016</v>
      </c>
      <c r="P58" s="24">
        <f t="shared" si="6"/>
        <v>20.852797939352286</v>
      </c>
      <c r="Q58" t="s">
        <v>203</v>
      </c>
      <c r="R58" t="s">
        <v>204</v>
      </c>
      <c r="S58" t="s">
        <v>292</v>
      </c>
      <c r="AD58" s="37"/>
      <c r="AE58" s="37"/>
      <c r="AH58" s="37"/>
      <c r="AI58" s="37"/>
      <c r="AJ58" t="s">
        <v>69</v>
      </c>
    </row>
    <row r="59" spans="1:36" s="36" customFormat="1" ht="15" x14ac:dyDescent="0.25">
      <c r="A59">
        <v>2.56</v>
      </c>
      <c r="B59">
        <v>3.91</v>
      </c>
      <c r="C59">
        <v>2.62</v>
      </c>
      <c r="D59" s="20">
        <f t="shared" si="0"/>
        <v>2.8058865016301837E-2</v>
      </c>
      <c r="E59" s="17">
        <f>IF(OR($A59="",$B59="",$C59=""),"",A59*'MPTO_working_3-way'!$I58)</f>
        <v>2.634179186349253</v>
      </c>
      <c r="F59" s="21">
        <f>IF(OR($A59="",$B59="",$C59=""),"",B59*'MPTO_working_3-way'!$I58)</f>
        <v>4.0232971166506166</v>
      </c>
      <c r="G59" s="22">
        <f>IF(OR($A59="",$B59="",$C59=""),"",C59*'MPTO_working_3-way'!$I58)</f>
        <v>2.6959177610293135</v>
      </c>
      <c r="H59" s="17"/>
      <c r="I59" s="21"/>
      <c r="J59" s="22"/>
      <c r="K59" s="17"/>
      <c r="L59" s="21"/>
      <c r="M59" s="22"/>
      <c r="N59" s="23">
        <f t="shared" si="4"/>
        <v>37.962489612785774</v>
      </c>
      <c r="O59" s="24">
        <f t="shared" si="5"/>
        <v>24.855236165916008</v>
      </c>
      <c r="P59" s="24">
        <f t="shared" si="6"/>
        <v>37.093119621653273</v>
      </c>
      <c r="Q59" t="s">
        <v>205</v>
      </c>
      <c r="R59" t="s">
        <v>206</v>
      </c>
      <c r="S59" t="s">
        <v>292</v>
      </c>
      <c r="AD59" s="37"/>
      <c r="AE59" s="37"/>
      <c r="AH59" s="37"/>
      <c r="AI59" s="37"/>
      <c r="AJ59" t="s">
        <v>303</v>
      </c>
    </row>
    <row r="60" spans="1:36" s="36" customFormat="1" ht="15" x14ac:dyDescent="0.25">
      <c r="A60">
        <v>2.42</v>
      </c>
      <c r="B60">
        <v>3.91</v>
      </c>
      <c r="C60">
        <v>2.79</v>
      </c>
      <c r="D60" s="20">
        <f t="shared" si="0"/>
        <v>2.7400555267292903E-2</v>
      </c>
      <c r="E60" s="17">
        <f>IF(OR($A60="",$B60="",$C60=""),"",A60*'MPTO_working_3-way'!$I59)</f>
        <v>2.4977815236324621</v>
      </c>
      <c r="F60" s="21">
        <f>IF(OR($A60="",$B60="",$C60=""),"",B60*'MPTO_working_3-way'!$I59)</f>
        <v>4.0356718005797223</v>
      </c>
      <c r="G60" s="22">
        <f>IF(OR($A60="",$B60="",$C60=""),"",C60*'MPTO_working_3-way'!$I59)</f>
        <v>2.8796737400556074</v>
      </c>
      <c r="H60" s="17"/>
      <c r="I60" s="21"/>
      <c r="J60" s="22"/>
      <c r="K60" s="17"/>
      <c r="L60" s="21"/>
      <c r="M60" s="22"/>
      <c r="N60" s="23">
        <f t="shared" si="4"/>
        <v>40.0355271483362</v>
      </c>
      <c r="O60" s="24">
        <f t="shared" si="5"/>
        <v>24.77902191789606</v>
      </c>
      <c r="P60" s="24">
        <f t="shared" si="6"/>
        <v>34.726156164506669</v>
      </c>
      <c r="Q60" t="s">
        <v>207</v>
      </c>
      <c r="R60" t="s">
        <v>208</v>
      </c>
      <c r="S60" t="s">
        <v>292</v>
      </c>
      <c r="AD60" s="37"/>
      <c r="AE60" s="37"/>
      <c r="AH60" s="37"/>
      <c r="AI60" s="37"/>
      <c r="AJ60" t="s">
        <v>303</v>
      </c>
    </row>
    <row r="61" spans="1:36" s="36" customFormat="1" ht="15" x14ac:dyDescent="0.25">
      <c r="A61">
        <v>4.28</v>
      </c>
      <c r="B61">
        <v>4.45</v>
      </c>
      <c r="C61">
        <v>1.75</v>
      </c>
      <c r="D61" s="20">
        <f t="shared" si="0"/>
        <v>2.9792532365251034E-2</v>
      </c>
      <c r="E61" s="17">
        <f>IF(OR($A61="",$B61="",$C61=""),"",A61*'MPTO_working_3-way'!$I60)</f>
        <v>4.4000919422697722</v>
      </c>
      <c r="F61" s="21">
        <f>IF(OR($A61="",$B61="",$C61=""),"",B61*'MPTO_working_3-way'!$I60)</f>
        <v>4.5748619493225435</v>
      </c>
      <c r="G61" s="22">
        <f>IF(OR($A61="",$B61="",$C61=""),"",C61*'MPTO_working_3-way'!$I60)</f>
        <v>1.7991030137785282</v>
      </c>
      <c r="H61" s="17"/>
      <c r="I61" s="21"/>
      <c r="J61" s="22"/>
      <c r="K61" s="17"/>
      <c r="L61" s="21"/>
      <c r="M61" s="22"/>
      <c r="N61" s="23">
        <f t="shared" si="4"/>
        <v>22.726797828777947</v>
      </c>
      <c r="O61" s="24">
        <f t="shared" si="5"/>
        <v>21.858583080262832</v>
      </c>
      <c r="P61" s="24">
        <f t="shared" si="6"/>
        <v>55.583254118382641</v>
      </c>
      <c r="Q61" t="s">
        <v>209</v>
      </c>
      <c r="R61" t="s">
        <v>210</v>
      </c>
      <c r="S61" t="s">
        <v>292</v>
      </c>
      <c r="AD61" s="37"/>
      <c r="AE61" s="37"/>
      <c r="AH61" s="37"/>
      <c r="AI61" s="37"/>
      <c r="AJ61" t="s">
        <v>303</v>
      </c>
    </row>
    <row r="62" spans="1:36" s="36" customFormat="1" ht="15" x14ac:dyDescent="0.25">
      <c r="A62">
        <v>2.2200000000000002</v>
      </c>
      <c r="B62">
        <v>3.74</v>
      </c>
      <c r="C62">
        <v>3.22</v>
      </c>
      <c r="D62" s="20">
        <f t="shared" si="0"/>
        <v>2.8389135806015542E-2</v>
      </c>
      <c r="E62" s="17">
        <f>IF(OR($A62="",$B62="",$C62=""),"",A62*'MPTO_working_3-way'!$I61)</f>
        <v>2.2808292326933906</v>
      </c>
      <c r="F62" s="21">
        <f>IF(OR($A62="",$B62="",$C62=""),"",B62*'MPTO_working_3-way'!$I61)</f>
        <v>3.8424780766996758</v>
      </c>
      <c r="G62" s="22">
        <f>IF(OR($A62="",$B62="",$C62=""),"",C62*'MPTO_working_3-way'!$I61)</f>
        <v>3.3082297879606832</v>
      </c>
      <c r="H62" s="17"/>
      <c r="I62" s="21"/>
      <c r="J62" s="22"/>
      <c r="K62" s="17"/>
      <c r="L62" s="21"/>
      <c r="M62" s="22"/>
      <c r="N62" s="23">
        <f t="shared" si="4"/>
        <v>43.843703231526796</v>
      </c>
      <c r="O62" s="24">
        <f t="shared" si="5"/>
        <v>26.024871971654946</v>
      </c>
      <c r="P62" s="24">
        <f t="shared" si="6"/>
        <v>30.227646327325935</v>
      </c>
      <c r="Q62" t="s">
        <v>211</v>
      </c>
      <c r="R62" t="s">
        <v>212</v>
      </c>
      <c r="S62" t="s">
        <v>292</v>
      </c>
      <c r="AD62" s="37"/>
      <c r="AE62" s="37"/>
      <c r="AH62" s="37"/>
      <c r="AI62" s="37"/>
      <c r="AJ62" t="s">
        <v>303</v>
      </c>
    </row>
    <row r="63" spans="1:36" s="36" customFormat="1" ht="15" x14ac:dyDescent="0.25">
      <c r="A63">
        <v>1.89</v>
      </c>
      <c r="B63">
        <v>4.09</v>
      </c>
      <c r="C63">
        <v>3.89</v>
      </c>
      <c r="D63" s="20">
        <f t="shared" si="0"/>
        <v>3.0668715347001552E-2</v>
      </c>
      <c r="E63" s="17">
        <f>IF(OR($A63="",$B63="",$C63=""),"",A63*'MPTO_working_3-way'!$I62)</f>
        <v>1.9463078861703245</v>
      </c>
      <c r="F63" s="21">
        <f>IF(OR($A63="",$B63="",$C63=""),"",B63*'MPTO_working_3-way'!$I62)</f>
        <v>4.2118514573738768</v>
      </c>
      <c r="G63" s="22">
        <f>IF(OR($A63="",$B63="",$C63=""),"",C63*'MPTO_working_3-way'!$I62)</f>
        <v>4.0058929509008268</v>
      </c>
      <c r="H63" s="17"/>
      <c r="I63" s="21"/>
      <c r="J63" s="22"/>
      <c r="K63" s="17"/>
      <c r="L63" s="21"/>
      <c r="M63" s="22"/>
      <c r="N63" s="23">
        <f t="shared" si="4"/>
        <v>51.379332484114926</v>
      </c>
      <c r="O63" s="24">
        <f t="shared" si="5"/>
        <v>23.7425277249333</v>
      </c>
      <c r="P63" s="24">
        <f t="shared" si="6"/>
        <v>24.963223237783343</v>
      </c>
      <c r="Q63" t="s">
        <v>213</v>
      </c>
      <c r="R63" t="s">
        <v>214</v>
      </c>
      <c r="S63" t="s">
        <v>292</v>
      </c>
      <c r="AD63" s="37"/>
      <c r="AE63" s="37"/>
      <c r="AH63" s="37"/>
      <c r="AI63" s="37"/>
      <c r="AJ63" t="s">
        <v>303</v>
      </c>
    </row>
    <row r="64" spans="1:36" s="36" customFormat="1" ht="15" x14ac:dyDescent="0.25">
      <c r="A64">
        <v>3.62</v>
      </c>
      <c r="B64">
        <v>3.47</v>
      </c>
      <c r="C64">
        <v>2.1</v>
      </c>
      <c r="D64" s="20">
        <f t="shared" si="0"/>
        <v>4.0618008153473939E-2</v>
      </c>
      <c r="E64" s="17">
        <f>IF(OR($A64="",$B64="",$C64=""),"",A64*'MPTO_working_3-way'!$I63)</f>
        <v>3.7227686716177764</v>
      </c>
      <c r="F64" s="21">
        <f>IF(OR($A64="",$B64="",$C64=""),"",B64*'MPTO_working_3-way'!$I63)</f>
        <v>3.568510301246874</v>
      </c>
      <c r="G64" s="22">
        <f>IF(OR($A64="",$B64="",$C64=""),"",C64*'MPTO_working_3-way'!$I63)</f>
        <v>2.1596171851926327</v>
      </c>
      <c r="H64" s="17"/>
      <c r="I64" s="21"/>
      <c r="J64" s="22"/>
      <c r="K64" s="17"/>
      <c r="L64" s="21"/>
      <c r="M64" s="22"/>
      <c r="N64" s="23">
        <f t="shared" si="4"/>
        <v>26.861728144000878</v>
      </c>
      <c r="O64" s="24">
        <f t="shared" si="5"/>
        <v>28.022897948496599</v>
      </c>
      <c r="P64" s="24">
        <f t="shared" si="6"/>
        <v>46.30450280061104</v>
      </c>
      <c r="Q64" t="s">
        <v>215</v>
      </c>
      <c r="R64" t="s">
        <v>216</v>
      </c>
      <c r="S64" t="s">
        <v>292</v>
      </c>
      <c r="AD64" s="37"/>
      <c r="AE64" s="37"/>
      <c r="AH64" s="37"/>
      <c r="AI64" s="37"/>
      <c r="AJ64" t="s">
        <v>299</v>
      </c>
    </row>
    <row r="65" spans="1:36" s="36" customFormat="1" ht="15" x14ac:dyDescent="0.25">
      <c r="A65">
        <v>1.62</v>
      </c>
      <c r="B65">
        <v>3.78</v>
      </c>
      <c r="C65">
        <v>6.01</v>
      </c>
      <c r="D65" s="20">
        <f t="shared" si="0"/>
        <v>4.8223566249079308E-2</v>
      </c>
      <c r="E65" s="17">
        <f>IF(OR($A65="",$B65="",$C65=""),"",A65*'MPTO_working_3-way'!$I64)</f>
        <v>1.6696833188621427</v>
      </c>
      <c r="F65" s="21">
        <f>IF(OR($A65="",$B65="",$C65=""),"",B65*'MPTO_working_3-way'!$I64)</f>
        <v>3.8959277440116655</v>
      </c>
      <c r="G65" s="22">
        <f>IF(OR($A65="",$B65="",$C65=""),"",C65*'MPTO_working_3-way'!$I64)</f>
        <v>6.1943189792354794</v>
      </c>
      <c r="H65" s="17"/>
      <c r="I65" s="21"/>
      <c r="J65" s="22"/>
      <c r="K65" s="17"/>
      <c r="L65" s="21"/>
      <c r="M65" s="22"/>
      <c r="N65" s="23">
        <f t="shared" si="4"/>
        <v>59.891596729940431</v>
      </c>
      <c r="O65" s="24">
        <f t="shared" si="5"/>
        <v>25.667827169974476</v>
      </c>
      <c r="P65" s="24">
        <f t="shared" si="6"/>
        <v>16.143824742513065</v>
      </c>
      <c r="Q65" t="s">
        <v>217</v>
      </c>
      <c r="R65" t="s">
        <v>218</v>
      </c>
      <c r="S65" t="s">
        <v>292</v>
      </c>
      <c r="AD65" s="37"/>
      <c r="AE65" s="37"/>
      <c r="AH65" s="37"/>
      <c r="AI65" s="37"/>
      <c r="AJ65" t="s">
        <v>300</v>
      </c>
    </row>
    <row r="66" spans="1:36" s="36" customFormat="1" ht="15" x14ac:dyDescent="0.25">
      <c r="A66">
        <v>4.7300000000000004</v>
      </c>
      <c r="B66">
        <v>3.51</v>
      </c>
      <c r="C66">
        <v>1.81</v>
      </c>
      <c r="D66" s="20">
        <f t="shared" si="0"/>
        <v>4.8802963231846741E-2</v>
      </c>
      <c r="E66" s="17">
        <f>IF(OR($A66="",$B66="",$C66=""),"",A66*'MPTO_working_3-way'!$I65)</f>
        <v>4.9221231785659318</v>
      </c>
      <c r="F66" s="21">
        <f>IF(OR($A66="",$B66="",$C66=""),"",B66*'MPTO_working_3-way'!$I65)</f>
        <v>3.6525692086186932</v>
      </c>
      <c r="G66" s="22">
        <f>IF(OR($A66="",$B66="",$C66=""),"",C66*'MPTO_working_3-way'!$I65)</f>
        <v>1.8835185947577879</v>
      </c>
      <c r="H66" s="17"/>
      <c r="I66" s="21"/>
      <c r="J66" s="22"/>
      <c r="K66" s="17"/>
      <c r="L66" s="21"/>
      <c r="M66" s="22"/>
      <c r="N66" s="23">
        <f t="shared" si="4"/>
        <v>20.316435889996391</v>
      </c>
      <c r="O66" s="24">
        <f t="shared" si="5"/>
        <v>27.377989105322769</v>
      </c>
      <c r="P66" s="24">
        <f t="shared" si="6"/>
        <v>53.092122519161833</v>
      </c>
      <c r="Q66" t="s">
        <v>219</v>
      </c>
      <c r="R66" t="s">
        <v>220</v>
      </c>
      <c r="S66" t="s">
        <v>292</v>
      </c>
      <c r="AD66" s="37"/>
      <c r="AE66" s="37"/>
      <c r="AH66" s="37"/>
      <c r="AI66" s="37"/>
      <c r="AJ66" t="s">
        <v>300</v>
      </c>
    </row>
    <row r="67" spans="1:36" s="36" customFormat="1" ht="15" x14ac:dyDescent="0.25">
      <c r="A67">
        <v>4.08</v>
      </c>
      <c r="B67">
        <v>3.5</v>
      </c>
      <c r="C67">
        <v>1.9</v>
      </c>
      <c r="D67" s="20">
        <f t="shared" si="0"/>
        <v>5.7128114403656172E-2</v>
      </c>
      <c r="E67" s="17">
        <f>IF(OR($A67="",$B67="",$C67=""),"",A67*'MPTO_working_3-way'!$I66)</f>
        <v>4.276752150296244</v>
      </c>
      <c r="F67" s="21">
        <f>IF(OR($A67="",$B67="",$C67=""),"",B67*'MPTO_working_3-way'!$I66)</f>
        <v>3.6687824818717774</v>
      </c>
      <c r="G67" s="22">
        <f>IF(OR($A67="",$B67="",$C67=""),"",C67*'MPTO_working_3-way'!$I66)</f>
        <v>1.9916247758732506</v>
      </c>
      <c r="H67" s="17"/>
      <c r="I67" s="21"/>
      <c r="J67" s="22"/>
      <c r="K67" s="17"/>
      <c r="L67" s="21"/>
      <c r="M67" s="22"/>
      <c r="N67" s="23">
        <f t="shared" si="4"/>
        <v>23.382229431526248</v>
      </c>
      <c r="O67" s="24">
        <f t="shared" si="5"/>
        <v>27.256998880179172</v>
      </c>
      <c r="P67" s="24">
        <f t="shared" si="6"/>
        <v>50.210261095066897</v>
      </c>
      <c r="Q67" t="s">
        <v>221</v>
      </c>
      <c r="R67" t="s">
        <v>222</v>
      </c>
      <c r="S67" t="s">
        <v>292</v>
      </c>
      <c r="AD67" s="37"/>
      <c r="AE67" s="37"/>
      <c r="AH67" s="37"/>
      <c r="AI67" s="37"/>
      <c r="AJ67" t="s">
        <v>300</v>
      </c>
    </row>
    <row r="68" spans="1:36" s="36" customFormat="1" ht="15" x14ac:dyDescent="0.25">
      <c r="A68">
        <v>3.01</v>
      </c>
      <c r="B68">
        <v>3.38</v>
      </c>
      <c r="C68">
        <v>2.35</v>
      </c>
      <c r="D68" s="20">
        <f t="shared" ref="D68:D120" si="7">IF(OR($A68="",$B68="",$C68=""),"",(1/A68)+(1/B68)+(1/C68)-1)</f>
        <v>5.3615816680560036E-2</v>
      </c>
      <c r="E68" s="17">
        <f>IF(OR($A68="",$B68="",$C68=""),"",A68*'MPTO_working_3-way'!$I67)</f>
        <v>3.1568969193278584</v>
      </c>
      <c r="F68" s="21">
        <f>IF(OR($A68="",$B68="",$C68=""),"",B68*'MPTO_working_3-way'!$I67)</f>
        <v>3.5449540157236417</v>
      </c>
      <c r="G68" s="22">
        <f>IF(OR($A68="",$B68="",$C68=""),"",C68*'MPTO_working_3-way'!$I67)</f>
        <v>2.4646869635948399</v>
      </c>
      <c r="H68" s="17"/>
      <c r="I68" s="21"/>
      <c r="J68" s="22"/>
      <c r="K68" s="17"/>
      <c r="L68" s="21"/>
      <c r="M68" s="22"/>
      <c r="N68" s="23">
        <f t="shared" si="4"/>
        <v>31.676675721578899</v>
      </c>
      <c r="O68" s="24">
        <f t="shared" si="5"/>
        <v>28.209110627796598</v>
      </c>
      <c r="P68" s="24">
        <f t="shared" si="6"/>
        <v>40.573103796575523</v>
      </c>
      <c r="Q68" t="s">
        <v>223</v>
      </c>
      <c r="R68" t="s">
        <v>224</v>
      </c>
      <c r="S68" t="s">
        <v>292</v>
      </c>
      <c r="AD68" s="37"/>
      <c r="AE68" s="37"/>
      <c r="AH68" s="37"/>
      <c r="AI68" s="37"/>
      <c r="AJ68" t="s">
        <v>300</v>
      </c>
    </row>
    <row r="69" spans="1:36" s="36" customFormat="1" ht="15" x14ac:dyDescent="0.25">
      <c r="A69">
        <v>2.27</v>
      </c>
      <c r="B69">
        <v>3.27</v>
      </c>
      <c r="C69">
        <v>3.37</v>
      </c>
      <c r="D69" s="20">
        <f t="shared" si="7"/>
        <v>4.3074936959260679E-2</v>
      </c>
      <c r="E69" s="17">
        <f>IF(OR($A69="",$B69="",$C69=""),"",A69*'MPTO_working_3-way'!$I68)</f>
        <v>2.3996808196962993</v>
      </c>
      <c r="F69" s="21">
        <f>IF(OR($A69="",$B69="",$C69=""),"",B69*'MPTO_working_3-way'!$I68)</f>
        <v>3.4568089340999557</v>
      </c>
      <c r="G69" s="22">
        <f>IF(OR($A69="",$B69="",$C69=""),"",C69*'MPTO_working_3-way'!$I68)</f>
        <v>3.5625217455403213</v>
      </c>
      <c r="H69" s="17"/>
      <c r="I69" s="21"/>
      <c r="J69" s="22"/>
      <c r="K69" s="17"/>
      <c r="L69" s="21"/>
      <c r="M69" s="22"/>
      <c r="N69" s="23">
        <f t="shared" ref="N69:N111" si="8">(1/E69)* 100</f>
        <v>41.672208728432423</v>
      </c>
      <c r="O69" s="24">
        <f t="shared" ref="O69:O111" si="9">(1/F69)* 100</f>
        <v>28.92841401025737</v>
      </c>
      <c r="P69" s="24">
        <f t="shared" ref="P69:P111" si="10">(1/G69)* 100</f>
        <v>28.070004098973765</v>
      </c>
      <c r="Q69" t="s">
        <v>225</v>
      </c>
      <c r="R69" t="s">
        <v>226</v>
      </c>
      <c r="S69" t="s">
        <v>292</v>
      </c>
      <c r="AD69" s="37"/>
      <c r="AE69" s="37"/>
      <c r="AH69" s="37"/>
      <c r="AI69" s="37"/>
      <c r="AJ69" t="s">
        <v>301</v>
      </c>
    </row>
    <row r="70" spans="1:36" s="36" customFormat="1" ht="15" x14ac:dyDescent="0.25">
      <c r="A70">
        <v>1.56</v>
      </c>
      <c r="B70">
        <v>4.2</v>
      </c>
      <c r="C70">
        <v>5.86</v>
      </c>
      <c r="D70" s="20">
        <f t="shared" si="7"/>
        <v>4.9769343284701506E-2</v>
      </c>
      <c r="E70" s="17">
        <f>IF(OR($A70="",$B70="",$C70=""),"",A70*'MPTO_working_3-way'!$I69)</f>
        <v>1.6436406740216738</v>
      </c>
      <c r="F70" s="21">
        <f>IF(OR($A70="",$B70="",$C70=""),"",B70*'MPTO_working_3-way'!$I69)</f>
        <v>4.4251864300583525</v>
      </c>
      <c r="G70" s="22">
        <f>IF(OR($A70="",$B70="",$C70=""),"",C70*'MPTO_working_3-way'!$I69)</f>
        <v>6.1741886857480823</v>
      </c>
      <c r="H70" s="17"/>
      <c r="I70" s="21"/>
      <c r="J70" s="22"/>
      <c r="K70" s="17"/>
      <c r="L70" s="21"/>
      <c r="M70" s="22"/>
      <c r="N70" s="23">
        <f t="shared" si="8"/>
        <v>60.840548412153353</v>
      </c>
      <c r="O70" s="24">
        <f t="shared" si="9"/>
        <v>22.597917981656956</v>
      </c>
      <c r="P70" s="24">
        <f t="shared" si="10"/>
        <v>16.19645998685311</v>
      </c>
      <c r="Q70" t="s">
        <v>227</v>
      </c>
      <c r="R70" t="s">
        <v>228</v>
      </c>
      <c r="S70" t="s">
        <v>292</v>
      </c>
      <c r="AD70" s="37"/>
      <c r="AE70" s="37"/>
      <c r="AH70" s="37"/>
      <c r="AI70" s="37"/>
      <c r="AJ70" t="s">
        <v>301</v>
      </c>
    </row>
    <row r="71" spans="1:36" s="36" customFormat="1" ht="15" x14ac:dyDescent="0.25">
      <c r="A71">
        <v>1.71</v>
      </c>
      <c r="B71">
        <v>4.0199999999999996</v>
      </c>
      <c r="C71">
        <v>4.63</v>
      </c>
      <c r="D71" s="20">
        <f t="shared" si="7"/>
        <v>4.9534261925188838E-2</v>
      </c>
      <c r="E71" s="17">
        <f>IF(OR($A71="",$B71="",$C71=""),"",A71*'MPTO_working_3-way'!$I70)</f>
        <v>1.7836581422003357</v>
      </c>
      <c r="F71" s="21">
        <f>IF(OR($A71="",$B71="",$C71=""),"",B71*'MPTO_working_3-way'!$I70)</f>
        <v>4.1931612465762278</v>
      </c>
      <c r="G71" s="22">
        <f>IF(OR($A71="",$B71="",$C71=""),"",C71*'MPTO_working_3-way'!$I70)</f>
        <v>4.8294369581213772</v>
      </c>
      <c r="H71" s="17"/>
      <c r="I71" s="21"/>
      <c r="J71" s="22"/>
      <c r="K71" s="17"/>
      <c r="L71" s="21"/>
      <c r="M71" s="22"/>
      <c r="N71" s="23">
        <f t="shared" si="8"/>
        <v>56.064554991821005</v>
      </c>
      <c r="O71" s="24">
        <f t="shared" si="9"/>
        <v>23.848355481595497</v>
      </c>
      <c r="P71" s="24">
        <f t="shared" si="10"/>
        <v>20.706347523977083</v>
      </c>
      <c r="Q71" t="s">
        <v>229</v>
      </c>
      <c r="R71" t="s">
        <v>230</v>
      </c>
      <c r="S71" t="s">
        <v>292</v>
      </c>
      <c r="AD71" s="37"/>
      <c r="AE71" s="37"/>
      <c r="AH71" s="37"/>
      <c r="AI71" s="37"/>
      <c r="AJ71" t="s">
        <v>301</v>
      </c>
    </row>
    <row r="72" spans="1:36" s="36" customFormat="1" ht="15" x14ac:dyDescent="0.25">
      <c r="A72">
        <v>2.44</v>
      </c>
      <c r="B72">
        <v>3.52</v>
      </c>
      <c r="C72">
        <v>2.86</v>
      </c>
      <c r="D72" s="20">
        <f t="shared" si="7"/>
        <v>4.3577324315029475E-2</v>
      </c>
      <c r="E72" s="17">
        <f>IF(OR($A72="",$B72="",$C72=""),"",A72*'MPTO_working_3-way'!$I71)</f>
        <v>2.5614371976146715</v>
      </c>
      <c r="F72" s="21">
        <f>IF(OR($A72="",$B72="",$C72=""),"",B72*'MPTO_working_3-way'!$I71)</f>
        <v>3.6951880883621495</v>
      </c>
      <c r="G72" s="22">
        <f>IF(OR($A72="",$B72="",$C72=""),"",C72*'MPTO_working_3-way'!$I71)</f>
        <v>3.0023403217942461</v>
      </c>
      <c r="H72" s="17"/>
      <c r="I72" s="21"/>
      <c r="J72" s="22"/>
      <c r="K72" s="17"/>
      <c r="L72" s="21"/>
      <c r="M72" s="22"/>
      <c r="N72" s="23">
        <f t="shared" si="8"/>
        <v>39.040582409408522</v>
      </c>
      <c r="O72" s="24">
        <f t="shared" si="9"/>
        <v>27.062221897430906</v>
      </c>
      <c r="P72" s="24">
        <f t="shared" si="10"/>
        <v>33.307350027607271</v>
      </c>
      <c r="Q72" t="s">
        <v>231</v>
      </c>
      <c r="R72" t="s">
        <v>232</v>
      </c>
      <c r="S72" t="s">
        <v>292</v>
      </c>
      <c r="AD72" s="37"/>
      <c r="AE72" s="37"/>
      <c r="AH72" s="37"/>
      <c r="AI72" s="37"/>
      <c r="AJ72" t="s">
        <v>301</v>
      </c>
    </row>
    <row r="73" spans="1:36" s="36" customFormat="1" ht="15" x14ac:dyDescent="0.25">
      <c r="A73">
        <v>1.76</v>
      </c>
      <c r="B73">
        <v>4.13</v>
      </c>
      <c r="C73">
        <v>4.55</v>
      </c>
      <c r="D73" s="20">
        <f t="shared" si="7"/>
        <v>3.009278856736497E-2</v>
      </c>
      <c r="E73" s="17">
        <f>IF(OR($A73="",$B73="",$C73=""),"",A73*'MPTO_working_3-way'!$I72)</f>
        <v>1.8471803009883323</v>
      </c>
      <c r="F73" s="21">
        <f>IF(OR($A73="",$B73="",$C73=""),"",B73*'MPTO_working_3-way'!$I72)</f>
        <v>4.3345765017510294</v>
      </c>
      <c r="G73" s="22">
        <f>IF(OR($A73="",$B73="",$C73=""),"",C73*'MPTO_working_3-way'!$I72)</f>
        <v>4.7753808917596094</v>
      </c>
      <c r="H73" s="17"/>
      <c r="I73" s="21"/>
      <c r="J73" s="22"/>
      <c r="K73" s="17"/>
      <c r="L73" s="21"/>
      <c r="M73" s="22"/>
      <c r="N73" s="23">
        <f t="shared" si="8"/>
        <v>54.136566932039656</v>
      </c>
      <c r="O73" s="24">
        <f t="shared" si="9"/>
        <v>23.070304552152493</v>
      </c>
      <c r="P73" s="24">
        <f t="shared" si="10"/>
        <v>20.940737978107641</v>
      </c>
      <c r="Q73" t="s">
        <v>233</v>
      </c>
      <c r="R73" t="s">
        <v>234</v>
      </c>
      <c r="S73" t="s">
        <v>292</v>
      </c>
      <c r="AD73" s="37"/>
      <c r="AE73" s="37"/>
      <c r="AH73" s="37"/>
      <c r="AI73" s="37"/>
      <c r="AJ73" t="s">
        <v>304</v>
      </c>
    </row>
    <row r="74" spans="1:36" s="36" customFormat="1" ht="15" x14ac:dyDescent="0.25">
      <c r="A74">
        <v>3.77</v>
      </c>
      <c r="B74">
        <v>3.48</v>
      </c>
      <c r="C74">
        <v>2.1</v>
      </c>
      <c r="D74" s="20">
        <f t="shared" si="7"/>
        <v>2.8798787419477057E-2</v>
      </c>
      <c r="E74" s="17">
        <f>IF(OR($A74="",$B74="",$C74=""),"",A74*'MPTO_working_3-way'!$I73)</f>
        <v>3.9342865126676609</v>
      </c>
      <c r="F74" s="21">
        <f>IF(OR($A74="",$B74="",$C74=""),"",B74*'MPTO_working_3-way'!$I73)</f>
        <v>3.6316490886163026</v>
      </c>
      <c r="G74" s="22">
        <f>IF(OR($A74="",$B74="",$C74=""),"",C74*'MPTO_working_3-way'!$I73)</f>
        <v>2.1915123810615622</v>
      </c>
      <c r="H74" s="17"/>
      <c r="I74" s="21"/>
      <c r="J74" s="22"/>
      <c r="K74" s="17"/>
      <c r="L74" s="21"/>
      <c r="M74" s="22"/>
      <c r="N74" s="23">
        <f t="shared" si="8"/>
        <v>25.417569279212088</v>
      </c>
      <c r="O74" s="24">
        <f t="shared" si="9"/>
        <v>27.535700052479761</v>
      </c>
      <c r="P74" s="24">
        <f t="shared" si="10"/>
        <v>45.630588658395027</v>
      </c>
      <c r="Q74" t="s">
        <v>235</v>
      </c>
      <c r="R74" t="s">
        <v>236</v>
      </c>
      <c r="S74" t="s">
        <v>292</v>
      </c>
      <c r="AD74" s="37"/>
      <c r="AE74" s="37"/>
      <c r="AH74" s="37"/>
      <c r="AI74" s="37"/>
      <c r="AJ74" t="s">
        <v>304</v>
      </c>
    </row>
    <row r="75" spans="1:36" s="36" customFormat="1" ht="15" x14ac:dyDescent="0.25">
      <c r="A75">
        <v>2.65</v>
      </c>
      <c r="B75">
        <v>3.75</v>
      </c>
      <c r="C75">
        <v>2.61</v>
      </c>
      <c r="D75" s="20">
        <f t="shared" si="7"/>
        <v>2.7166919684811663E-2</v>
      </c>
      <c r="E75" s="17">
        <f>IF(OR($A75="",$B75="",$C75=""),"",A75*'MPTO_working_3-way'!$I74)</f>
        <v>2.7297458897035169</v>
      </c>
      <c r="F75" s="21">
        <f>IF(OR($A75="",$B75="",$C75=""),"",B75*'MPTO_working_3-way'!$I74)</f>
        <v>3.8628479571276184</v>
      </c>
      <c r="G75" s="22">
        <f>IF(OR($A75="",$B75="",$C75=""),"",C75*'MPTO_working_3-way'!$I74)</f>
        <v>2.6885421781608225</v>
      </c>
      <c r="H75" s="17"/>
      <c r="I75" s="21"/>
      <c r="J75" s="22"/>
      <c r="K75" s="17"/>
      <c r="L75" s="21"/>
      <c r="M75" s="22"/>
      <c r="N75" s="23">
        <f t="shared" si="8"/>
        <v>36.633446496685153</v>
      </c>
      <c r="O75" s="24">
        <f t="shared" si="9"/>
        <v>25.887635524324175</v>
      </c>
      <c r="P75" s="24">
        <f t="shared" si="10"/>
        <v>37.19487862690255</v>
      </c>
      <c r="Q75" t="s">
        <v>237</v>
      </c>
      <c r="R75" t="s">
        <v>238</v>
      </c>
      <c r="S75" t="s">
        <v>292</v>
      </c>
      <c r="AD75" s="37"/>
      <c r="AE75" s="37"/>
      <c r="AH75" s="37"/>
      <c r="AI75" s="37"/>
      <c r="AJ75" t="s">
        <v>304</v>
      </c>
    </row>
    <row r="76" spans="1:36" s="36" customFormat="1" ht="15" x14ac:dyDescent="0.25">
      <c r="A76">
        <v>2.61</v>
      </c>
      <c r="B76">
        <v>3.52</v>
      </c>
      <c r="C76">
        <v>2.78</v>
      </c>
      <c r="D76" s="20">
        <f t="shared" si="7"/>
        <v>2.6944901758843676E-2</v>
      </c>
      <c r="E76" s="17">
        <f>IF(OR($A76="",$B76="",$C76=""),"",A76*'MPTO_working_3-way'!$I75)</f>
        <v>2.685164835164835</v>
      </c>
      <c r="F76" s="21">
        <f>IF(OR($A76="",$B76="",$C76=""),"",B76*'MPTO_working_3-way'!$I75)</f>
        <v>3.6213717317165592</v>
      </c>
      <c r="G76" s="22">
        <f>IF(OR($A76="",$B76="",$C76=""),"",C76*'MPTO_working_3-way'!$I75)</f>
        <v>2.8600606290261461</v>
      </c>
      <c r="H76" s="17"/>
      <c r="I76" s="21"/>
      <c r="J76" s="22"/>
      <c r="K76" s="17"/>
      <c r="L76" s="21"/>
      <c r="M76" s="22"/>
      <c r="N76" s="23">
        <f t="shared" si="8"/>
        <v>37.241661551053816</v>
      </c>
      <c r="O76" s="24">
        <f t="shared" si="9"/>
        <v>27.613845638707517</v>
      </c>
      <c r="P76" s="24">
        <f t="shared" si="10"/>
        <v>34.964293758363482</v>
      </c>
      <c r="Q76" t="s">
        <v>239</v>
      </c>
      <c r="R76" t="s">
        <v>240</v>
      </c>
      <c r="S76" t="s">
        <v>292</v>
      </c>
      <c r="AD76" s="37"/>
      <c r="AE76" s="37"/>
      <c r="AH76" s="37"/>
      <c r="AI76" s="37"/>
      <c r="AJ76" t="s">
        <v>304</v>
      </c>
    </row>
    <row r="77" spans="1:36" s="36" customFormat="1" ht="15" x14ac:dyDescent="0.25">
      <c r="A77">
        <v>1.88</v>
      </c>
      <c r="B77">
        <v>4</v>
      </c>
      <c r="C77">
        <v>3.75</v>
      </c>
      <c r="D77" s="20">
        <f t="shared" si="7"/>
        <v>4.8581560283687875E-2</v>
      </c>
      <c r="E77" s="17">
        <f>IF(OR($A77="",$B77="",$C77=""),"",A77*'MPTO_working_3-way'!$I76)</f>
        <v>1.9310738090074457</v>
      </c>
      <c r="F77" s="21">
        <f>IF(OR($A77="",$B77="",$C77=""),"",B77*'MPTO_working_3-way'!$I76)</f>
        <v>4.1086676787392467</v>
      </c>
      <c r="G77" s="22">
        <f>IF(OR($A77="",$B77="",$C77=""),"",C77*'MPTO_working_3-way'!$I76)</f>
        <v>3.8518759488180438</v>
      </c>
      <c r="H77" s="17"/>
      <c r="I77" s="21"/>
      <c r="J77" s="22"/>
      <c r="K77" s="17"/>
      <c r="L77" s="21"/>
      <c r="M77" s="22"/>
      <c r="N77" s="23">
        <f t="shared" si="8"/>
        <v>51.784659671501153</v>
      </c>
      <c r="O77" s="24">
        <f t="shared" si="9"/>
        <v>24.338790045605542</v>
      </c>
      <c r="P77" s="24">
        <f t="shared" si="10"/>
        <v>25.961376048645906</v>
      </c>
      <c r="Q77" t="s">
        <v>241</v>
      </c>
      <c r="R77" t="s">
        <v>242</v>
      </c>
      <c r="S77" t="s">
        <v>292</v>
      </c>
      <c r="AD77" s="37"/>
      <c r="AE77" s="37"/>
      <c r="AH77" s="37"/>
      <c r="AI77" s="37"/>
      <c r="AJ77" t="s">
        <v>305</v>
      </c>
    </row>
    <row r="78" spans="1:36" s="36" customFormat="1" ht="15" x14ac:dyDescent="0.25">
      <c r="A78">
        <v>2.11</v>
      </c>
      <c r="B78">
        <v>3.53</v>
      </c>
      <c r="C78">
        <v>3.46</v>
      </c>
      <c r="D78" s="20">
        <f t="shared" si="7"/>
        <v>4.6237109309732016E-2</v>
      </c>
      <c r="E78" s="17">
        <f>IF(OR($A78="",$B78="",$C78=""),"",A78*'MPTO_working_3-way'!$I77)</f>
        <v>2.1668537427111598</v>
      </c>
      <c r="F78" s="21">
        <f>IF(OR($A78="",$B78="",$C78=""),"",B78*'MPTO_working_3-way'!$I77)</f>
        <v>3.6251155032087179</v>
      </c>
      <c r="G78" s="22">
        <f>IF(OR($A78="",$B78="",$C78=""),"",C78*'MPTO_working_3-way'!$I77)</f>
        <v>3.5532293600855991</v>
      </c>
      <c r="H78" s="17"/>
      <c r="I78" s="21"/>
      <c r="J78" s="22"/>
      <c r="K78" s="17"/>
      <c r="L78" s="21"/>
      <c r="M78" s="22"/>
      <c r="N78" s="23">
        <f t="shared" si="8"/>
        <v>46.149861446061585</v>
      </c>
      <c r="O78" s="24">
        <f t="shared" si="9"/>
        <v>27.585327946512727</v>
      </c>
      <c r="P78" s="24">
        <f t="shared" si="10"/>
        <v>28.143412615950847</v>
      </c>
      <c r="Q78" t="s">
        <v>243</v>
      </c>
      <c r="R78" t="s">
        <v>244</v>
      </c>
      <c r="S78" t="s">
        <v>292</v>
      </c>
      <c r="AD78" s="37"/>
      <c r="AE78" s="37"/>
      <c r="AH78" s="37"/>
      <c r="AI78" s="37"/>
      <c r="AJ78" t="s">
        <v>305</v>
      </c>
    </row>
    <row r="79" spans="1:36" s="36" customFormat="1" ht="15" x14ac:dyDescent="0.25">
      <c r="A79">
        <v>4.42</v>
      </c>
      <c r="B79">
        <v>4.13</v>
      </c>
      <c r="C79">
        <v>1.72</v>
      </c>
      <c r="D79" s="20">
        <f t="shared" si="7"/>
        <v>4.9770443333938985E-2</v>
      </c>
      <c r="E79" s="17">
        <f>IF(OR($A79="",$B79="",$C79=""),"",A79*'MPTO_working_3-way'!$I78)</f>
        <v>4.6347304964539005</v>
      </c>
      <c r="F79" s="21">
        <f>IF(OR($A79="",$B79="",$C79=""),"",B79*'MPTO_working_3-way'!$I78)</f>
        <v>4.3306418439716312</v>
      </c>
      <c r="G79" s="22">
        <f>IF(OR($A79="",$B79="",$C79=""),"",C79*'MPTO_working_3-way'!$I78)</f>
        <v>1.8035602836879432</v>
      </c>
      <c r="H79" s="17"/>
      <c r="I79" s="21"/>
      <c r="J79" s="22"/>
      <c r="K79" s="17"/>
      <c r="L79" s="21"/>
      <c r="M79" s="22"/>
      <c r="N79" s="23">
        <f t="shared" si="8"/>
        <v>21.576227587884873</v>
      </c>
      <c r="O79" s="24">
        <f t="shared" si="9"/>
        <v>23.091265360399792</v>
      </c>
      <c r="P79" s="24">
        <f t="shared" si="10"/>
        <v>55.445887173518102</v>
      </c>
      <c r="Q79" t="s">
        <v>245</v>
      </c>
      <c r="R79" t="s">
        <v>246</v>
      </c>
      <c r="S79" t="s">
        <v>292</v>
      </c>
      <c r="AD79" s="37"/>
      <c r="AE79" s="37"/>
      <c r="AH79" s="37"/>
      <c r="AI79" s="37"/>
      <c r="AJ79" t="s">
        <v>305</v>
      </c>
    </row>
    <row r="80" spans="1:36" s="36" customFormat="1" ht="15" x14ac:dyDescent="0.25">
      <c r="A80">
        <v>1.38</v>
      </c>
      <c r="B80">
        <v>5.37</v>
      </c>
      <c r="C80">
        <v>8.24</v>
      </c>
      <c r="D80" s="20">
        <f t="shared" si="7"/>
        <v>3.2216643752756235E-2</v>
      </c>
      <c r="E80" s="17">
        <f>IF(OR($A80="",$B80="",$C80=""),"",A80*'MPTO_working_3-way'!$I79)</f>
        <v>1.44380721084743</v>
      </c>
      <c r="F80" s="21">
        <f>IF(OR($A80="",$B80="",$C80=""),"",B80*'MPTO_working_3-way'!$I79)</f>
        <v>5.6182932769932608</v>
      </c>
      <c r="G80" s="22">
        <f>IF(OR($A80="",$B80="",$C80=""),"",C80*'MPTO_working_3-way'!$I79)</f>
        <v>8.6209937807121921</v>
      </c>
      <c r="H80" s="17"/>
      <c r="I80" s="21"/>
      <c r="J80" s="22"/>
      <c r="K80" s="17"/>
      <c r="L80" s="21"/>
      <c r="M80" s="22"/>
      <c r="N80" s="23">
        <f t="shared" si="8"/>
        <v>69.261324675962712</v>
      </c>
      <c r="O80" s="24">
        <f t="shared" si="9"/>
        <v>17.798999637398236</v>
      </c>
      <c r="P80" s="24">
        <f t="shared" si="10"/>
        <v>11.599590783110258</v>
      </c>
      <c r="Q80" t="s">
        <v>247</v>
      </c>
      <c r="R80" t="s">
        <v>248</v>
      </c>
      <c r="S80" t="s">
        <v>292</v>
      </c>
      <c r="AD80" s="37"/>
      <c r="AE80" s="37"/>
      <c r="AH80" s="37"/>
      <c r="AI80" s="37"/>
      <c r="AJ80" t="s">
        <v>306</v>
      </c>
    </row>
    <row r="81" spans="1:36" s="36" customFormat="1" ht="15" x14ac:dyDescent="0.25">
      <c r="A81">
        <v>2.12</v>
      </c>
      <c r="B81">
        <v>3.69</v>
      </c>
      <c r="C81">
        <v>3.49</v>
      </c>
      <c r="D81" s="20">
        <f t="shared" si="7"/>
        <v>2.9233774524045852E-2</v>
      </c>
      <c r="E81" s="17">
        <f>IF(OR($A81="",$B81="",$C81=""),"",A81*'MPTO_working_3-way'!$I80)</f>
        <v>2.225513339867951</v>
      </c>
      <c r="F81" s="21">
        <f>IF(OR($A81="",$B81="",$C81=""),"",B81*'MPTO_working_3-way'!$I80)</f>
        <v>3.8736529359022347</v>
      </c>
      <c r="G81" s="22">
        <f>IF(OR($A81="",$B81="",$C81=""),"",C81*'MPTO_working_3-way'!$I80)</f>
        <v>3.6636988472354473</v>
      </c>
      <c r="H81" s="17"/>
      <c r="I81" s="21"/>
      <c r="J81" s="22"/>
      <c r="K81" s="17"/>
      <c r="L81" s="21"/>
      <c r="M81" s="22"/>
      <c r="N81" s="23">
        <f t="shared" si="8"/>
        <v>44.933453423349697</v>
      </c>
      <c r="O81" s="24">
        <f t="shared" si="9"/>
        <v>25.815425815041021</v>
      </c>
      <c r="P81" s="24">
        <f t="shared" si="10"/>
        <v>27.294819844556269</v>
      </c>
      <c r="Q81" t="s">
        <v>249</v>
      </c>
      <c r="R81" t="s">
        <v>250</v>
      </c>
      <c r="S81" t="s">
        <v>292</v>
      </c>
      <c r="AD81" s="37"/>
      <c r="AE81" s="37"/>
      <c r="AH81" s="37"/>
      <c r="AI81" s="37"/>
      <c r="AJ81" t="s">
        <v>306</v>
      </c>
    </row>
    <row r="82" spans="1:36" s="36" customFormat="1" ht="15" x14ac:dyDescent="0.25">
      <c r="A82">
        <v>2.12</v>
      </c>
      <c r="B82">
        <v>3.69</v>
      </c>
      <c r="C82">
        <v>3.49</v>
      </c>
      <c r="D82" s="20">
        <f t="shared" si="7"/>
        <v>2.9233774524045852E-2</v>
      </c>
      <c r="E82" s="17">
        <f>IF(OR($A82="",$B82="",$C82=""),"",A82*'MPTO_working_3-way'!$I81)</f>
        <v>2.1882992847558431</v>
      </c>
      <c r="F82" s="21">
        <f>IF(OR($A82="",$B82="",$C82=""),"",B82*'MPTO_working_3-way'!$I81)</f>
        <v>3.8088794154476706</v>
      </c>
      <c r="G82" s="22">
        <f>IF(OR($A82="",$B82="",$C82=""),"",C82*'MPTO_working_3-way'!$I81)</f>
        <v>3.6024360866971197</v>
      </c>
      <c r="H82" s="17"/>
      <c r="I82" s="21"/>
      <c r="J82" s="22"/>
      <c r="K82" s="17"/>
      <c r="L82" s="21"/>
      <c r="M82" s="22"/>
      <c r="N82" s="23">
        <f t="shared" si="8"/>
        <v>45.697588395070646</v>
      </c>
      <c r="O82" s="24">
        <f t="shared" si="9"/>
        <v>26.254441029146275</v>
      </c>
      <c r="P82" s="24">
        <f t="shared" si="10"/>
        <v>27.758993523653221</v>
      </c>
      <c r="Q82" t="s">
        <v>249</v>
      </c>
      <c r="R82" t="s">
        <v>250</v>
      </c>
      <c r="S82" t="s">
        <v>292</v>
      </c>
      <c r="AD82" s="37"/>
      <c r="AE82" s="37"/>
      <c r="AH82" s="37"/>
      <c r="AI82" s="37"/>
      <c r="AJ82" t="s">
        <v>306</v>
      </c>
    </row>
    <row r="83" spans="1:36" s="36" customFormat="1" ht="15" x14ac:dyDescent="0.25">
      <c r="A83">
        <v>2.5</v>
      </c>
      <c r="B83">
        <v>3.52</v>
      </c>
      <c r="C83">
        <v>2.92</v>
      </c>
      <c r="D83" s="20">
        <f t="shared" si="7"/>
        <v>2.6556662515566654E-2</v>
      </c>
      <c r="E83" s="17">
        <f>IF(OR($A83="",$B83="",$C83=""),"",A83*'MPTO_working_3-way'!$I82)</f>
        <v>2.5730844363101149</v>
      </c>
      <c r="F83" s="21">
        <f>IF(OR($A83="",$B83="",$C83=""),"",B83*'MPTO_working_3-way'!$I82)</f>
        <v>3.6229028863246415</v>
      </c>
      <c r="G83" s="22">
        <f>IF(OR($A83="",$B83="",$C83=""),"",C83*'MPTO_working_3-way'!$I82)</f>
        <v>3.0053626216102138</v>
      </c>
      <c r="H83" s="17"/>
      <c r="I83" s="21"/>
      <c r="J83" s="22"/>
      <c r="K83" s="17"/>
      <c r="L83" s="21"/>
      <c r="M83" s="22"/>
      <c r="N83" s="23">
        <f t="shared" si="8"/>
        <v>38.863862603515329</v>
      </c>
      <c r="O83" s="24">
        <f t="shared" si="9"/>
        <v>27.602175144542141</v>
      </c>
      <c r="P83" s="24">
        <f t="shared" si="10"/>
        <v>33.273854968763125</v>
      </c>
      <c r="Q83" t="s">
        <v>251</v>
      </c>
      <c r="R83" t="s">
        <v>252</v>
      </c>
      <c r="S83" t="s">
        <v>292</v>
      </c>
      <c r="AD83" s="37"/>
      <c r="AE83" s="37"/>
      <c r="AH83" s="37"/>
      <c r="AI83" s="37"/>
      <c r="AJ83" t="s">
        <v>306</v>
      </c>
    </row>
    <row r="84" spans="1:36" s="36" customFormat="1" ht="15" x14ac:dyDescent="0.25">
      <c r="A84">
        <v>2.61</v>
      </c>
      <c r="B84">
        <v>3.57</v>
      </c>
      <c r="C84">
        <v>2.74</v>
      </c>
      <c r="D84" s="20">
        <f t="shared" si="7"/>
        <v>2.8217310919669503E-2</v>
      </c>
      <c r="E84" s="17">
        <f>IF(OR($A84="",$B84="",$C84=""),"",A84*'MPTO_working_3-way'!$I83)</f>
        <v>2.6863001515077594</v>
      </c>
      <c r="F84" s="21">
        <f>IF(OR($A84="",$B84="",$C84=""),"",B84*'MPTO_working_3-way'!$I83)</f>
        <v>3.6743645750508436</v>
      </c>
      <c r="G84" s="22">
        <f>IF(OR($A84="",$B84="",$C84=""),"",C84*'MPTO_working_3-way'!$I83)</f>
        <v>2.820100542195886</v>
      </c>
      <c r="H84" s="17"/>
      <c r="I84" s="21"/>
      <c r="J84" s="22"/>
      <c r="K84" s="17"/>
      <c r="L84" s="21"/>
      <c r="M84" s="22"/>
      <c r="N84" s="23">
        <f t="shared" si="8"/>
        <v>37.225922034018524</v>
      </c>
      <c r="O84" s="24">
        <f t="shared" si="9"/>
        <v>27.215590058484128</v>
      </c>
      <c r="P84" s="24">
        <f t="shared" si="10"/>
        <v>35.45972865284245</v>
      </c>
      <c r="Q84" t="s">
        <v>253</v>
      </c>
      <c r="R84" t="s">
        <v>254</v>
      </c>
      <c r="S84" t="s">
        <v>292</v>
      </c>
      <c r="AD84" s="37"/>
      <c r="AE84" s="37"/>
      <c r="AH84" s="37"/>
      <c r="AI84" s="37"/>
      <c r="AJ84" t="s">
        <v>306</v>
      </c>
    </row>
    <row r="85" spans="1:36" s="36" customFormat="1" ht="15" x14ac:dyDescent="0.25">
      <c r="A85">
        <v>2.2000000000000002</v>
      </c>
      <c r="B85">
        <v>3.72</v>
      </c>
      <c r="C85">
        <v>3.29</v>
      </c>
      <c r="D85" s="20">
        <f t="shared" si="7"/>
        <v>2.7314026627684784E-2</v>
      </c>
      <c r="E85" s="17">
        <f>IF(OR($A85="",$B85="",$C85=""),"",A85*'MPTO_working_3-way'!$I84)</f>
        <v>2.2584246575342468</v>
      </c>
      <c r="F85" s="21">
        <f>IF(OR($A85="",$B85="",$C85=""),"",B85*'MPTO_working_3-way'!$I84)</f>
        <v>3.8187907845579083</v>
      </c>
      <c r="G85" s="22">
        <f>IF(OR($A85="",$B85="",$C85=""),"",C85*'MPTO_working_3-way'!$I84)</f>
        <v>3.3773714196762143</v>
      </c>
      <c r="H85" s="17"/>
      <c r="I85" s="21"/>
      <c r="J85" s="22"/>
      <c r="K85" s="17"/>
      <c r="L85" s="21"/>
      <c r="M85" s="22"/>
      <c r="N85" s="23">
        <f t="shared" si="8"/>
        <v>44.27865223061292</v>
      </c>
      <c r="O85" s="24">
        <f t="shared" si="9"/>
        <v>26.186299706276454</v>
      </c>
      <c r="P85" s="24">
        <f t="shared" si="10"/>
        <v>29.608825199801952</v>
      </c>
      <c r="Q85" t="s">
        <v>255</v>
      </c>
      <c r="R85" t="s">
        <v>256</v>
      </c>
      <c r="S85" t="s">
        <v>292</v>
      </c>
      <c r="AD85" s="37"/>
      <c r="AE85" s="37"/>
      <c r="AH85" s="37"/>
      <c r="AI85" s="37"/>
      <c r="AJ85" t="s">
        <v>306</v>
      </c>
    </row>
    <row r="86" spans="1:36" s="36" customFormat="1" ht="15" x14ac:dyDescent="0.25">
      <c r="A86">
        <v>2.54</v>
      </c>
      <c r="B86">
        <v>3.63</v>
      </c>
      <c r="C86">
        <v>2.79</v>
      </c>
      <c r="D86" s="20">
        <f t="shared" si="7"/>
        <v>2.7605820133586922E-2</v>
      </c>
      <c r="E86" s="17">
        <f>IF(OR($A86="",$B86="",$C86=""),"",A86*'MPTO_working_3-way'!$I85)</f>
        <v>2.6116719697359607</v>
      </c>
      <c r="F86" s="21">
        <f>IF(OR($A86="",$B86="",$C86=""),"",B86*'MPTO_working_3-way'!$I85)</f>
        <v>3.7324288386384001</v>
      </c>
      <c r="G86" s="22">
        <f>IF(OR($A86="",$B86="",$C86=""),"",C86*'MPTO_working_3-way'!$I85)</f>
        <v>2.8687262974658778</v>
      </c>
      <c r="H86" s="17"/>
      <c r="I86" s="21"/>
      <c r="J86" s="22"/>
      <c r="K86" s="17"/>
      <c r="L86" s="21"/>
      <c r="M86" s="22"/>
      <c r="N86" s="23">
        <f t="shared" si="8"/>
        <v>38.289647841995247</v>
      </c>
      <c r="O86" s="24">
        <f t="shared" si="9"/>
        <v>26.792205377043508</v>
      </c>
      <c r="P86" s="24">
        <f t="shared" si="10"/>
        <v>34.858675813142632</v>
      </c>
      <c r="Q86" t="s">
        <v>257</v>
      </c>
      <c r="R86" t="s">
        <v>258</v>
      </c>
      <c r="S86" t="s">
        <v>292</v>
      </c>
      <c r="AD86" s="37"/>
      <c r="AE86" s="37"/>
      <c r="AH86" s="37"/>
      <c r="AI86" s="37"/>
      <c r="AJ86" t="s">
        <v>306</v>
      </c>
    </row>
    <row r="87" spans="1:36" s="36" customFormat="1" ht="15" x14ac:dyDescent="0.25">
      <c r="A87">
        <v>2.31</v>
      </c>
      <c r="B87">
        <v>3.71</v>
      </c>
      <c r="C87">
        <v>3.07</v>
      </c>
      <c r="D87" s="20">
        <f t="shared" si="7"/>
        <v>2.8175110898975397E-2</v>
      </c>
      <c r="E87" s="17">
        <f>IF(OR($A87="",$B87="",$C87=""),"",A87*'MPTO_working_3-way'!$I86)</f>
        <v>2.3730954015099517</v>
      </c>
      <c r="F87" s="21">
        <f>IF(OR($A87="",$B87="",$C87=""),"",B87*'MPTO_working_3-way'!$I86)</f>
        <v>3.8113350387887106</v>
      </c>
      <c r="G87" s="22">
        <f>IF(OR($A87="",$B87="",$C87=""),"",C87*'MPTO_working_3-way'!$I86)</f>
        <v>3.1538540617469923</v>
      </c>
      <c r="H87" s="17"/>
      <c r="I87" s="21"/>
      <c r="J87" s="22"/>
      <c r="K87" s="17"/>
      <c r="L87" s="21"/>
      <c r="M87" s="22"/>
      <c r="N87" s="23">
        <f t="shared" si="8"/>
        <v>42.139055992596028</v>
      </c>
      <c r="O87" s="24">
        <f t="shared" si="9"/>
        <v>26.237525429352239</v>
      </c>
      <c r="P87" s="24">
        <f t="shared" si="10"/>
        <v>31.707237570976162</v>
      </c>
      <c r="Q87" t="s">
        <v>259</v>
      </c>
      <c r="R87" t="s">
        <v>260</v>
      </c>
      <c r="S87" t="s">
        <v>292</v>
      </c>
      <c r="AD87" s="37"/>
      <c r="AE87" s="37"/>
      <c r="AH87" s="37"/>
      <c r="AI87" s="37"/>
      <c r="AJ87" t="s">
        <v>306</v>
      </c>
    </row>
    <row r="88" spans="1:36" s="36" customFormat="1" ht="15" x14ac:dyDescent="0.25">
      <c r="A88">
        <v>3.41</v>
      </c>
      <c r="B88">
        <v>3.83</v>
      </c>
      <c r="C88">
        <v>2.11</v>
      </c>
      <c r="D88" s="20">
        <f t="shared" si="7"/>
        <v>2.8285386998034179E-2</v>
      </c>
      <c r="E88" s="17">
        <f>IF(OR($A88="",$B88="",$C88=""),"",A88*'MPTO_working_3-way'!$I87)</f>
        <v>3.5041358466555317</v>
      </c>
      <c r="F88" s="21">
        <f>IF(OR($A88="",$B88="",$C88=""),"",B88*'MPTO_working_3-way'!$I87)</f>
        <v>3.9357302911116379</v>
      </c>
      <c r="G88" s="22">
        <f>IF(OR($A88="",$B88="",$C88=""),"",C88*'MPTO_working_3-way'!$I87)</f>
        <v>2.1682482804818681</v>
      </c>
      <c r="H88" s="17"/>
      <c r="I88" s="21"/>
      <c r="J88" s="22"/>
      <c r="K88" s="17"/>
      <c r="L88" s="21"/>
      <c r="M88" s="22"/>
      <c r="N88" s="23">
        <f t="shared" si="8"/>
        <v>28.537706406400726</v>
      </c>
      <c r="O88" s="24">
        <f t="shared" si="9"/>
        <v>25.408245129458614</v>
      </c>
      <c r="P88" s="24">
        <f t="shared" si="10"/>
        <v>46.120179547785071</v>
      </c>
      <c r="Q88" t="s">
        <v>261</v>
      </c>
      <c r="R88" t="s">
        <v>262</v>
      </c>
      <c r="S88" t="s">
        <v>292</v>
      </c>
      <c r="AD88" s="37"/>
      <c r="AE88" s="37"/>
      <c r="AH88" s="37"/>
      <c r="AI88" s="37"/>
      <c r="AJ88" t="s">
        <v>306</v>
      </c>
    </row>
    <row r="89" spans="1:36" s="36" customFormat="1" ht="15" x14ac:dyDescent="0.25">
      <c r="A89">
        <v>2.0699999999999998</v>
      </c>
      <c r="B89">
        <v>3.59</v>
      </c>
      <c r="C89">
        <v>3.74</v>
      </c>
      <c r="D89" s="20">
        <f t="shared" si="7"/>
        <v>2.9022998617424633E-2</v>
      </c>
      <c r="E89" s="17">
        <f>IF(OR($A89="",$B89="",$C89=""),"",A89*'MPTO_working_3-way'!$I88)</f>
        <v>2.1283224795608788</v>
      </c>
      <c r="F89" s="21">
        <f>IF(OR($A89="",$B89="",$C89=""),"",B89*'MPTO_working_3-way'!$I88)</f>
        <v>3.6911486481273217</v>
      </c>
      <c r="G89" s="22">
        <f>IF(OR($A89="",$B89="",$C89=""),"",C89*'MPTO_working_3-way'!$I88)</f>
        <v>3.8453749147621683</v>
      </c>
      <c r="H89" s="17"/>
      <c r="I89" s="21"/>
      <c r="J89" s="22"/>
      <c r="K89" s="17"/>
      <c r="L89" s="21"/>
      <c r="M89" s="22"/>
      <c r="N89" s="23">
        <f t="shared" si="8"/>
        <v>46.985360987509878</v>
      </c>
      <c r="O89" s="24">
        <f t="shared" si="9"/>
        <v>27.09183767246391</v>
      </c>
      <c r="P89" s="24">
        <f t="shared" si="10"/>
        <v>26.005266642819631</v>
      </c>
      <c r="Q89" t="s">
        <v>263</v>
      </c>
      <c r="R89" t="s">
        <v>264</v>
      </c>
      <c r="S89" t="s">
        <v>292</v>
      </c>
      <c r="AD89" s="37"/>
      <c r="AE89" s="37"/>
      <c r="AH89" s="37"/>
      <c r="AI89" s="37"/>
      <c r="AJ89" t="s">
        <v>306</v>
      </c>
    </row>
    <row r="90" spans="1:36" s="36" customFormat="1" ht="15" x14ac:dyDescent="0.25">
      <c r="A90">
        <v>1.93</v>
      </c>
      <c r="B90">
        <v>3.85</v>
      </c>
      <c r="C90">
        <v>3.98</v>
      </c>
      <c r="D90" s="20">
        <f t="shared" si="7"/>
        <v>2.9131256173201781E-2</v>
      </c>
      <c r="E90" s="17">
        <f>IF(OR($A90="",$B90="",$C90=""),"",A90*'MPTO_working_3-way'!$I89)</f>
        <v>1.984590796906206</v>
      </c>
      <c r="F90" s="21">
        <f>IF(OR($A90="",$B90="",$C90=""),"",B90*'MPTO_working_3-way'!$I89)</f>
        <v>3.9588987399424318</v>
      </c>
      <c r="G90" s="22">
        <f>IF(OR($A90="",$B90="",$C90=""),"",C90*'MPTO_working_3-way'!$I89)</f>
        <v>4.0925758402521764</v>
      </c>
      <c r="H90" s="17"/>
      <c r="I90" s="21"/>
      <c r="J90" s="22"/>
      <c r="K90" s="17"/>
      <c r="L90" s="21"/>
      <c r="M90" s="22"/>
      <c r="N90" s="23">
        <f t="shared" si="8"/>
        <v>50.388221166746703</v>
      </c>
      <c r="O90" s="24">
        <f t="shared" si="9"/>
        <v>25.259549831641852</v>
      </c>
      <c r="P90" s="24">
        <f t="shared" si="10"/>
        <v>24.434489158749027</v>
      </c>
      <c r="Q90" t="s">
        <v>265</v>
      </c>
      <c r="R90" t="s">
        <v>266</v>
      </c>
      <c r="S90" t="s">
        <v>292</v>
      </c>
      <c r="AD90" s="37"/>
      <c r="AE90" s="37"/>
      <c r="AH90" s="37"/>
      <c r="AI90" s="37"/>
      <c r="AJ90" t="s">
        <v>306</v>
      </c>
    </row>
    <row r="91" spans="1:36" s="36" customFormat="1" ht="15" x14ac:dyDescent="0.25">
      <c r="A91">
        <v>2.37</v>
      </c>
      <c r="B91">
        <v>3.55</v>
      </c>
      <c r="C91">
        <v>3.08</v>
      </c>
      <c r="D91" s="20">
        <f t="shared" si="7"/>
        <v>2.8306393790437312E-2</v>
      </c>
      <c r="E91" s="17">
        <f>IF(OR($A91="",$B91="",$C91=""),"",A91*'MPTO_working_3-way'!$I90)</f>
        <v>2.4387845067232963</v>
      </c>
      <c r="F91" s="21">
        <f>IF(OR($A91="",$B91="",$C91=""),"",B91*'MPTO_working_3-way'!$I90)</f>
        <v>3.6530316450918572</v>
      </c>
      <c r="G91" s="22">
        <f>IF(OR($A91="",$B91="",$C91=""),"",C91*'MPTO_working_3-way'!$I90)</f>
        <v>3.1693908357416678</v>
      </c>
      <c r="H91" s="17"/>
      <c r="I91" s="21"/>
      <c r="J91" s="22"/>
      <c r="K91" s="17"/>
      <c r="L91" s="21"/>
      <c r="M91" s="22"/>
      <c r="N91" s="23">
        <f t="shared" si="8"/>
        <v>41.004032838620112</v>
      </c>
      <c r="O91" s="24">
        <f t="shared" si="9"/>
        <v>27.374523331698501</v>
      </c>
      <c r="P91" s="24">
        <f t="shared" si="10"/>
        <v>31.551804489457684</v>
      </c>
      <c r="Q91" t="s">
        <v>267</v>
      </c>
      <c r="R91" t="s">
        <v>268</v>
      </c>
      <c r="S91" t="s">
        <v>292</v>
      </c>
      <c r="AD91" s="37"/>
      <c r="AE91" s="37"/>
      <c r="AH91" s="37"/>
      <c r="AI91" s="37"/>
      <c r="AJ91" t="s">
        <v>306</v>
      </c>
    </row>
    <row r="92" spans="1:36" s="36" customFormat="1" ht="15" x14ac:dyDescent="0.25">
      <c r="A92">
        <v>1.76</v>
      </c>
      <c r="B92">
        <v>4.38</v>
      </c>
      <c r="C92">
        <v>4.26</v>
      </c>
      <c r="D92" s="20">
        <f t="shared" si="7"/>
        <v>3.1234104502481985E-2</v>
      </c>
      <c r="E92" s="17">
        <f>IF(OR($A92="",$B92="",$C92=""),"",A92*'MPTO_working_3-way'!$I91)</f>
        <v>1.8112710108648351</v>
      </c>
      <c r="F92" s="21">
        <f>IF(OR($A92="",$B92="",$C92=""),"",B92*'MPTO_working_3-way'!$I91)</f>
        <v>4.5075949020386235</v>
      </c>
      <c r="G92" s="22">
        <f>IF(OR($A92="",$B92="",$C92=""),"",C92*'MPTO_working_3-way'!$I91)</f>
        <v>4.3840991512978391</v>
      </c>
      <c r="H92" s="17"/>
      <c r="I92" s="21"/>
      <c r="J92" s="22"/>
      <c r="K92" s="17"/>
      <c r="L92" s="21"/>
      <c r="M92" s="22"/>
      <c r="N92" s="23">
        <f t="shared" si="8"/>
        <v>55.209849547723167</v>
      </c>
      <c r="O92" s="24">
        <f t="shared" si="9"/>
        <v>22.184779726938991</v>
      </c>
      <c r="P92" s="24">
        <f t="shared" si="10"/>
        <v>22.809703099528821</v>
      </c>
      <c r="Q92" t="s">
        <v>269</v>
      </c>
      <c r="R92" t="s">
        <v>270</v>
      </c>
      <c r="S92" t="s">
        <v>292</v>
      </c>
      <c r="AD92" s="37"/>
      <c r="AE92" s="37"/>
      <c r="AH92" s="37"/>
      <c r="AI92" s="37"/>
      <c r="AJ92" t="s">
        <v>306</v>
      </c>
    </row>
    <row r="93" spans="1:36" s="36" customFormat="1" ht="15" x14ac:dyDescent="0.25">
      <c r="A93">
        <v>1.79</v>
      </c>
      <c r="B93">
        <v>3.37</v>
      </c>
      <c r="C93">
        <v>5.15</v>
      </c>
      <c r="D93" s="20">
        <f t="shared" si="7"/>
        <v>4.9569880203158556E-2</v>
      </c>
      <c r="E93" s="17">
        <f>IF(OR($A93="",$B93="",$C93=""),"",A93*'MPTO_working_3-way'!$I92)</f>
        <v>1.8406684448848829</v>
      </c>
      <c r="F93" s="21">
        <f>IF(OR($A93="",$B93="",$C93=""),"",B93*'MPTO_working_3-way'!$I92)</f>
        <v>3.4653925470737739</v>
      </c>
      <c r="G93" s="22">
        <f>IF(OR($A93="",$B93="",$C93=""),"",C93*'MPTO_working_3-way'!$I92)</f>
        <v>5.2957779280207529</v>
      </c>
      <c r="H93" s="17"/>
      <c r="I93" s="21"/>
      <c r="J93" s="22"/>
      <c r="K93" s="17"/>
      <c r="L93" s="21"/>
      <c r="M93" s="22"/>
      <c r="N93" s="23">
        <f t="shared" si="8"/>
        <v>54.328089492648466</v>
      </c>
      <c r="O93" s="24">
        <f t="shared" si="9"/>
        <v>28.856759700842954</v>
      </c>
      <c r="P93" s="24">
        <f t="shared" si="10"/>
        <v>18.882967027541891</v>
      </c>
      <c r="Q93" t="s">
        <v>89</v>
      </c>
      <c r="R93" t="s">
        <v>98</v>
      </c>
      <c r="S93" t="s">
        <v>293</v>
      </c>
      <c r="AD93" s="37"/>
      <c r="AE93" s="37"/>
      <c r="AH93" s="37"/>
      <c r="AI93" s="37"/>
      <c r="AJ93" t="s">
        <v>68</v>
      </c>
    </row>
    <row r="94" spans="1:36" s="36" customFormat="1" ht="15" x14ac:dyDescent="0.25">
      <c r="A94">
        <v>2.52</v>
      </c>
      <c r="B94">
        <v>3.12</v>
      </c>
      <c r="C94">
        <v>3.06</v>
      </c>
      <c r="D94" s="20">
        <f t="shared" si="7"/>
        <v>4.4135602959132214E-2</v>
      </c>
      <c r="E94" s="17">
        <f>IF(OR($A94="",$B94="",$C94=""),"",A94*'MPTO_working_3-way'!$I93)</f>
        <v>2.5987099433462548</v>
      </c>
      <c r="F94" s="21">
        <f>IF(OR($A94="",$B94="",$C94=""),"",B94*'MPTO_working_3-way'!$I93)</f>
        <v>3.2174504060477438</v>
      </c>
      <c r="G94" s="22">
        <f>IF(OR($A94="",$B94="",$C94=""),"",C94*'MPTO_working_3-way'!$I93)</f>
        <v>3.1555763597775948</v>
      </c>
      <c r="H94" s="17"/>
      <c r="I94" s="21"/>
      <c r="J94" s="22"/>
      <c r="K94" s="17"/>
      <c r="L94" s="21"/>
      <c r="M94" s="22"/>
      <c r="N94" s="23">
        <f t="shared" si="8"/>
        <v>38.480631613405073</v>
      </c>
      <c r="O94" s="24">
        <f t="shared" si="9"/>
        <v>31.080510149288713</v>
      </c>
      <c r="P94" s="24">
        <f t="shared" si="10"/>
        <v>31.689931916921825</v>
      </c>
      <c r="Q94" t="s">
        <v>96</v>
      </c>
      <c r="R94" t="s">
        <v>90</v>
      </c>
      <c r="S94" t="s">
        <v>293</v>
      </c>
      <c r="AD94" s="37"/>
      <c r="AE94" s="37"/>
      <c r="AH94" s="37"/>
      <c r="AI94" s="37"/>
      <c r="AJ94" t="s">
        <v>68</v>
      </c>
    </row>
    <row r="95" spans="1:36" s="36" customFormat="1" ht="15" x14ac:dyDescent="0.25">
      <c r="A95">
        <v>2.73</v>
      </c>
      <c r="B95">
        <v>3.06</v>
      </c>
      <c r="C95">
        <v>2.85</v>
      </c>
      <c r="D95" s="20">
        <f t="shared" si="7"/>
        <v>4.3974944903737434E-2</v>
      </c>
      <c r="E95" s="17">
        <f>IF(OR($A95="",$B95="",$C95=""),"",A95*'MPTO_working_3-way'!$I94)</f>
        <v>2.8653257729546229</v>
      </c>
      <c r="F95" s="21">
        <f>IF(OR($A95="",$B95="",$C95=""),"",B95*'MPTO_working_3-way'!$I94)</f>
        <v>3.2116838334216653</v>
      </c>
      <c r="G95" s="22">
        <f>IF(OR($A95="",$B95="",$C95=""),"",C95*'MPTO_working_3-way'!$I94)</f>
        <v>2.9912741585790021</v>
      </c>
      <c r="H95" s="17"/>
      <c r="I95" s="21"/>
      <c r="J95" s="22"/>
      <c r="K95" s="17"/>
      <c r="L95" s="21"/>
      <c r="M95" s="22"/>
      <c r="N95" s="23">
        <f t="shared" si="8"/>
        <v>34.900045552894852</v>
      </c>
      <c r="O95" s="24">
        <f t="shared" si="9"/>
        <v>31.136315150131683</v>
      </c>
      <c r="P95" s="24">
        <f t="shared" si="10"/>
        <v>33.430569950667696</v>
      </c>
      <c r="Q95" t="s">
        <v>95</v>
      </c>
      <c r="R95" t="s">
        <v>77</v>
      </c>
      <c r="S95" t="s">
        <v>293</v>
      </c>
      <c r="AD95" s="37"/>
      <c r="AE95" s="37"/>
      <c r="AH95" s="37"/>
      <c r="AI95" s="37"/>
      <c r="AJ95" t="s">
        <v>68</v>
      </c>
    </row>
    <row r="96" spans="1:36" s="36" customFormat="1" ht="15" x14ac:dyDescent="0.25">
      <c r="A96">
        <v>2.52</v>
      </c>
      <c r="B96">
        <v>3.11</v>
      </c>
      <c r="C96">
        <v>3.08</v>
      </c>
      <c r="D96" s="20">
        <f t="shared" si="7"/>
        <v>4.3044129860850155E-2</v>
      </c>
      <c r="E96" s="17">
        <f>IF(OR($A96="",$B96="",$C96=""),"",A96*'MPTO_working_3-way'!$I95)</f>
        <v>2.6312217194570131</v>
      </c>
      <c r="F96" s="21">
        <f>IF(OR($A96="",$B96="",$C96=""),"",B96*'MPTO_working_3-way'!$I95)</f>
        <v>3.2472617252029012</v>
      </c>
      <c r="G96" s="22">
        <f>IF(OR($A96="",$B96="",$C96=""),"",C96*'MPTO_working_3-way'!$I95)</f>
        <v>3.2159376571141274</v>
      </c>
      <c r="H96" s="17"/>
      <c r="I96" s="21"/>
      <c r="J96" s="22"/>
      <c r="K96" s="17"/>
      <c r="L96" s="21"/>
      <c r="M96" s="22"/>
      <c r="N96" s="23">
        <f t="shared" si="8"/>
        <v>38.00515907136716</v>
      </c>
      <c r="O96" s="24">
        <f t="shared" si="9"/>
        <v>30.795177125352168</v>
      </c>
      <c r="P96" s="24">
        <f t="shared" si="10"/>
        <v>31.095130149300402</v>
      </c>
      <c r="Q96" t="s">
        <v>81</v>
      </c>
      <c r="R96" t="s">
        <v>71</v>
      </c>
      <c r="S96" t="s">
        <v>293</v>
      </c>
      <c r="AD96" s="37"/>
      <c r="AE96" s="37"/>
      <c r="AH96" s="37"/>
      <c r="AI96" s="37"/>
      <c r="AJ96" t="s">
        <v>68</v>
      </c>
    </row>
    <row r="97" spans="1:36" s="36" customFormat="1" ht="15" x14ac:dyDescent="0.25">
      <c r="A97">
        <v>2.21</v>
      </c>
      <c r="B97">
        <v>3.41</v>
      </c>
      <c r="C97">
        <v>3.41</v>
      </c>
      <c r="D97" s="20">
        <f t="shared" si="7"/>
        <v>3.8998951712424068E-2</v>
      </c>
      <c r="E97" s="17">
        <f>IF(OR($A97="",$B97="",$C97=""),"",A97*'MPTO_working_3-way'!$I96)</f>
        <v>2.3071846282372599</v>
      </c>
      <c r="F97" s="21">
        <f>IF(OR($A97="",$B97="",$C97=""),"",B97*'MPTO_working_3-way'!$I96)</f>
        <v>3.559954562121745</v>
      </c>
      <c r="G97" s="22">
        <f>IF(OR($A97="",$B97="",$C97=""),"",C97*'MPTO_working_3-way'!$I96)</f>
        <v>3.559954562121745</v>
      </c>
      <c r="H97" s="17"/>
      <c r="I97" s="21"/>
      <c r="J97" s="22"/>
      <c r="K97" s="17"/>
      <c r="L97" s="21"/>
      <c r="M97" s="22"/>
      <c r="N97" s="23">
        <f t="shared" si="8"/>
        <v>43.342868523011184</v>
      </c>
      <c r="O97" s="24">
        <f t="shared" si="9"/>
        <v>28.090246168872351</v>
      </c>
      <c r="P97" s="24">
        <f t="shared" si="10"/>
        <v>28.090246168872351</v>
      </c>
      <c r="Q97" t="s">
        <v>271</v>
      </c>
      <c r="R97" t="s">
        <v>272</v>
      </c>
      <c r="S97" t="s">
        <v>293</v>
      </c>
      <c r="AD97" s="37"/>
      <c r="AE97" s="37"/>
      <c r="AH97" s="37"/>
      <c r="AI97" s="37"/>
      <c r="AJ97" t="s">
        <v>297</v>
      </c>
    </row>
    <row r="98" spans="1:36" s="36" customFormat="1" ht="15" x14ac:dyDescent="0.25">
      <c r="A98">
        <v>3.08</v>
      </c>
      <c r="B98">
        <v>3.43</v>
      </c>
      <c r="C98">
        <v>2.4</v>
      </c>
      <c r="D98" s="20">
        <f t="shared" si="7"/>
        <v>3.2887180846364439E-2</v>
      </c>
      <c r="E98" s="17">
        <f>IF(OR($A98="",$B98="",$C98=""),"",A98*'MPTO_working_3-way'!$I97)</f>
        <v>3.2125759199714183</v>
      </c>
      <c r="F98" s="21">
        <f>IF(OR($A98="",$B98="",$C98=""),"",B98*'MPTO_working_3-way'!$I97)</f>
        <v>3.5776413654227164</v>
      </c>
      <c r="G98" s="22">
        <f>IF(OR($A98="",$B98="",$C98=""),"",C98*'MPTO_working_3-way'!$I97)</f>
        <v>2.5033059116660401</v>
      </c>
      <c r="H98" s="17"/>
      <c r="I98" s="21"/>
      <c r="J98" s="22"/>
      <c r="K98" s="17"/>
      <c r="L98" s="21"/>
      <c r="M98" s="22"/>
      <c r="N98" s="23">
        <f t="shared" si="8"/>
        <v>31.127669039145907</v>
      </c>
      <c r="O98" s="24">
        <f t="shared" si="9"/>
        <v>27.951376280049384</v>
      </c>
      <c r="P98" s="24">
        <f t="shared" si="10"/>
        <v>39.947175266903919</v>
      </c>
      <c r="Q98" t="s">
        <v>273</v>
      </c>
      <c r="R98" t="s">
        <v>274</v>
      </c>
      <c r="S98" t="s">
        <v>293</v>
      </c>
      <c r="AD98" s="37"/>
      <c r="AE98" s="37"/>
      <c r="AH98" s="37"/>
      <c r="AI98" s="37"/>
      <c r="AJ98" t="s">
        <v>302</v>
      </c>
    </row>
    <row r="99" spans="1:36" s="36" customFormat="1" ht="15" x14ac:dyDescent="0.25">
      <c r="A99">
        <v>1.75</v>
      </c>
      <c r="B99">
        <v>3.81</v>
      </c>
      <c r="C99">
        <v>5.07</v>
      </c>
      <c r="D99" s="20">
        <f t="shared" si="7"/>
        <v>3.113442180674153E-2</v>
      </c>
      <c r="E99" s="17">
        <f>IF(OR($A99="",$B99="",$C99=""),"",A99*'MPTO_working_3-way'!$I98)</f>
        <v>1.8182481654967422</v>
      </c>
      <c r="F99" s="21">
        <f>IF(OR($A99="",$B99="",$C99=""),"",B99*'MPTO_working_3-way'!$I98)</f>
        <v>3.9585860060243356</v>
      </c>
      <c r="G99" s="22">
        <f>IF(OR($A99="",$B99="",$C99=""),"",C99*'MPTO_working_3-way'!$I98)</f>
        <v>5.2677246851819906</v>
      </c>
      <c r="H99" s="17"/>
      <c r="I99" s="21"/>
      <c r="J99" s="22"/>
      <c r="K99" s="17"/>
      <c r="L99" s="21"/>
      <c r="M99" s="22"/>
      <c r="N99" s="23">
        <f t="shared" si="8"/>
        <v>54.997993066958593</v>
      </c>
      <c r="O99" s="24">
        <f t="shared" si="9"/>
        <v>25.261545371962608</v>
      </c>
      <c r="P99" s="24">
        <f t="shared" si="10"/>
        <v>18.983528178930477</v>
      </c>
      <c r="Q99" t="s">
        <v>275</v>
      </c>
      <c r="R99" t="s">
        <v>276</v>
      </c>
      <c r="S99" t="s">
        <v>293</v>
      </c>
      <c r="AD99" s="37"/>
      <c r="AE99" s="37"/>
      <c r="AH99" s="37"/>
      <c r="AI99" s="37"/>
      <c r="AJ99" t="s">
        <v>69</v>
      </c>
    </row>
    <row r="100" spans="1:36" s="36" customFormat="1" ht="15" x14ac:dyDescent="0.25">
      <c r="A100">
        <v>2.57</v>
      </c>
      <c r="B100">
        <v>3.31</v>
      </c>
      <c r="C100">
        <v>2.75</v>
      </c>
      <c r="D100" s="20">
        <f t="shared" si="7"/>
        <v>5.4856225627500033E-2</v>
      </c>
      <c r="E100" s="17">
        <f>IF(OR($A100="",$B100="",$C100=""),"",A100*'MPTO_working_3-way'!$I99)</f>
        <v>2.6545200547751566</v>
      </c>
      <c r="F100" s="21">
        <f>IF(OR($A100="",$B100="",$C100=""),"",B100*'MPTO_working_3-way'!$I99)</f>
        <v>3.4188565686014663</v>
      </c>
      <c r="G100" s="22">
        <f>IF(OR($A100="",$B100="",$C100=""),"",C100*'MPTO_working_3-way'!$I99)</f>
        <v>2.840439747327502</v>
      </c>
      <c r="H100" s="17"/>
      <c r="I100" s="21"/>
      <c r="J100" s="22"/>
      <c r="K100" s="17"/>
      <c r="L100" s="21"/>
      <c r="M100" s="22"/>
      <c r="N100" s="23">
        <f t="shared" si="8"/>
        <v>37.671593333835332</v>
      </c>
      <c r="O100" s="24">
        <f t="shared" si="9"/>
        <v>29.249545277328341</v>
      </c>
      <c r="P100" s="24">
        <f t="shared" si="10"/>
        <v>35.205816315620666</v>
      </c>
      <c r="Q100" t="s">
        <v>277</v>
      </c>
      <c r="R100" t="s">
        <v>278</v>
      </c>
      <c r="S100" t="s">
        <v>293</v>
      </c>
      <c r="AD100" s="37"/>
      <c r="AE100" s="37"/>
      <c r="AH100" s="37"/>
      <c r="AI100" s="37"/>
      <c r="AJ100" t="s">
        <v>299</v>
      </c>
    </row>
    <row r="101" spans="1:36" s="36" customFormat="1" ht="15" x14ac:dyDescent="0.25">
      <c r="A101">
        <v>2.46</v>
      </c>
      <c r="B101">
        <v>3.26</v>
      </c>
      <c r="C101">
        <v>3.13</v>
      </c>
      <c r="D101" s="20">
        <f t="shared" si="7"/>
        <v>3.2741349189692848E-2</v>
      </c>
      <c r="E101" s="17">
        <f>IF(OR($A101="",$B101="",$C101=""),"",A101*'MPTO_working_3-way'!$I100)</f>
        <v>2.5365906776445843</v>
      </c>
      <c r="F101" s="21">
        <f>IF(OR($A101="",$B101="",$C101=""),"",B101*'MPTO_working_3-way'!$I100)</f>
        <v>3.361498215089977</v>
      </c>
      <c r="G101" s="22">
        <f>IF(OR($A101="",$B101="",$C101=""),"",C101*'MPTO_working_3-way'!$I100)</f>
        <v>3.2274507402551009</v>
      </c>
      <c r="H101" s="17"/>
      <c r="I101" s="21"/>
      <c r="J101" s="22"/>
      <c r="K101" s="17"/>
      <c r="L101" s="21"/>
      <c r="M101" s="22"/>
      <c r="N101" s="23">
        <f t="shared" si="8"/>
        <v>39.42299436851102</v>
      </c>
      <c r="O101" s="24">
        <f t="shared" si="9"/>
        <v>29.748639922250653</v>
      </c>
      <c r="P101" s="24">
        <f t="shared" si="10"/>
        <v>30.984206436593325</v>
      </c>
      <c r="Q101" t="s">
        <v>279</v>
      </c>
      <c r="R101" t="s">
        <v>280</v>
      </c>
      <c r="S101" t="s">
        <v>293</v>
      </c>
      <c r="AD101" s="37"/>
      <c r="AE101" s="37"/>
      <c r="AH101" s="37"/>
      <c r="AI101" s="37"/>
      <c r="AJ101" t="s">
        <v>300</v>
      </c>
    </row>
    <row r="102" spans="1:36" s="36" customFormat="1" ht="15" x14ac:dyDescent="0.25">
      <c r="A102">
        <v>2.12</v>
      </c>
      <c r="B102">
        <v>3.34</v>
      </c>
      <c r="C102">
        <v>4.2</v>
      </c>
      <c r="D102" s="20">
        <f t="shared" si="7"/>
        <v>9.1945489075757614E-3</v>
      </c>
      <c r="E102" s="17">
        <f>IF(OR($A102="",$B102="",$C102=""),"",A102*'MPTO_working_3-way'!$I101)</f>
        <v>2.2362951983303003</v>
      </c>
      <c r="F102" s="21">
        <f>IF(OR($A102="",$B102="",$C102=""),"",B102*'MPTO_working_3-way'!$I101)</f>
        <v>3.52321979359585</v>
      </c>
      <c r="G102" s="22">
        <f>IF(OR($A102="",$B102="",$C102=""),"",C102*'MPTO_working_3-way'!$I101)</f>
        <v>4.4303961476355003</v>
      </c>
      <c r="H102" s="17"/>
      <c r="I102" s="21"/>
      <c r="J102" s="22"/>
      <c r="K102" s="17"/>
      <c r="L102" s="21"/>
      <c r="M102" s="22"/>
      <c r="N102" s="23">
        <f t="shared" si="8"/>
        <v>44.716815595125212</v>
      </c>
      <c r="O102" s="24">
        <f t="shared" si="9"/>
        <v>28.383128461576483</v>
      </c>
      <c r="P102" s="24">
        <f t="shared" si="10"/>
        <v>22.571345014682251</v>
      </c>
      <c r="Q102" t="s">
        <v>281</v>
      </c>
      <c r="R102" t="s">
        <v>282</v>
      </c>
      <c r="S102" t="s">
        <v>293</v>
      </c>
      <c r="AD102" s="37"/>
      <c r="AE102" s="37"/>
      <c r="AH102" s="37"/>
      <c r="AI102" s="37"/>
      <c r="AJ102" t="s">
        <v>300</v>
      </c>
    </row>
    <row r="103" spans="1:36" s="36" customFormat="1" ht="15" x14ac:dyDescent="0.25">
      <c r="A103">
        <v>1.81</v>
      </c>
      <c r="B103">
        <v>3.79</v>
      </c>
      <c r="C103">
        <v>4.54</v>
      </c>
      <c r="D103" s="20">
        <f t="shared" si="7"/>
        <v>3.6602747769983957E-2</v>
      </c>
      <c r="E103" s="17">
        <f>IF(OR($A103="",$B103="",$C103=""),"",A103*'MPTO_working_3-way'!$I102)</f>
        <v>1.869261842033344</v>
      </c>
      <c r="F103" s="21">
        <f>IF(OR($A103="",$B103="",$C103=""),"",B103*'MPTO_working_3-way'!$I102)</f>
        <v>3.9140897134289361</v>
      </c>
      <c r="G103" s="22">
        <f>IF(OR($A103="",$B103="",$C103=""),"",C103*'MPTO_working_3-way'!$I102)</f>
        <v>4.6886457253212059</v>
      </c>
      <c r="H103" s="17"/>
      <c r="I103" s="21"/>
      <c r="J103" s="22"/>
      <c r="K103" s="17"/>
      <c r="L103" s="21"/>
      <c r="M103" s="22"/>
      <c r="N103" s="23">
        <f t="shared" si="8"/>
        <v>53.497053088732663</v>
      </c>
      <c r="O103" s="24">
        <f t="shared" si="9"/>
        <v>25.548724562165198</v>
      </c>
      <c r="P103" s="24">
        <f t="shared" si="10"/>
        <v>21.328120284274473</v>
      </c>
      <c r="Q103" t="s">
        <v>283</v>
      </c>
      <c r="R103" t="s">
        <v>284</v>
      </c>
      <c r="S103" t="s">
        <v>293</v>
      </c>
      <c r="AD103" s="37"/>
      <c r="AE103" s="37"/>
      <c r="AH103" s="37"/>
      <c r="AI103" s="37"/>
      <c r="AJ103" t="s">
        <v>304</v>
      </c>
    </row>
    <row r="104" spans="1:36" s="36" customFormat="1" ht="15" x14ac:dyDescent="0.25">
      <c r="A104">
        <v>7.38</v>
      </c>
      <c r="B104">
        <v>4.55</v>
      </c>
      <c r="C104">
        <v>1.47</v>
      </c>
      <c r="D104" s="20">
        <f t="shared" si="7"/>
        <v>3.5553683637307376E-2</v>
      </c>
      <c r="E104" s="17">
        <f>IF(OR($A104="",$B104="",$C104=""),"",A104*'MPTO_working_3-way'!$I103)</f>
        <v>7.4478557709379087</v>
      </c>
      <c r="F104" s="21">
        <f>IF(OR($A104="",$B104="",$C104=""),"",B104*'MPTO_working_3-way'!$I103)</f>
        <v>4.5918351975294698</v>
      </c>
      <c r="G104" s="22">
        <f>IF(OR($A104="",$B104="",$C104=""),"",C104*'MPTO_working_3-way'!$I103)</f>
        <v>1.4835159868941363</v>
      </c>
      <c r="H104" s="17"/>
      <c r="I104" s="21"/>
      <c r="J104" s="22"/>
      <c r="K104" s="17"/>
      <c r="L104" s="21"/>
      <c r="M104" s="22"/>
      <c r="N104" s="23">
        <f t="shared" si="8"/>
        <v>13.426683205951367</v>
      </c>
      <c r="O104" s="24">
        <f t="shared" si="9"/>
        <v>21.777785068114525</v>
      </c>
      <c r="P104" s="24">
        <f t="shared" si="10"/>
        <v>67.407429972735443</v>
      </c>
      <c r="Q104" t="s">
        <v>285</v>
      </c>
      <c r="R104" t="s">
        <v>286</v>
      </c>
      <c r="S104" t="s">
        <v>293</v>
      </c>
      <c r="AD104" s="37"/>
      <c r="AE104" s="37"/>
      <c r="AH104" s="37"/>
      <c r="AI104" s="37"/>
      <c r="AJ104" t="s">
        <v>304</v>
      </c>
    </row>
    <row r="105" spans="1:36" s="36" customFormat="1" ht="15" x14ac:dyDescent="0.25">
      <c r="A105">
        <v>2.29</v>
      </c>
      <c r="B105">
        <v>3.76</v>
      </c>
      <c r="C105">
        <v>3.08</v>
      </c>
      <c r="D105" s="20">
        <f t="shared" si="7"/>
        <v>2.7313994191259017E-2</v>
      </c>
      <c r="E105" s="17">
        <f>IF(OR($A105="",$B105="",$C105=""),"",A105*'MPTO_working_3-way'!$I104)</f>
        <v>2.3738202923932632</v>
      </c>
      <c r="F105" s="21">
        <f>IF(OR($A105="",$B105="",$C105=""),"",B105*'MPTO_working_3-way'!$I104)</f>
        <v>3.8976263316151396</v>
      </c>
      <c r="G105" s="22">
        <f>IF(OR($A105="",$B105="",$C105=""),"",C105*'MPTO_working_3-way'!$I104)</f>
        <v>3.1927364631315505</v>
      </c>
      <c r="H105" s="17"/>
      <c r="I105" s="21"/>
      <c r="J105" s="22"/>
      <c r="K105" s="17"/>
      <c r="L105" s="21"/>
      <c r="M105" s="22"/>
      <c r="N105" s="23">
        <f t="shared" si="8"/>
        <v>42.12618803556564</v>
      </c>
      <c r="O105" s="24">
        <f t="shared" si="9"/>
        <v>25.656641117405666</v>
      </c>
      <c r="P105" s="24">
        <f t="shared" si="10"/>
        <v>31.321094351118607</v>
      </c>
      <c r="Q105" t="s">
        <v>287</v>
      </c>
      <c r="R105" t="s">
        <v>288</v>
      </c>
      <c r="S105" t="s">
        <v>293</v>
      </c>
      <c r="AD105" s="37"/>
      <c r="AE105" s="37"/>
      <c r="AH105" s="37"/>
      <c r="AI105" s="37"/>
      <c r="AJ105" t="s">
        <v>306</v>
      </c>
    </row>
    <row r="106" spans="1:36" s="36" customFormat="1" ht="15" x14ac:dyDescent="0.25">
      <c r="A106">
        <v>1.83</v>
      </c>
      <c r="B106">
        <v>4.16</v>
      </c>
      <c r="C106">
        <v>4.1500000000000004</v>
      </c>
      <c r="D106" s="20">
        <f t="shared" si="7"/>
        <v>2.7796558237995983E-2</v>
      </c>
      <c r="E106" s="17">
        <f>IF(OR($A106="",$B106="",$C106=""),"",A106*'MPTO_working_3-way'!$I105)</f>
        <v>1.8950632410562727</v>
      </c>
      <c r="F106" s="21">
        <f>IF(OR($A106="",$B106="",$C106=""),"",B106*'MPTO_working_3-way'!$I105)</f>
        <v>4.3079033239311988</v>
      </c>
      <c r="G106" s="22">
        <f>IF(OR($A106="",$B106="",$C106=""),"",C106*'MPTO_working_3-way'!$I105)</f>
        <v>4.2975477870948255</v>
      </c>
      <c r="H106" s="17"/>
      <c r="I106" s="21"/>
      <c r="J106" s="22"/>
      <c r="K106" s="17"/>
      <c r="L106" s="21"/>
      <c r="M106" s="22"/>
      <c r="N106" s="23">
        <f t="shared" si="8"/>
        <v>52.768687521088673</v>
      </c>
      <c r="O106" s="24">
        <f t="shared" si="9"/>
        <v>23.213148597017376</v>
      </c>
      <c r="P106" s="24">
        <f t="shared" si="10"/>
        <v>23.269083894841515</v>
      </c>
      <c r="Q106" t="s">
        <v>289</v>
      </c>
      <c r="R106" t="s">
        <v>290</v>
      </c>
      <c r="S106" t="s">
        <v>293</v>
      </c>
      <c r="AD106" s="37"/>
      <c r="AE106" s="37"/>
      <c r="AH106" s="37"/>
      <c r="AI106" s="37"/>
      <c r="AJ106" t="s">
        <v>306</v>
      </c>
    </row>
    <row r="107" spans="1:36" s="36" customFormat="1" ht="15" x14ac:dyDescent="0.25">
      <c r="A107">
        <v>2.68</v>
      </c>
      <c r="B107">
        <v>3.07</v>
      </c>
      <c r="C107">
        <v>2.9</v>
      </c>
      <c r="D107" s="20">
        <f t="shared" si="7"/>
        <v>4.3694813587906722E-2</v>
      </c>
      <c r="E107" s="17">
        <f>IF(OR($A107="",$B107="",$C107=""),"",A107*'MPTO_working_3-way'!$I106)</f>
        <v>2.7532015044325742</v>
      </c>
      <c r="F107" s="21">
        <f>IF(OR($A107="",$B107="",$C107=""),"",B107*'MPTO_working_3-way'!$I106)</f>
        <v>3.1538539621671648</v>
      </c>
      <c r="G107" s="22">
        <f>IF(OR($A107="",$B107="",$C107=""),"",C107*'MPTO_working_3-way'!$I106)</f>
        <v>2.9792105831546509</v>
      </c>
      <c r="H107" s="17"/>
      <c r="I107" s="21"/>
      <c r="J107" s="22"/>
      <c r="K107" s="17"/>
      <c r="L107" s="21"/>
      <c r="M107" s="22"/>
      <c r="N107" s="23">
        <f t="shared" si="8"/>
        <v>36.321351647891703</v>
      </c>
      <c r="O107" s="24">
        <f t="shared" si="9"/>
        <v>31.707238572100906</v>
      </c>
      <c r="P107" s="24">
        <f t="shared" si="10"/>
        <v>33.565938764258547</v>
      </c>
      <c r="Q107" t="s">
        <v>93</v>
      </c>
      <c r="R107" t="s">
        <v>91</v>
      </c>
      <c r="S107" t="s">
        <v>294</v>
      </c>
      <c r="AD107" s="37"/>
      <c r="AE107" s="37"/>
      <c r="AH107" s="37"/>
      <c r="AI107" s="37"/>
      <c r="AJ107" t="s">
        <v>68</v>
      </c>
    </row>
    <row r="108" spans="1:36" s="36" customFormat="1" ht="15" x14ac:dyDescent="0.25">
      <c r="A108">
        <v>2.17</v>
      </c>
      <c r="B108">
        <v>3.09</v>
      </c>
      <c r="C108">
        <v>3.83</v>
      </c>
      <c r="D108" s="20">
        <f t="shared" si="7"/>
        <v>4.5550694300938499E-2</v>
      </c>
      <c r="E108" s="17">
        <f>IF(OR($A108="",$B108="",$C108=""),"",A108*'MPTO_working_3-way'!$I107)</f>
        <v>2.2303185313764513</v>
      </c>
      <c r="F108" s="21">
        <f>IF(OR($A108="",$B108="",$C108=""),"",B108*'MPTO_working_3-way'!$I107)</f>
        <v>3.1758913649554072</v>
      </c>
      <c r="G108" s="22">
        <f>IF(OR($A108="",$B108="",$C108=""),"",C108*'MPTO_working_3-way'!$I107)</f>
        <v>3.9364608180515246</v>
      </c>
      <c r="H108" s="17"/>
      <c r="I108" s="21"/>
      <c r="J108" s="22"/>
      <c r="K108" s="17"/>
      <c r="L108" s="21"/>
      <c r="M108" s="22"/>
      <c r="N108" s="23">
        <f t="shared" si="8"/>
        <v>44.836644897661564</v>
      </c>
      <c r="O108" s="24">
        <f t="shared" si="9"/>
        <v>31.48722311583353</v>
      </c>
      <c r="P108" s="24">
        <f t="shared" si="10"/>
        <v>25.403529876742976</v>
      </c>
      <c r="Q108" t="s">
        <v>111</v>
      </c>
      <c r="R108" t="s">
        <v>94</v>
      </c>
      <c r="S108" t="s">
        <v>294</v>
      </c>
      <c r="AD108" s="37"/>
      <c r="AE108" s="37"/>
      <c r="AH108" s="37"/>
      <c r="AI108" s="37"/>
      <c r="AJ108" t="s">
        <v>68</v>
      </c>
    </row>
    <row r="109" spans="1:36" s="36" customFormat="1" ht="15" x14ac:dyDescent="0.25">
      <c r="A109">
        <v>2.02</v>
      </c>
      <c r="B109">
        <v>3.32</v>
      </c>
      <c r="C109">
        <v>4.0999999999999996</v>
      </c>
      <c r="D109" s="20">
        <f t="shared" si="7"/>
        <v>4.0156763251993688E-2</v>
      </c>
      <c r="E109" s="17">
        <f>IF(OR($A109="",$B109="",$C109=""),"",A109*'MPTO_working_3-way'!$I108)</f>
        <v>2.1082635234475715</v>
      </c>
      <c r="F109" s="21">
        <f>IF(OR($A109="",$B109="",$C109=""),"",B109*'MPTO_working_3-way'!$I108)</f>
        <v>3.4650667811118501</v>
      </c>
      <c r="G109" s="22">
        <f>IF(OR($A109="",$B109="",$C109=""),"",C109*'MPTO_working_3-way'!$I108)</f>
        <v>4.2791487357104172</v>
      </c>
      <c r="H109" s="17"/>
      <c r="I109" s="21"/>
      <c r="J109" s="22"/>
      <c r="K109" s="17"/>
      <c r="L109" s="21"/>
      <c r="M109" s="22"/>
      <c r="N109" s="23">
        <f t="shared" si="8"/>
        <v>47.432400593106792</v>
      </c>
      <c r="O109" s="24">
        <f t="shared" si="9"/>
        <v>28.859472650022806</v>
      </c>
      <c r="P109" s="24">
        <f t="shared" si="10"/>
        <v>23.369133950750175</v>
      </c>
      <c r="Q109" t="s">
        <v>88</v>
      </c>
      <c r="R109" t="s">
        <v>114</v>
      </c>
      <c r="S109" t="s">
        <v>294</v>
      </c>
      <c r="AD109" s="37"/>
      <c r="AE109" s="37"/>
      <c r="AH109" s="37"/>
      <c r="AI109" s="37"/>
      <c r="AJ109" t="s">
        <v>115</v>
      </c>
    </row>
    <row r="110" spans="1:36" s="36" customFormat="1" ht="15" x14ac:dyDescent="0.25">
      <c r="A110">
        <v>2.36</v>
      </c>
      <c r="B110">
        <v>3.11</v>
      </c>
      <c r="C110">
        <v>3.34</v>
      </c>
      <c r="D110" s="20">
        <f t="shared" si="7"/>
        <v>4.4673419524241087E-2</v>
      </c>
      <c r="E110" s="17">
        <f>IF(OR($A110="",$B110="",$C110=""),"",A110*'MPTO_working_3-way'!$I109)</f>
        <v>2.4674996385502146</v>
      </c>
      <c r="F110" s="21">
        <f>IF(OR($A110="",$B110="",$C110=""),"",B110*'MPTO_working_3-way'!$I109)</f>
        <v>3.2516626592759188</v>
      </c>
      <c r="G110" s="22">
        <f>IF(OR($A110="",$B110="",$C110=""),"",C110*'MPTO_working_3-way'!$I109)</f>
        <v>3.4921393189651346</v>
      </c>
      <c r="H110" s="17"/>
      <c r="I110" s="21"/>
      <c r="J110" s="22"/>
      <c r="K110" s="17"/>
      <c r="L110" s="21"/>
      <c r="M110" s="22"/>
      <c r="N110" s="23">
        <f t="shared" si="8"/>
        <v>40.526854974031622</v>
      </c>
      <c r="O110" s="24">
        <f t="shared" si="9"/>
        <v>30.753497665181552</v>
      </c>
      <c r="P110" s="24">
        <f t="shared" si="10"/>
        <v>28.635741837938511</v>
      </c>
      <c r="Q110" t="s">
        <v>74</v>
      </c>
      <c r="R110" t="s">
        <v>80</v>
      </c>
      <c r="S110" t="s">
        <v>295</v>
      </c>
      <c r="AD110" s="37"/>
      <c r="AE110" s="37"/>
      <c r="AH110" s="37"/>
      <c r="AI110" s="37"/>
      <c r="AJ110" t="s">
        <v>68</v>
      </c>
    </row>
    <row r="111" spans="1:36" s="74" customFormat="1" ht="15" x14ac:dyDescent="0.25">
      <c r="A111" s="67">
        <v>2.8</v>
      </c>
      <c r="B111" s="67">
        <v>3.32</v>
      </c>
      <c r="C111" s="67">
        <v>2.59</v>
      </c>
      <c r="D111" s="68">
        <f t="shared" si="7"/>
        <v>4.4448062520351606E-2</v>
      </c>
      <c r="E111" s="69">
        <f>IF(OR($A111="",$B111="",$C111=""),"",A111*'MPTO_working_3-way'!$I110)</f>
        <v>2.9124389371055823</v>
      </c>
      <c r="F111" s="70">
        <f>IF(OR($A111="",$B111="",$C111=""),"",B111*'MPTO_working_3-way'!$I110)</f>
        <v>3.4533204539966187</v>
      </c>
      <c r="G111" s="71">
        <f>IF(OR($A111="",$B111="",$C111=""),"",C111*'MPTO_working_3-way'!$I110)</f>
        <v>2.6940060168226636</v>
      </c>
      <c r="H111" s="69"/>
      <c r="I111" s="70"/>
      <c r="J111" s="71"/>
      <c r="K111" s="69"/>
      <c r="L111" s="70"/>
      <c r="M111" s="71"/>
      <c r="N111" s="72">
        <f t="shared" si="8"/>
        <v>34.335483819407116</v>
      </c>
      <c r="O111" s="73">
        <f t="shared" si="9"/>
        <v>28.957636956126493</v>
      </c>
      <c r="P111" s="73">
        <f t="shared" si="10"/>
        <v>37.119441966926622</v>
      </c>
      <c r="Q111" s="67" t="s">
        <v>76</v>
      </c>
      <c r="R111" s="67" t="s">
        <v>117</v>
      </c>
      <c r="S111" s="67" t="s">
        <v>295</v>
      </c>
      <c r="AD111" s="75"/>
      <c r="AE111" s="75"/>
      <c r="AH111" s="75"/>
      <c r="AI111" s="75"/>
      <c r="AJ111" s="67" t="s">
        <v>68</v>
      </c>
    </row>
    <row r="112" spans="1:36" s="36" customFormat="1" ht="15" x14ac:dyDescent="0.25">
      <c r="A112">
        <v>1.78</v>
      </c>
      <c r="B112">
        <v>3.63</v>
      </c>
      <c r="C112">
        <v>5.16</v>
      </c>
      <c r="D112" s="20">
        <f t="shared" si="7"/>
        <v>3.1078296085303769E-2</v>
      </c>
      <c r="E112" s="17">
        <f>IF(OR($A112="",$B112="",$C112=""),"",A112*'MPTO_working_3-way'!$I111)</f>
        <v>1.8595186867531492</v>
      </c>
      <c r="F112" s="21">
        <f>IF(OR($A112="",$B112="",$C112=""),"",B112*'MPTO_working_3-way'!$I111)</f>
        <v>3.7921645128729948</v>
      </c>
      <c r="G112" s="22">
        <f>IF(OR($A112="",$B112="",$C112=""),"",C112*'MPTO_working_3-way'!$I111)</f>
        <v>5.3905148447450841</v>
      </c>
      <c r="H112" s="17"/>
      <c r="I112" s="21"/>
      <c r="J112" s="22"/>
      <c r="K112" s="17"/>
      <c r="L112" s="21"/>
      <c r="M112" s="22"/>
      <c r="N112" s="23">
        <f t="shared" ref="N112:N120" si="11">(1/E112)* 100</f>
        <v>53.777356857116096</v>
      </c>
      <c r="O112" s="24">
        <f t="shared" ref="O112:O120" si="12">(1/F112)* 100</f>
        <v>26.370163968503217</v>
      </c>
      <c r="P112" s="24">
        <f t="shared" ref="P112:P120" si="13">(1/G112)* 100</f>
        <v>18.551103722028422</v>
      </c>
      <c r="Q112" t="s">
        <v>204</v>
      </c>
      <c r="R112" t="s">
        <v>201</v>
      </c>
      <c r="S112" t="s">
        <v>295</v>
      </c>
      <c r="AD112" s="37"/>
      <c r="AE112" s="37"/>
      <c r="AH112" s="37"/>
      <c r="AI112" s="37"/>
      <c r="AJ112" t="s">
        <v>69</v>
      </c>
    </row>
    <row r="113" spans="1:36" s="36" customFormat="1" ht="15" x14ac:dyDescent="0.25">
      <c r="A113">
        <v>3.69</v>
      </c>
      <c r="B113">
        <v>3.44</v>
      </c>
      <c r="C113">
        <v>2.14</v>
      </c>
      <c r="D113" s="20">
        <f t="shared" si="7"/>
        <v>2.8990104071873191E-2</v>
      </c>
      <c r="E113" s="17">
        <f>IF(OR($A113="",$B113="",$C113=""),"",A113*'MPTO_working_3-way'!$I112)</f>
        <v>3.8540133507000975</v>
      </c>
      <c r="F113" s="21">
        <f>IF(OR($A113="",$B113="",$C113=""),"",B113*'MPTO_working_3-way'!$I112)</f>
        <v>3.5929013350700094</v>
      </c>
      <c r="G113" s="22">
        <f>IF(OR($A113="",$B113="",$C113=""),"",C113*'MPTO_working_3-way'!$I112)</f>
        <v>2.2351188537935527</v>
      </c>
      <c r="H113" s="17"/>
      <c r="I113" s="21"/>
      <c r="J113" s="22"/>
      <c r="K113" s="17"/>
      <c r="L113" s="21"/>
      <c r="M113" s="22"/>
      <c r="N113" s="23">
        <f t="shared" si="11"/>
        <v>25.946978097996105</v>
      </c>
      <c r="O113" s="24">
        <f t="shared" si="12"/>
        <v>27.832659645815589</v>
      </c>
      <c r="P113" s="24">
        <f t="shared" si="13"/>
        <v>44.740350084862435</v>
      </c>
      <c r="Q113" t="s">
        <v>154</v>
      </c>
      <c r="R113" t="s">
        <v>203</v>
      </c>
      <c r="S113" t="s">
        <v>295</v>
      </c>
      <c r="AD113" s="37"/>
      <c r="AE113" s="37"/>
      <c r="AH113" s="37"/>
      <c r="AI113" s="37"/>
      <c r="AJ113" t="s">
        <v>69</v>
      </c>
    </row>
    <row r="114" spans="1:36" s="36" customFormat="1" ht="15" x14ac:dyDescent="0.25">
      <c r="A114">
        <v>1.71</v>
      </c>
      <c r="B114">
        <v>3.92</v>
      </c>
      <c r="C114">
        <v>5.2</v>
      </c>
      <c r="D114" s="20">
        <f t="shared" si="7"/>
        <v>3.2205054761445639E-2</v>
      </c>
      <c r="E114" s="17">
        <f>IF(OR($A114="",$B114="",$C114=""),"",A114*'MPTO_working_3-way'!$I113)</f>
        <v>1.7631438863058695</v>
      </c>
      <c r="F114" s="21">
        <f>IF(OR($A114="",$B114="",$C114=""),"",B114*'MPTO_working_3-way'!$I113)</f>
        <v>4.0418269206543904</v>
      </c>
      <c r="G114" s="22">
        <f>IF(OR($A114="",$B114="",$C114=""),"",C114*'MPTO_working_3-way'!$I113)</f>
        <v>5.3616071396435796</v>
      </c>
      <c r="H114" s="17"/>
      <c r="I114" s="21"/>
      <c r="J114" s="22"/>
      <c r="K114" s="17"/>
      <c r="L114" s="21"/>
      <c r="M114" s="22"/>
      <c r="N114" s="23">
        <f t="shared" si="11"/>
        <v>56.716868530519939</v>
      </c>
      <c r="O114" s="24">
        <f t="shared" si="12"/>
        <v>24.741287037548243</v>
      </c>
      <c r="P114" s="24">
        <f t="shared" si="13"/>
        <v>18.651124074459442</v>
      </c>
      <c r="Q114" t="s">
        <v>307</v>
      </c>
      <c r="R114" t="s">
        <v>200</v>
      </c>
      <c r="S114" t="s">
        <v>295</v>
      </c>
      <c r="AD114" s="37"/>
      <c r="AE114" s="37"/>
      <c r="AH114" s="37"/>
      <c r="AI114" s="37"/>
      <c r="AJ114" t="s">
        <v>69</v>
      </c>
    </row>
    <row r="115" spans="1:36" s="36" customFormat="1" ht="15" x14ac:dyDescent="0.25">
      <c r="A115">
        <v>2.61</v>
      </c>
      <c r="B115">
        <v>3.24</v>
      </c>
      <c r="C115">
        <v>2.98</v>
      </c>
      <c r="D115" s="20">
        <f t="shared" si="7"/>
        <v>2.7354207559406873E-2</v>
      </c>
      <c r="E115" s="17">
        <f>IF(OR($A115="",$B115="",$C115=""),"",A115*'MPTO_working_3-way'!$I114)</f>
        <v>2.6856641716275891</v>
      </c>
      <c r="F115" s="21">
        <f>IF(OR($A115="",$B115="",$C115=""),"",B115*'MPTO_working_3-way'!$I114)</f>
        <v>3.3339279371928692</v>
      </c>
      <c r="G115" s="22">
        <f>IF(OR($A115="",$B115="",$C115=""),"",C115*'MPTO_working_3-way'!$I114)</f>
        <v>3.0663905101341822</v>
      </c>
      <c r="H115" s="17"/>
      <c r="I115" s="21"/>
      <c r="J115" s="22"/>
      <c r="K115" s="17"/>
      <c r="L115" s="21"/>
      <c r="M115" s="22"/>
      <c r="N115" s="23">
        <f t="shared" si="11"/>
        <v>37.234737334786402</v>
      </c>
      <c r="O115" s="24">
        <f t="shared" si="12"/>
        <v>29.994649519689048</v>
      </c>
      <c r="P115" s="24">
        <f t="shared" si="13"/>
        <v>32.611632363688763</v>
      </c>
      <c r="Q115" t="s">
        <v>152</v>
      </c>
      <c r="R115" t="s">
        <v>199</v>
      </c>
      <c r="S115" t="s">
        <v>295</v>
      </c>
      <c r="AD115" s="37"/>
      <c r="AE115" s="37"/>
      <c r="AH115" s="37"/>
      <c r="AI115" s="37"/>
      <c r="AJ115" t="s">
        <v>69</v>
      </c>
    </row>
    <row r="116" spans="1:36" s="36" customFormat="1" ht="15" x14ac:dyDescent="0.25">
      <c r="A116">
        <v>1.96</v>
      </c>
      <c r="B116">
        <v>3.81</v>
      </c>
      <c r="C116">
        <v>3.9</v>
      </c>
      <c r="D116" s="20">
        <f t="shared" si="7"/>
        <v>2.908152964395927E-2</v>
      </c>
      <c r="E116" s="17">
        <f>IF(OR($A116="",$B116="",$C116=""),"",A116*'MPTO_working_3-way'!$I115)</f>
        <v>2.0231219073324334</v>
      </c>
      <c r="F116" s="21">
        <f>IF(OR($A116="",$B116="",$C116=""),"",B116*'MPTO_working_3-way'!$I115)</f>
        <v>3.9327012586411079</v>
      </c>
      <c r="G116" s="22">
        <f>IF(OR($A116="",$B116="",$C116=""),"",C116*'MPTO_working_3-way'!$I115)</f>
        <v>4.0255997135696377</v>
      </c>
      <c r="H116" s="17"/>
      <c r="I116" s="21"/>
      <c r="J116" s="22"/>
      <c r="K116" s="17"/>
      <c r="L116" s="21"/>
      <c r="M116" s="22"/>
      <c r="N116" s="23">
        <f t="shared" si="11"/>
        <v>49.428558722817634</v>
      </c>
      <c r="O116" s="24">
        <f t="shared" si="12"/>
        <v>25.427814986016422</v>
      </c>
      <c r="P116" s="24">
        <f t="shared" si="13"/>
        <v>24.841019255569886</v>
      </c>
      <c r="Q116" t="s">
        <v>308</v>
      </c>
      <c r="R116" t="s">
        <v>155</v>
      </c>
      <c r="S116" t="s">
        <v>295</v>
      </c>
      <c r="AD116" s="37"/>
      <c r="AE116" s="37"/>
      <c r="AH116" s="37"/>
      <c r="AI116" s="37"/>
      <c r="AJ116" t="s">
        <v>69</v>
      </c>
    </row>
    <row r="117" spans="1:36" s="36" customFormat="1" ht="15" x14ac:dyDescent="0.25">
      <c r="A117">
        <v>2.15</v>
      </c>
      <c r="B117">
        <v>3.88</v>
      </c>
      <c r="C117">
        <v>3.28</v>
      </c>
      <c r="D117" s="20">
        <f t="shared" si="7"/>
        <v>2.7726286613141804E-2</v>
      </c>
      <c r="E117" s="17">
        <f>IF(OR($A117="",$B117="",$C117=""),"",A117*'MPTO_working_3-way'!$I116)</f>
        <v>2.2088115462527247</v>
      </c>
      <c r="F117" s="21">
        <f>IF(OR($A117="",$B117="",$C117=""),"",B117*'MPTO_working_3-way'!$I116)</f>
        <v>3.9861343253304984</v>
      </c>
      <c r="G117" s="22">
        <f>IF(OR($A117="",$B117="",$C117=""),"",C117*'MPTO_working_3-way'!$I116)</f>
        <v>3.3697218007948542</v>
      </c>
      <c r="H117" s="17"/>
      <c r="I117" s="21"/>
      <c r="J117" s="22"/>
      <c r="K117" s="17"/>
      <c r="L117" s="21"/>
      <c r="M117" s="22"/>
      <c r="N117" s="23">
        <f t="shared" si="11"/>
        <v>45.273214987331627</v>
      </c>
      <c r="O117" s="24">
        <f t="shared" si="12"/>
        <v>25.08696191308325</v>
      </c>
      <c r="P117" s="24">
        <f t="shared" si="13"/>
        <v>29.676040311817992</v>
      </c>
      <c r="Q117" t="s">
        <v>209</v>
      </c>
      <c r="R117" t="s">
        <v>207</v>
      </c>
      <c r="S117" t="s">
        <v>295</v>
      </c>
      <c r="AD117" s="37"/>
      <c r="AE117" s="37"/>
      <c r="AH117" s="37"/>
      <c r="AI117" s="37"/>
      <c r="AJ117" t="s">
        <v>303</v>
      </c>
    </row>
    <row r="118" spans="1:36" s="36" customFormat="1" ht="15" x14ac:dyDescent="0.25">
      <c r="A118">
        <v>3.12</v>
      </c>
      <c r="B118">
        <v>3.37</v>
      </c>
      <c r="C118">
        <v>2.44</v>
      </c>
      <c r="D118" s="20">
        <f t="shared" si="7"/>
        <v>2.7084791131101404E-2</v>
      </c>
      <c r="E118" s="17">
        <f>IF(OR($A118="",$B118="",$C118=""),"",A118*'MPTO_working_3-way'!$I117)</f>
        <v>3.2107343724891528</v>
      </c>
      <c r="F118" s="21">
        <f>IF(OR($A118="",$B118="",$C118=""),"",B118*'MPTO_working_3-way'!$I117)</f>
        <v>3.4680047549001429</v>
      </c>
      <c r="G118" s="22">
        <f>IF(OR($A118="",$B118="",$C118=""),"",C118*'MPTO_working_3-way'!$I117)</f>
        <v>2.5109589323312607</v>
      </c>
      <c r="H118" s="17"/>
      <c r="I118" s="21"/>
      <c r="J118" s="22"/>
      <c r="K118" s="17"/>
      <c r="L118" s="21"/>
      <c r="M118" s="22"/>
      <c r="N118" s="23">
        <f t="shared" si="11"/>
        <v>31.145522612159919</v>
      </c>
      <c r="O118" s="24">
        <f t="shared" si="12"/>
        <v>28.835023902059032</v>
      </c>
      <c r="P118" s="24">
        <f t="shared" si="13"/>
        <v>39.82542235653235</v>
      </c>
      <c r="Q118" t="s">
        <v>153</v>
      </c>
      <c r="R118" t="s">
        <v>275</v>
      </c>
      <c r="S118" t="s">
        <v>311</v>
      </c>
      <c r="AD118" s="37"/>
      <c r="AE118" s="37"/>
      <c r="AH118" s="37"/>
      <c r="AI118" s="37"/>
      <c r="AJ118" t="s">
        <v>69</v>
      </c>
    </row>
    <row r="119" spans="1:36" s="36" customFormat="1" ht="15" x14ac:dyDescent="0.25">
      <c r="A119">
        <v>2.95</v>
      </c>
      <c r="B119">
        <v>3.24</v>
      </c>
      <c r="C119">
        <v>2.63</v>
      </c>
      <c r="D119" s="20">
        <f t="shared" si="7"/>
        <v>2.7853163038229045E-2</v>
      </c>
      <c r="E119" s="17">
        <f>IF(OR($A119="",$B119="",$C119=""),"",A119*'MPTO_working_3-way'!$I118)</f>
        <v>3.0317925455087686</v>
      </c>
      <c r="F119" s="21">
        <f>IF(OR($A119="",$B119="",$C119=""),"",B119*'MPTO_working_3-way'!$I118)</f>
        <v>3.3298331686265796</v>
      </c>
      <c r="G119" s="22">
        <f>IF(OR($A119="",$B119="",$C119=""),"",C119*'MPTO_working_3-way'!$I118)</f>
        <v>2.702920133792563</v>
      </c>
      <c r="H119" s="17"/>
      <c r="I119" s="21"/>
      <c r="J119" s="22"/>
      <c r="K119" s="17"/>
      <c r="L119" s="21"/>
      <c r="M119" s="22"/>
      <c r="N119" s="23">
        <f t="shared" si="11"/>
        <v>32.983787148674743</v>
      </c>
      <c r="O119" s="24">
        <f t="shared" si="12"/>
        <v>30.031534595243979</v>
      </c>
      <c r="P119" s="24">
        <f t="shared" si="13"/>
        <v>36.997023607829085</v>
      </c>
      <c r="Q119" t="s">
        <v>309</v>
      </c>
      <c r="R119" t="s">
        <v>310</v>
      </c>
      <c r="S119" t="s">
        <v>311</v>
      </c>
      <c r="AD119" s="37"/>
      <c r="AE119" s="37"/>
      <c r="AH119" s="37"/>
      <c r="AI119" s="37"/>
      <c r="AJ119" t="s">
        <v>69</v>
      </c>
    </row>
    <row r="120" spans="1:36" s="36" customFormat="1" ht="15" x14ac:dyDescent="0.25">
      <c r="A120">
        <v>1.74</v>
      </c>
      <c r="B120">
        <v>3.9</v>
      </c>
      <c r="C120">
        <v>5.04</v>
      </c>
      <c r="D120" s="20">
        <f t="shared" si="7"/>
        <v>2.9535598501115645E-2</v>
      </c>
      <c r="E120" s="17">
        <f>IF(OR($A120="",$B120="",$C120=""),"",A120*'MPTO_working_3-way'!$I119)</f>
        <v>1.7871275365681165</v>
      </c>
      <c r="F120" s="21">
        <f>IF(OR($A120="",$B120="",$C120=""),"",B120*'MPTO_working_3-way'!$I119)</f>
        <v>4.0056306854112957</v>
      </c>
      <c r="G120" s="22">
        <f>IF(OR($A120="",$B120="",$C120=""),"",C120*'MPTO_working_3-way'!$I119)</f>
        <v>5.1765073473007508</v>
      </c>
      <c r="H120" s="17"/>
      <c r="I120" s="21"/>
      <c r="J120" s="22"/>
      <c r="K120" s="17"/>
      <c r="L120" s="21"/>
      <c r="M120" s="22"/>
      <c r="N120" s="23">
        <f t="shared" si="11"/>
        <v>55.955715500883329</v>
      </c>
      <c r="O120" s="24">
        <f t="shared" si="12"/>
        <v>24.964857685009488</v>
      </c>
      <c r="P120" s="24">
        <f t="shared" si="13"/>
        <v>19.318044637209724</v>
      </c>
      <c r="Q120" t="s">
        <v>276</v>
      </c>
      <c r="R120" t="s">
        <v>151</v>
      </c>
      <c r="S120" t="s">
        <v>311</v>
      </c>
      <c r="AD120" s="37"/>
      <c r="AE120" s="37"/>
      <c r="AH120" s="37"/>
      <c r="AI120" s="37"/>
      <c r="AJ120" t="s">
        <v>69</v>
      </c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4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4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4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2022-07-26T14:42:01Z</dcterms:modified>
</cp:coreProperties>
</file>