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N16" i="2" s="1"/>
  <c r="F16" i="2"/>
  <c r="O16" i="2" s="1"/>
  <c r="G16" i="2"/>
  <c r="P16" i="2"/>
  <c r="E17" i="2"/>
  <c r="F17" i="2"/>
  <c r="G17" i="2"/>
  <c r="N17" i="2"/>
  <c r="O17" i="2"/>
  <c r="P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F79" i="2"/>
  <c r="G79" i="2"/>
  <c r="P79" i="2" s="1"/>
  <c r="N79" i="2"/>
  <c r="O79" i="2"/>
  <c r="E80" i="2"/>
  <c r="N80" i="2" s="1"/>
  <c r="F80" i="2"/>
  <c r="O80" i="2" s="1"/>
  <c r="G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F83" i="2"/>
  <c r="G83" i="2"/>
  <c r="P83" i="2" s="1"/>
  <c r="N83" i="2"/>
  <c r="O83" i="2"/>
  <c r="E84" i="2"/>
  <c r="N84" i="2" s="1"/>
  <c r="F84" i="2"/>
  <c r="O84" i="2" s="1"/>
  <c r="G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F87" i="2"/>
  <c r="G87" i="2"/>
  <c r="P87" i="2" s="1"/>
  <c r="N87" i="2"/>
  <c r="O87" i="2"/>
  <c r="E88" i="2"/>
  <c r="N88" i="2" s="1"/>
  <c r="F88" i="2"/>
  <c r="G88" i="2"/>
  <c r="O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F91" i="2"/>
  <c r="G91" i="2"/>
  <c r="P91" i="2" s="1"/>
  <c r="N91" i="2"/>
  <c r="O91" i="2"/>
  <c r="E92" i="2"/>
  <c r="N92" i="2" s="1"/>
  <c r="F92" i="2"/>
  <c r="G92" i="2"/>
  <c r="O92" i="2"/>
  <c r="P92" i="2"/>
  <c r="E93" i="2"/>
  <c r="F93" i="2"/>
  <c r="G93" i="2"/>
  <c r="P93" i="2" s="1"/>
  <c r="N93" i="2"/>
  <c r="O93" i="2"/>
  <c r="E94" i="2"/>
  <c r="N94" i="2" s="1"/>
  <c r="F94" i="2"/>
  <c r="O94" i="2" s="1"/>
  <c r="G94" i="2"/>
  <c r="P94" i="2" s="1"/>
  <c r="E95" i="2"/>
  <c r="N95" i="2" s="1"/>
  <c r="F95" i="2"/>
  <c r="G95" i="2"/>
  <c r="P95" i="2" s="1"/>
  <c r="O95" i="2"/>
  <c r="E96" i="2"/>
  <c r="N96" i="2" s="1"/>
  <c r="F96" i="2"/>
  <c r="G96" i="2"/>
  <c r="O96" i="2"/>
  <c r="P96" i="2"/>
  <c r="E97" i="2"/>
  <c r="F97" i="2"/>
  <c r="G97" i="2"/>
  <c r="P97" i="2" s="1"/>
  <c r="N97" i="2"/>
  <c r="O97" i="2"/>
  <c r="E98" i="2"/>
  <c r="N98" i="2" s="1"/>
  <c r="F98" i="2"/>
  <c r="O98" i="2" s="1"/>
  <c r="G98" i="2"/>
  <c r="P98" i="2" s="1"/>
  <c r="E99" i="2"/>
  <c r="N99" i="2" s="1"/>
  <c r="F99" i="2"/>
  <c r="G99" i="2"/>
  <c r="P99" i="2" s="1"/>
  <c r="O99" i="2"/>
  <c r="E100" i="2"/>
  <c r="N100" i="2" s="1"/>
  <c r="F100" i="2"/>
  <c r="G100" i="2"/>
  <c r="O100" i="2"/>
  <c r="P100" i="2"/>
  <c r="E101" i="2"/>
  <c r="F101" i="2"/>
  <c r="G101" i="2"/>
  <c r="P101" i="2" s="1"/>
  <c r="N101" i="2"/>
  <c r="O101" i="2"/>
  <c r="E102" i="2"/>
  <c r="N102" i="2" s="1"/>
  <c r="F102" i="2"/>
  <c r="O102" i="2" s="1"/>
  <c r="G102" i="2"/>
  <c r="P102" i="2" s="1"/>
  <c r="E103" i="2"/>
  <c r="N103" i="2" s="1"/>
  <c r="F103" i="2"/>
  <c r="G103" i="2"/>
  <c r="P103" i="2" s="1"/>
  <c r="O103" i="2"/>
  <c r="E104" i="2"/>
  <c r="N104" i="2" s="1"/>
  <c r="F104" i="2"/>
  <c r="O104" i="2" s="1"/>
  <c r="G104" i="2"/>
  <c r="P104" i="2" s="1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15" i="5" l="1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6" i="4" l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P5" i="4" l="1"/>
  <c r="AV5" i="4" s="1"/>
  <c r="AN9" i="4"/>
  <c r="AT9" i="4" s="1"/>
  <c r="AQ9" i="4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35" i="4" l="1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2" i="4" l="1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29" i="3"/>
  <c r="D130" i="3"/>
  <c r="D133" i="3"/>
  <c r="D132" i="3"/>
  <c r="D131" i="3"/>
  <c r="D126" i="3"/>
  <c r="D128" i="3"/>
  <c r="D127" i="3"/>
  <c r="D120" i="3"/>
  <c r="D124" i="3"/>
  <c r="D117" i="3"/>
  <c r="D72" i="3"/>
  <c r="D101" i="3"/>
  <c r="D76" i="3"/>
  <c r="D112" i="3"/>
  <c r="D103" i="3"/>
  <c r="D30" i="3"/>
  <c r="D70" i="3"/>
  <c r="D106" i="3"/>
  <c r="D44" i="3"/>
  <c r="D99" i="3"/>
  <c r="D33" i="3"/>
  <c r="D93" i="3"/>
  <c r="D66" i="3"/>
  <c r="D47" i="3"/>
  <c r="D111" i="3"/>
  <c r="D69" i="3"/>
  <c r="D32" i="3"/>
  <c r="D75" i="3"/>
  <c r="D113" i="3"/>
  <c r="D96" i="3"/>
  <c r="D79" i="3"/>
  <c r="D122" i="3"/>
  <c r="D58" i="3"/>
  <c r="D105" i="3"/>
  <c r="D43" i="3"/>
  <c r="D73" i="3"/>
  <c r="D55" i="3"/>
  <c r="D28" i="3"/>
  <c r="D40" i="3"/>
  <c r="D86" i="3"/>
  <c r="D64" i="3"/>
  <c r="D92" i="3"/>
  <c r="D37" i="3"/>
  <c r="D78" i="3"/>
  <c r="D71" i="3"/>
  <c r="D46" i="3"/>
  <c r="D50" i="3"/>
  <c r="D57" i="3"/>
  <c r="D36" i="3"/>
  <c r="D41" i="3"/>
  <c r="D98" i="3"/>
  <c r="D68" i="3"/>
  <c r="D109" i="3"/>
  <c r="D74" i="3"/>
  <c r="D59" i="3"/>
  <c r="D119" i="3"/>
  <c r="D118" i="3"/>
  <c r="D125" i="3"/>
  <c r="D3" i="3"/>
  <c r="D88" i="3"/>
  <c r="D49" i="3"/>
  <c r="D114" i="3"/>
  <c r="D54" i="3"/>
  <c r="D65" i="3"/>
  <c r="D85" i="3"/>
  <c r="D91" i="3"/>
  <c r="D53" i="3"/>
  <c r="D51" i="3"/>
  <c r="D90" i="3"/>
  <c r="D110" i="3"/>
  <c r="D62" i="3"/>
  <c r="D52" i="3"/>
  <c r="D107" i="3"/>
  <c r="D48" i="3"/>
  <c r="D35" i="3"/>
  <c r="D31" i="3"/>
  <c r="D95" i="3"/>
  <c r="D94" i="3"/>
  <c r="D89" i="3"/>
  <c r="D34" i="3"/>
  <c r="D123" i="3"/>
  <c r="D121" i="3"/>
  <c r="D2" i="3"/>
  <c r="D42" i="3"/>
  <c r="D100" i="3"/>
  <c r="D60" i="3"/>
  <c r="D87" i="3"/>
  <c r="D108" i="3"/>
  <c r="D84" i="3"/>
  <c r="D82" i="3"/>
  <c r="D104" i="3"/>
  <c r="D116" i="3"/>
  <c r="D67" i="3"/>
  <c r="D83" i="3"/>
  <c r="D56" i="3"/>
  <c r="D63" i="3"/>
  <c r="D80" i="3"/>
  <c r="D102" i="3"/>
  <c r="D29" i="3"/>
  <c r="D61" i="3"/>
  <c r="D45" i="3"/>
  <c r="D115" i="3"/>
  <c r="D97" i="3"/>
  <c r="D77" i="3"/>
  <c r="D81" i="3"/>
  <c r="D5" i="3"/>
  <c r="D23" i="3"/>
  <c r="D25" i="3"/>
  <c r="D17" i="3"/>
  <c r="D18" i="3"/>
  <c r="D7" i="3"/>
  <c r="D11" i="3"/>
  <c r="D16" i="3"/>
  <c r="D22" i="3"/>
  <c r="D21" i="3"/>
  <c r="D6" i="3"/>
  <c r="D27" i="3"/>
  <c r="D8" i="3"/>
  <c r="D14" i="3"/>
  <c r="D13" i="3"/>
  <c r="D19" i="3"/>
  <c r="D9" i="3"/>
  <c r="D15" i="3"/>
  <c r="D24" i="3"/>
  <c r="D12" i="3"/>
  <c r="D20" i="3"/>
  <c r="D4" i="3"/>
  <c r="D26" i="3"/>
  <c r="D10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<sst xmlns="http://schemas.openxmlformats.org/spreadsheetml/2006/main" count="622" uniqueCount="335">
  <si>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</si>
  <si>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</si>
  <si>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</si>
  <si>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</si>
  <si>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</si>
  <si>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</si>
  <si>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</si>
  <si>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</si>
  <si>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</si>
  <si>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</si>
  <si>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</si>
  <si>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</si>
  <si>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</si>
  <si>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</si>
  <si>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</si>
  <si>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</si>
  <si>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</si>
  <si>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</si>
  <si>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</si>
  <si>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</si>
  <si>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</si>
  <si>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</si>
  <si>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</si>
  <si>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</si>
  <si>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</si>
  <si>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</si>
  <si>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</si>
  <si>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</si>
  <si>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</si>
  <si>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</si>
  <si>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</si>
  <si>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</si>
  <si>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</si>
  <si>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</si>
  <si>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</si>
  <si>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</si>
  <si>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</si>
  <si>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</si>
  <si>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</si>
  <si>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</si>
  <si>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</si>
  <si>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</si>
  <si>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</si>
  <si>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</si>
  <si>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</si>
  <si>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</si>
  <si>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</si>
  <si>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</si>
  <si>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</si>
  <si>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</si>
  <si>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</si>
  <si>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</si>
  <si>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</si>
  <si>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</si>
  <si>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</si>
  <si>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</si>
  <si>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</si>
  <si>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</si>
  <si>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</si>
  <si>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</si>
  <si>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</si>
  <si>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</si>
  <si>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</si>
  <si>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</si>
  <si>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</si>
  <si>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</si>
  <si>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</si>
  <si>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</si>
  <si>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</si>
  <si>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</si>
  <si>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home</t>
  </si>
  <si>
    <t>away</t>
  </si>
  <si>
    <t>0-0</t>
  </si>
  <si>
    <t>MLS</t>
  </si>
  <si>
    <t>Lanus</t>
  </si>
  <si>
    <t>Patronato</t>
  </si>
  <si>
    <t>Platense</t>
  </si>
  <si>
    <t>Estudiantes L.P.</t>
  </si>
  <si>
    <t>Racing Club</t>
  </si>
  <si>
    <t>Tigre</t>
  </si>
  <si>
    <t>Huracan</t>
  </si>
  <si>
    <t>Central Cordoba</t>
  </si>
  <si>
    <t>Godoy Cruz</t>
  </si>
  <si>
    <t>San Lorenzo</t>
  </si>
  <si>
    <t>Atl. Tucuman</t>
  </si>
  <si>
    <t>Los Angeles Galaxy</t>
  </si>
  <si>
    <t>Banfield</t>
  </si>
  <si>
    <t>Colon Santa FE</t>
  </si>
  <si>
    <t>Arsenal Sarandi</t>
  </si>
  <si>
    <t>Velez Sarsfield</t>
  </si>
  <si>
    <t>Newells Old Boys</t>
  </si>
  <si>
    <t>Boca Juniors</t>
  </si>
  <si>
    <t>River Plate</t>
  </si>
  <si>
    <t>San Jose Earthquakes</t>
  </si>
  <si>
    <t>Talleres Cordoba</t>
  </si>
  <si>
    <t>Defensa y Justicia</t>
  </si>
  <si>
    <t>Union de Santa Fe</t>
  </si>
  <si>
    <t>Aldosivi</t>
  </si>
  <si>
    <t>Argentinos Jrs</t>
  </si>
  <si>
    <t>Rosario Central</t>
  </si>
  <si>
    <t>Avai</t>
  </si>
  <si>
    <t>Puebla</t>
  </si>
  <si>
    <t>Mazatlan FC</t>
  </si>
  <si>
    <t>Sarmiento Junin</t>
  </si>
  <si>
    <t>U.N.A.M.- Pumas</t>
  </si>
  <si>
    <t>Independiente</t>
  </si>
  <si>
    <t>Necaxa</t>
  </si>
  <si>
    <t>Serie A</t>
  </si>
  <si>
    <t>Finn Harps</t>
  </si>
  <si>
    <t>Bohemians</t>
  </si>
  <si>
    <t>Shamrock Rovers</t>
  </si>
  <si>
    <t>UC Dublin</t>
  </si>
  <si>
    <t>Premier Division</t>
  </si>
  <si>
    <t>A. Lustenau</t>
  </si>
  <si>
    <t>Wolfsberger AC</t>
  </si>
  <si>
    <t>Salzburg</t>
  </si>
  <si>
    <t>LASK</t>
  </si>
  <si>
    <t>Tirol</t>
  </si>
  <si>
    <t>Rapid Vienna</t>
  </si>
  <si>
    <t>Atletico-MG</t>
  </si>
  <si>
    <t>Fluminense</t>
  </si>
  <si>
    <t>Ceara</t>
  </si>
  <si>
    <t>America MG</t>
  </si>
  <si>
    <t>Internacional</t>
  </si>
  <si>
    <t>Santos</t>
  </si>
  <si>
    <t>Athletico-PR</t>
  </si>
  <si>
    <t>Juventude</t>
  </si>
  <si>
    <t>Atletico GO</t>
  </si>
  <si>
    <t>Flamengo RJ</t>
  </si>
  <si>
    <t>Bragantino</t>
  </si>
  <si>
    <t>Goias</t>
  </si>
  <si>
    <t>Fortaleza</t>
  </si>
  <si>
    <t>Sligo Rovers</t>
  </si>
  <si>
    <t>Avispa Fukuoka</t>
  </si>
  <si>
    <t>Vissel Kobe</t>
  </si>
  <si>
    <t>Cerezo Osaka</t>
  </si>
  <si>
    <t>Shonan Bellmare</t>
  </si>
  <si>
    <t>Kashima Antlers</t>
  </si>
  <si>
    <t>FC Tokyo</t>
  </si>
  <si>
    <t>Sagan Tosu</t>
  </si>
  <si>
    <t>Kyoto</t>
  </si>
  <si>
    <t>Sanfrecce Hiroshima</t>
  </si>
  <si>
    <t>Urawa Reds</t>
  </si>
  <si>
    <t>Gamba Osaka</t>
  </si>
  <si>
    <t>Kashiwa Reysol</t>
  </si>
  <si>
    <t>Hokkaido Consadole Sapporo</t>
  </si>
  <si>
    <t>Kawasaki Frontale</t>
  </si>
  <si>
    <t>Nagoya Grampus</t>
  </si>
  <si>
    <t>Yokohama F. Marinos</t>
  </si>
  <si>
    <t>Club America</t>
  </si>
  <si>
    <t>Juarez</t>
  </si>
  <si>
    <t>Atl. San Luis</t>
  </si>
  <si>
    <t>U.A.N.L.- Tigres</t>
  </si>
  <si>
    <t>Monterrey</t>
  </si>
  <si>
    <t>Pachuca</t>
  </si>
  <si>
    <t>Tromso</t>
  </si>
  <si>
    <t>Molde</t>
  </si>
  <si>
    <t>Lillestrom</t>
  </si>
  <si>
    <t>Bodo/Glimt</t>
  </si>
  <si>
    <t>Valerenga</t>
  </si>
  <si>
    <t>Stromsgodset</t>
  </si>
  <si>
    <t>Gornik Z.</t>
  </si>
  <si>
    <t>Zaglebie</t>
  </si>
  <si>
    <t>Lech Poznan</t>
  </si>
  <si>
    <t>Legia</t>
  </si>
  <si>
    <t>Pogon Szczecin</t>
  </si>
  <si>
    <t>Lechia Gdansk</t>
  </si>
  <si>
    <t>Mioveni</t>
  </si>
  <si>
    <t>U Craiova 1948</t>
  </si>
  <si>
    <t>CFR Cluj</t>
  </si>
  <si>
    <t>Petrolul</t>
  </si>
  <si>
    <t>Orenburg</t>
  </si>
  <si>
    <t>Sochi</t>
  </si>
  <si>
    <t>Khimki</t>
  </si>
  <si>
    <t>CSKA Moscow</t>
  </si>
  <si>
    <t>Lokomotiv Moscow</t>
  </si>
  <si>
    <t>Ural</t>
  </si>
  <si>
    <t>Malmo FF</t>
  </si>
  <si>
    <t>Hammarby</t>
  </si>
  <si>
    <t>Degerfors</t>
  </si>
  <si>
    <t>Djurgarden</t>
  </si>
  <si>
    <t>Basel</t>
  </si>
  <si>
    <t>St. Gallen</t>
  </si>
  <si>
    <t>Grasshoppers</t>
  </si>
  <si>
    <t>Zurich</t>
  </si>
  <si>
    <t>Toronto FC</t>
  </si>
  <si>
    <t>Inter Miami</t>
  </si>
  <si>
    <t>New England Revolution</t>
  </si>
  <si>
    <t>Atlanta Utd</t>
  </si>
  <si>
    <t>Colorado Rapids</t>
  </si>
  <si>
    <t>FC Dallas</t>
  </si>
  <si>
    <t>Charlotte</t>
  </si>
  <si>
    <t>Philadelphia Union</t>
  </si>
  <si>
    <t>Hartberg</t>
  </si>
  <si>
    <t>A. Klagenfurt</t>
  </si>
  <si>
    <t>Ried</t>
  </si>
  <si>
    <t>Altach</t>
  </si>
  <si>
    <t>Austria Vienna</t>
  </si>
  <si>
    <t>Sturm Graz</t>
  </si>
  <si>
    <t>Corinthians</t>
  </si>
  <si>
    <t>Cuiaba</t>
  </si>
  <si>
    <t>Midtjylland</t>
  </si>
  <si>
    <t>Viborg</t>
  </si>
  <si>
    <t>Silkeborg</t>
  </si>
  <si>
    <t>Horsens</t>
  </si>
  <si>
    <t>Brondby</t>
  </si>
  <si>
    <t>Lyngby</t>
  </si>
  <si>
    <t>FC Copenhagen</t>
  </si>
  <si>
    <t>Aarhus</t>
  </si>
  <si>
    <t>Ilves</t>
  </si>
  <si>
    <t>Mariehamn</t>
  </si>
  <si>
    <t>AC Oulu</t>
  </si>
  <si>
    <t>Lahti</t>
  </si>
  <si>
    <t>Haka</t>
  </si>
  <si>
    <t>SJK</t>
  </si>
  <si>
    <t>KuPS</t>
  </si>
  <si>
    <t>Honka</t>
  </si>
  <si>
    <t>VPS</t>
  </si>
  <si>
    <t>HIFK</t>
  </si>
  <si>
    <t>HJK</t>
  </si>
  <si>
    <t>Inter Turku</t>
  </si>
  <si>
    <t>Atlas</t>
  </si>
  <si>
    <t>Cruz Azul</t>
  </si>
  <si>
    <t>Guadalajara Chivas</t>
  </si>
  <si>
    <t>Toluca</t>
  </si>
  <si>
    <t>Queretaro</t>
  </si>
  <si>
    <t>Aalesund</t>
  </si>
  <si>
    <t>Viking</t>
  </si>
  <si>
    <t>Ham-Kam</t>
  </si>
  <si>
    <t>Jerv</t>
  </si>
  <si>
    <t>Haugesund</t>
  </si>
  <si>
    <t>Odd</t>
  </si>
  <si>
    <t>Sandefjord</t>
  </si>
  <si>
    <t>Sarpsborg 08</t>
  </si>
  <si>
    <t>Kristiansund</t>
  </si>
  <si>
    <t>Rosenborg</t>
  </si>
  <si>
    <t>Legnica</t>
  </si>
  <si>
    <t>Stal Mielec</t>
  </si>
  <si>
    <t>Jagiellonia</t>
  </si>
  <si>
    <t>Korona Kielce</t>
  </si>
  <si>
    <t>Widzew Lodz</t>
  </si>
  <si>
    <t>Rakow</t>
  </si>
  <si>
    <t>FC Hermannstadt</t>
  </si>
  <si>
    <t>Sepsi Sf. Gheorghe</t>
  </si>
  <si>
    <t>Farul Constanta</t>
  </si>
  <si>
    <t>UTA Arad</t>
  </si>
  <si>
    <t>FCSB</t>
  </si>
  <si>
    <t>FC Arges</t>
  </si>
  <si>
    <t>Fakel Voronezh</t>
  </si>
  <si>
    <t>Torpedo Moscow</t>
  </si>
  <si>
    <t>Zenit</t>
  </si>
  <si>
    <t>FK Rostov</t>
  </si>
  <si>
    <t>Akhmat Grozny</t>
  </si>
  <si>
    <t>Dynamo Moscow</t>
  </si>
  <si>
    <t>Nizhny Novgorod</t>
  </si>
  <si>
    <t>Spartak Moscow</t>
  </si>
  <si>
    <t>Sundsvall</t>
  </si>
  <si>
    <t>Norrkoping</t>
  </si>
  <si>
    <t>Varberg</t>
  </si>
  <si>
    <t>Hacken</t>
  </si>
  <si>
    <t>Kalmar</t>
  </si>
  <si>
    <t>Helsingborg</t>
  </si>
  <si>
    <t>Sirius</t>
  </si>
  <si>
    <t>AIK</t>
  </si>
  <si>
    <t>Sion</t>
  </si>
  <si>
    <t>Winterthur</t>
  </si>
  <si>
    <t>Lugano</t>
  </si>
  <si>
    <t>Servette</t>
  </si>
  <si>
    <t>Luzern</t>
  </si>
  <si>
    <t>Young Boys</t>
  </si>
  <si>
    <t>CF Montreal</t>
  </si>
  <si>
    <t>DC United</t>
  </si>
  <si>
    <t>Columbus Crew</t>
  </si>
  <si>
    <t>New York Red Bulls</t>
  </si>
  <si>
    <t>FC Cincinnati</t>
  </si>
  <si>
    <t>Chicago Fire</t>
  </si>
  <si>
    <t>Minnesota United</t>
  </si>
  <si>
    <t>Vancouver Whitecaps</t>
  </si>
  <si>
    <t>Austin FC</t>
  </si>
  <si>
    <t>Real Salt Lake</t>
  </si>
  <si>
    <t>New York City</t>
  </si>
  <si>
    <t>Orlando City</t>
  </si>
  <si>
    <t>Portland Timbers</t>
  </si>
  <si>
    <t>Los Angeles FC</t>
  </si>
  <si>
    <t>Sporting Kansas City</t>
  </si>
  <si>
    <t>Seattle Sounders</t>
  </si>
  <si>
    <t>Nordsjaelland</t>
  </si>
  <si>
    <t>Randers FC</t>
  </si>
  <si>
    <t>Santos Laguna</t>
  </si>
  <si>
    <t>Club Leon</t>
  </si>
  <si>
    <t>Club Tijuana</t>
  </si>
  <si>
    <t>Slask Wroclaw</t>
  </si>
  <si>
    <t>Warta Poznan</t>
  </si>
  <si>
    <t>FC Botosani</t>
  </si>
  <si>
    <t>U. Cluj</t>
  </si>
  <si>
    <t>Chindia Targoviste</t>
  </si>
  <si>
    <t>FC Rapid Bucuresti</t>
  </si>
  <si>
    <t>samara</t>
  </si>
  <si>
    <t>Krasnodar</t>
  </si>
  <si>
    <t>Varnamo</t>
  </si>
  <si>
    <t>Mjallby</t>
  </si>
  <si>
    <t>Goteborg</t>
  </si>
  <si>
    <t>Elfsborg</t>
  </si>
  <si>
    <t>Nashville SC</t>
  </si>
  <si>
    <t>Houston Dynamo</t>
  </si>
  <si>
    <t>Botafogo RJ</t>
  </si>
  <si>
    <t>Palmeiras</t>
  </si>
  <si>
    <t>Aalborg</t>
  </si>
  <si>
    <t>Odense</t>
  </si>
  <si>
    <t>Dundalk</t>
  </si>
  <si>
    <t>Drogheda</t>
  </si>
  <si>
    <t>St. Patricks</t>
  </si>
  <si>
    <t>Derry City</t>
  </si>
  <si>
    <t>Shelbourne</t>
  </si>
  <si>
    <t>Radomiak Radom</t>
  </si>
  <si>
    <t>Cracovia</t>
  </si>
  <si>
    <t>Wisla Plock</t>
  </si>
  <si>
    <t>Piast Gliwice</t>
  </si>
  <si>
    <t>Univ. Craiova</t>
  </si>
  <si>
    <t>FC Voluntari</t>
  </si>
  <si>
    <t>01/10/2022</t>
  </si>
  <si>
    <t>02/10/2022</t>
  </si>
  <si>
    <t>03/10/2022</t>
  </si>
  <si>
    <t>04/10/2022</t>
  </si>
  <si>
    <t>30/09/2022</t>
  </si>
  <si>
    <t>Admiral Bundesliga</t>
  </si>
  <si>
    <t>J1 League</t>
  </si>
  <si>
    <t>Eliteserien</t>
  </si>
  <si>
    <t>Ekstraklasa</t>
  </si>
  <si>
    <t>Liga 1</t>
  </si>
  <si>
    <t>Premier League</t>
  </si>
  <si>
    <t>Allsvenskan</t>
  </si>
  <si>
    <t>Swiss</t>
  </si>
  <si>
    <t>Superliga</t>
  </si>
  <si>
    <t>Veikkausliiga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</si>
</sst>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1.0317777927490956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33.399486997139284</v>
      </c>
      <c r="I2" s="6">
        <f>IF('Log_working_3-way'!$D2="","",'True_Odds_Calculator_3-way'!O3/'True_Odds_Calculator_3-way'!B3-1)</f>
        <v>5.8310557381481551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2.9981610051744489E-2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1.0271949829569853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22.836624598862109</v>
      </c>
      <c r="I3" s="6">
        <f>IF('Log_working_3-way'!$D3="","",'True_Odds_Calculator_3-way'!O4/'True_Odds_Calculator_3-way'!B4-1)</f>
        <v>7.2672154470668655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2.8140588174675019E-2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1.0373486923330011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17.182478732337497</v>
      </c>
      <c r="I4" s="6">
        <f>IF('Log_working_3-way'!$D4="","",'True_Odds_Calculator_3-way'!O5/'True_Odds_Calculator_3-way'!B5-1)</f>
        <v>9.3397272232265909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3.9659771403976141E-2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1.0266090874716209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16.758608909603144</v>
      </c>
      <c r="I5" s="6">
        <f>IF('Log_working_3-way'!$D5="","",'True_Odds_Calculator_3-way'!O6/'True_Odds_Calculator_3-way'!B6-1)</f>
        <v>9.7326672934540426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2.8393545272765053E-2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1.0245476094384005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11.076304551350521</v>
      </c>
      <c r="I6" s="6">
        <f>IF('Log_working_3-way'!$D6="","",'True_Odds_Calculator_3-way'!O7/'True_Odds_Calculator_3-way'!B7-1)</f>
        <v>10.192489743105169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2.6666196702453293E-2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1.025033219831089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14.579134322416673</v>
      </c>
      <c r="I7" s="6">
        <f>IF('Log_working_3-way'!$D7="","",'True_Odds_Calculator_3-way'!O8/'True_Odds_Calculator_3-way'!B8-1)</f>
        <v>8.7510003920750066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2.7014702413711733E-2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1.0263944838094525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7.6702337569241994</v>
      </c>
      <c r="I8" s="6">
        <f>IF('Log_working_3-way'!$D8="","",'True_Odds_Calculator_3-way'!O9/'True_Odds_Calculator_3-way'!B9-1)</f>
        <v>5.5644593244784506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2.7731290501944228E-2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1.0336293474384508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38.882115860303394</v>
      </c>
      <c r="I9" s="6">
        <f>IF('Log_working_3-way'!$D9="","",'True_Odds_Calculator_3-way'!O10/'True_Odds_Calculator_3-way'!B10-1)</f>
        <v>3.2836450973463371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3.0321144173136583E-2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1.0272210412482734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10.964189995471902</v>
      </c>
      <c r="I10" s="6">
        <f>IF('Log_working_3-way'!$D10="","",'True_Odds_Calculator_3-way'!O11/'True_Odds_Calculator_3-way'!B11-1)</f>
        <v>5.556190469773691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2.9027494563719891E-2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1.0286885968782293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26.501059046994357</v>
      </c>
      <c r="I11" s="6">
        <f>IF('Log_working_3-way'!$D11="","",'True_Odds_Calculator_3-way'!O12/'True_Odds_Calculator_3-way'!B12-1)</f>
        <v>7.1663300227428568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2.8809303554909516E-2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1.0275510714213845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19.078195210803639</v>
      </c>
      <c r="I12" s="6">
        <f>IF('Log_working_3-way'!$D12="","",'True_Odds_Calculator_3-way'!O13/'True_Odds_Calculator_3-way'!B13-1)</f>
        <v>9.3108218464163688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2.9034572473728426E-2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1.030520426568327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30.355374305814166</v>
      </c>
      <c r="I13" s="6">
        <f>IF('Log_working_3-way'!$D13="","",'True_Odds_Calculator_3-way'!O14/'True_Odds_Calculator_3-way'!B14-1)</f>
        <v>6.6636794162424229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2.958610974876752E-2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1.0386132924982483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42.020732883317265</v>
      </c>
      <c r="I14" s="6">
        <f>IF('Log_working_3-way'!$D14="","",'True_Odds_Calculator_3-way'!O15/'True_Odds_Calculator_3-way'!B15-1)</f>
        <v>4.2350810701711108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3.3093614769154067E-2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1.0262066218922028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15.470858854251787</v>
      </c>
      <c r="I15" s="6">
        <f>IF('Log_working_3-way'!$D15="","",'True_Odds_Calculator_3-way'!O16/'True_Odds_Calculator_3-way'!B16-1)</f>
        <v>8.678549338581476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2.8184866271175668E-2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1.03687377789071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39.837734378952582</v>
      </c>
      <c r="I16" s="6">
        <f>IF('Log_working_3-way'!$D16="","",'True_Odds_Calculator_3-way'!O17/'True_Odds_Calculator_3-way'!B17-1)</f>
        <v>4.4384880647966112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3.2516304404555774E-2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1.0251880348279052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8.6263332016470802</v>
      </c>
      <c r="I17" s="6">
        <f>IF('Log_working_3-way'!$D17="","",'True_Odds_Calculator_3-way'!O18/'True_Odds_Calculator_3-way'!B18-1)</f>
        <v>9.6733621188035528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2.7270625932578119E-2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1.0295851337248625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4.5281438557854718</v>
      </c>
      <c r="I18" s="6">
        <f>IF('Log_working_3-way'!$D18="","",'True_Odds_Calculator_3-way'!O19/'True_Odds_Calculator_3-way'!B19-1)</f>
        <v>6.8328904915543767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3.0368606775752038E-2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1.0251660299254994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8.7489433226753093</v>
      </c>
      <c r="I19" s="6">
        <f>IF('Log_working_3-way'!$D19="","",'True_Odds_Calculator_3-way'!O20/'True_Odds_Calculator_3-way'!B20-1)</f>
        <v>9.2619590616995477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2.7231406978242223E-2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1.0269656417597091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21.920468710708466</v>
      </c>
      <c r="I20" s="6">
        <f>IF('Log_working_3-way'!$D20="","",'True_Odds_Calculator_3-way'!O21/'True_Odds_Calculator_3-way'!B21-1)</f>
        <v>6.6746386994036779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2.8115874320419731E-2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1.0279341929319306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21.676491997773912</v>
      </c>
      <c r="I21" s="6">
        <f>IF('Log_working_3-way'!$D21="","",'True_Odds_Calculator_3-way'!O22/'True_Odds_Calculator_3-way'!B22-1)</f>
        <v>6.6239515854389932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2.9161279066051371E-2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1.0274185789826782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20.833149528259785</v>
      </c>
      <c r="I22" s="6">
        <f>IF('Log_working_3-way'!$D22="","",'True_Odds_Calculator_3-way'!O23/'True_Odds_Calculator_3-way'!B23-1)</f>
        <v>6.6268440721202504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2.8770968832301458E-2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1.0282576221774278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20.814646422707121</v>
      </c>
      <c r="I23" s="6">
        <f>IF('Log_working_3-way'!$D23="","",'True_Odds_Calculator_3-way'!O24/'True_Odds_Calculator_3-way'!B24-1)</f>
        <v>6.2502155438005271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2.9643568711161139E-2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1.0253580762153427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12.060910664462762</v>
      </c>
      <c r="I24" s="6">
        <f>IF('Log_working_3-way'!$D24="","",'True_Odds_Calculator_3-way'!O25/'True_Odds_Calculator_3-way'!B25-1)</f>
        <v>6.5950860687224573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2.7309364551890702E-2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1.0276983896138598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4.9000460186900909</v>
      </c>
      <c r="I25" s="6">
        <f>IF('Log_working_3-way'!$D25="","",'True_Odds_Calculator_3-way'!O26/'True_Odds_Calculator_3-way'!B26-1)</f>
        <v>5.6299448870521962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2.8235357796670524E-2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1.0277728254293359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6.5832368458196919</v>
      </c>
      <c r="I26" s="6">
        <f>IF('Log_working_3-way'!$D26="","",'True_Odds_Calculator_3-way'!O27/'True_Odds_Calculator_3-way'!B27-1)</f>
        <v>5.6603023978758484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2.8914591699369829E-2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1.0278585658350325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6.7116382173109459</v>
      </c>
      <c r="I27" s="6">
        <f>IF('Log_working_3-way'!$D27="","",'True_Odds_Calculator_3-way'!O28/'True_Odds_Calculator_3-way'!B28-1)</f>
        <v>5.4225005540315738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2.8955628016802848E-2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1.0261182803530335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22.165132400452325</v>
      </c>
      <c r="I28" s="6">
        <f>IF('Log_working_3-way'!$D28="","",'True_Odds_Calculator_3-way'!O29/'True_Odds_Calculator_3-way'!B29-1)</f>
        <v>5.7417914759626649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2.7205866708274629E-2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1.0261892346464034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8.4414512007414029</v>
      </c>
      <c r="I29" s="6">
        <f>IF('Log_working_3-way'!$D29="","",'True_Odds_Calculator_3-way'!O30/'True_Odds_Calculator_3-way'!B30-1)</f>
        <v>6.5066093609228002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2.7900748756626736E-2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1.0269358317732549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19.088059786427884</v>
      </c>
      <c r="I30" s="6">
        <f>IF('Log_working_3-way'!$D30="","",'True_Odds_Calculator_3-way'!O31/'True_Odds_Calculator_3-way'!B31-1)</f>
        <v>6.8025029786220088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2.8529247944229175E-2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1.0275536449186262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7.1653493542579181</v>
      </c>
      <c r="I31" s="6">
        <f>IF('Log_working_3-way'!$D31="","",'True_Odds_Calculator_3-way'!O32/'True_Odds_Calculator_3-way'!B32-1)</f>
        <v>5.9481591330217372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2.8932864815700121E-2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1.0261104878913452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8.7440167342291382</v>
      </c>
      <c r="I32" s="6">
        <f>IF('Log_working_3-way'!$D32="","",'True_Odds_Calculator_3-way'!O33/'True_Odds_Calculator_3-way'!B33-1)</f>
        <v>6.0311490852496306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2.775077660980152E-2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1.0336163769946562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35.492518649261463</v>
      </c>
      <c r="I33" s="6">
        <f>IF('Log_working_3-way'!$D33="","",'True_Odds_Calculator_3-way'!O34/'True_Odds_Calculator_3-way'!B34-1)</f>
        <v>3.8524827609978907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3.1385336329329272E-2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1.0368330461420459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19.443536388415531</v>
      </c>
      <c r="I34" s="6">
        <f>IF('Log_working_3-way'!$D34="","",'True_Odds_Calculator_3-way'!O35/'True_Odds_Calculator_3-way'!B35-1)</f>
        <v>6.4694150805324213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3.878222272577414E-2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1.0287726431029931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25.081262810459563</v>
      </c>
      <c r="I35" s="6">
        <f>IF('Log_working_3-way'!$D35="","",'True_Odds_Calculator_3-way'!O36/'True_Odds_Calculator_3-way'!B36-1)</f>
        <v>6.4546769778225199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2.9335062745940332E-2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1.0284797949947972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31.138865683163139</v>
      </c>
      <c r="I36" s="6">
        <f>IF('Log_working_3-way'!$D36="","",'True_Odds_Calculator_3-way'!O37/'True_Odds_Calculator_3-way'!B37-1)</f>
        <v>4.8453257005926034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2.7710890794055087E-2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1.0413949348134299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7.8481236937698728</v>
      </c>
      <c r="I37" s="6">
        <f>IF('Log_working_3-way'!$D37="","",'True_Odds_Calculator_3-way'!O38/'True_Odds_Calculator_3-way'!B38-1)</f>
        <v>8.591108763993601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4.4135877543008739E-2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1.0571368399251406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5.009821901054945E-2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1.0271194874782437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2.7942383843348573E-2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1.0382997474157416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1.5845961671104507</v>
      </c>
      <c r="I42" s="6">
        <f>IF('Log_working_3-way'!$D42="","",'True_Odds_Calculator_3-way'!O41/'True_Odds_Calculator_3-way'!B41-1)</f>
        <v>3.4231749460077223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3.3856658420151842E-2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1.0297409333863952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29.703735931305612</v>
      </c>
      <c r="I43" s="6">
        <f>IF('Log_working_3-way'!$D43="","",'True_Odds_Calculator_3-way'!O42/'True_Odds_Calculator_3-way'!B42-1)</f>
        <v>5.2666982481350137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2.9280073083187252E-2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1.0279798533877602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21.793196267994876</v>
      </c>
      <c r="I44" s="6">
        <f>IF('Log_working_3-way'!$D44="","",'True_Odds_Calculator_3-way'!O43/'True_Odds_Calculator_3-way'!B43-1)</f>
        <v>5.8416992758928714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2.9172117790171814E-2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1.034128246218543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1.7721901856376654</v>
      </c>
      <c r="I45" s="6">
        <f>IF('Log_working_3-way'!$D45="","",'True_Odds_Calculator_3-way'!O44/'True_Odds_Calculator_3-way'!B44-1)</f>
        <v>3.7344554148176661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3.0695111820939536E-2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1.0268474434993904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20.619232211741981</v>
      </c>
      <c r="I46" s="6">
        <f>IF('Log_working_3-way'!$D46="","",'True_Odds_Calculator_3-way'!O45/'True_Odds_Calculator_3-way'!B45-1)</f>
        <v>5.1033207864556855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2.8135077177104062E-2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1.0261523371766048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12.018006664913012</v>
      </c>
      <c r="I47" s="6">
        <f>IF('Log_working_3-way'!$D47="","",'True_Odds_Calculator_3-way'!O46/'True_Odds_Calculator_3-way'!B46-1)</f>
        <v>5.3138992784861907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2.790647215734321E-2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1.0275976061258525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20.641038706165336</v>
      </c>
      <c r="I48" s="6">
        <f>IF('Log_working_3-way'!$D48="","",'True_Odds_Calculator_3-way'!O47/'True_Odds_Calculator_3-way'!B47-1)</f>
        <v>4.5401532436583008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2.8832935274038407E-2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1.0266069842170371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17.074672196300018</v>
      </c>
      <c r="I49" s="6">
        <f>IF('Log_working_3-way'!$D49="","",'True_Odds_Calculator_3-way'!O48/'True_Odds_Calculator_3-way'!B48-1)</f>
        <v>5.0199695322742777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2.8222757413222332E-2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1.0276153609792855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19.641234783446201</v>
      </c>
      <c r="I50" s="6">
        <f>IF('Log_working_3-way'!$D50="","",'True_Odds_Calculator_3-way'!O49/'True_Odds_Calculator_3-way'!B49-1)</f>
        <v>5.3577233581524064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2.9083968790882375E-2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1.0251764523223648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10.973553752591217</v>
      </c>
      <c r="I51" s="6">
        <f>IF('Log_working_3-way'!$D51="","",'True_Odds_Calculator_3-way'!O50/'True_Odds_Calculator_3-way'!B50-1)</f>
        <v>6.8492373414435486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2.7124964818463493E-2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1.0255946275404597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10.396814625974518</v>
      </c>
      <c r="I52" s="6">
        <f>IF('Log_working_3-way'!$D52="","",'True_Odds_Calculator_3-way'!O51/'True_Odds_Calculator_3-way'!B51-1)</f>
        <v>9.8694310160858496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2.7791106942230748E-2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1.0345001920248638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12.656964866739571</v>
      </c>
      <c r="I53" s="6">
        <f>IF('Log_working_3-way'!$D53="","",'True_Odds_Calculator_3-way'!O52/'True_Odds_Calculator_3-way'!B52-1)</f>
        <v>9.1310236044224453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3.7248534789051435E-2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1.0400397891654976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25.120442286534317</v>
      </c>
      <c r="I54" s="6">
        <f>IF('Log_working_3-way'!$D54="","",'True_Odds_Calculator_3-way'!O53/'True_Odds_Calculator_3-way'!B53-1)</f>
        <v>8.5612302820443666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4.0382606073740224E-2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1.03951107290204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23.345069413602072</v>
      </c>
      <c r="I55" s="6">
        <f>IF('Log_working_3-way'!$D55="","",'True_Odds_Calculator_3-way'!O54/'True_Odds_Calculator_3-way'!B54-1)</f>
        <v>7.9612683470409706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4.0490844694791139E-2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1.026405326359382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9.9704260729302892</v>
      </c>
      <c r="I56" s="6">
        <f>IF('Log_working_3-way'!$D56="","",'True_Odds_Calculator_3-way'!O55/'True_Odds_Calculator_3-way'!B55-1)</f>
        <v>5.5525353012554453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2.8118992938186427E-2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1.0269576567855387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21.429575068491626</v>
      </c>
      <c r="I57" s="6">
        <f>IF('Log_working_3-way'!$D57="","",'True_Odds_Calculator_3-way'!O56/'True_Odds_Calculator_3-way'!B56-1)</f>
        <v>5.9450576808720479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2.815208566334082E-2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1.0255254416446351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12.050625391943282</v>
      </c>
      <c r="I58" s="6">
        <f>IF('Log_working_3-way'!$D58="","",'True_Odds_Calculator_3-way'!O57/'True_Odds_Calculator_3-way'!B57-1)</f>
        <v>5.9536593828543918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2.7380832846326086E-2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1.0349229432629212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33.460698467005869</v>
      </c>
      <c r="I59" s="6">
        <f>IF('Log_working_3-way'!$D59="","",'True_Odds_Calculator_3-way'!O58/'True_Odds_Calculator_3-way'!B58-1)</f>
        <v>6.381241062258753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3.2794743196982834E-2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1.045999830156483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33.079650452087733</v>
      </c>
      <c r="I60" s="6">
        <f>IF('Log_working_3-way'!$D60="","",'True_Odds_Calculator_3-way'!O59/'True_Odds_Calculator_3-way'!B59-1)</f>
        <v>4.6244735609402605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4.3964998495637397E-2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1.043356651808617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31.728725032353331</v>
      </c>
      <c r="I61" s="6">
        <f>IF('Log_working_3-way'!$D61="","",'True_Odds_Calculator_3-way'!O60/'True_Odds_Calculator_3-way'!B60-1)</f>
        <v>5.237255542252707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4.1814025684127953E-2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1.0465531459809325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32.144862303266265</v>
      </c>
      <c r="I62" s="6">
        <f>IF('Log_working_3-way'!$D62="","",'True_Odds_Calculator_3-way'!O61/'True_Odds_Calculator_3-way'!B61-1)</f>
        <v>4.8111487816035039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4.4624746450304231E-2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1.0423253106923613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29.638201447175128</v>
      </c>
      <c r="I63" s="6">
        <f>IF('Log_working_3-way'!$D63="","",'True_Odds_Calculator_3-way'!O62/'True_Odds_Calculator_3-way'!B62-1)</f>
        <v>5.899095178852356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4.1401599491071028E-2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1.0253990860349658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17.25444887393563</v>
      </c>
      <c r="I64" s="6">
        <f>IF('Log_working_3-way'!$D64="","",'True_Odds_Calculator_3-way'!O63/'True_Odds_Calculator_3-way'!B63-1)</f>
        <v>5.5946194459810714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2.7017266767489723E-2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1.0316743034474871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31.084077252395332</v>
      </c>
      <c r="I65" s="6">
        <f>IF('Log_working_3-way'!$D65="","",'True_Odds_Calculator_3-way'!O64/'True_Odds_Calculator_3-way'!B64-1)</f>
        <v>4.1453422286894499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3.0755101615503655E-2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1.0257688972510437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20.261539521685389</v>
      </c>
      <c r="I66" s="6">
        <f>IF('Log_working_3-way'!$D66="","",'True_Odds_Calculator_3-way'!O65/'True_Odds_Calculator_3-way'!B65-1)</f>
        <v>5.6032814123203138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2.7107583897625354E-2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1.0268407406448468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19.602742723901848</v>
      </c>
      <c r="I67" s="6">
        <f>IF('Log_working_3-way'!$D67="","",'True_Odds_Calculator_3-way'!O66/'True_Odds_Calculator_3-way'!B66-1)</f>
        <v>7.6966416161014575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2.8327205437656433E-2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1.0591771509074663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60.325764908899416</v>
      </c>
      <c r="I68" s="6">
        <f>IF('Log_working_3-way'!$D68="","",'True_Odds_Calculator_3-way'!O67/'True_Odds_Calculator_3-way'!B67-1)</f>
        <v>1.3475363693860363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3.8939297656473748E-2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1.0398019914167929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45.896851884270241</v>
      </c>
      <c r="I69" s="6">
        <f>IF('Log_working_3-way'!$D69="","",'True_Odds_Calculator_3-way'!O68/'True_Odds_Calculator_3-way'!B68-1)</f>
        <v>3.7809652886280203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3.2453004234059168E-2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1.0250373620297861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13.021912209398018</v>
      </c>
      <c r="I70" s="6">
        <f>IF('Log_working_3-way'!$D70="","",'True_Odds_Calculator_3-way'!O69/'True_Odds_Calculator_3-way'!B69-1)</f>
        <v>7.2775358115420197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2.7047197334124418E-2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1.0257092351962962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14.497073410978008</v>
      </c>
      <c r="I71" s="6">
        <f>IF('Log_working_3-way'!$D71="","",'True_Odds_Calculator_3-way'!O70/'True_Odds_Calculator_3-way'!B70-1)</f>
        <v>7.3295386880584559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2.7703292499926313E-2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1.0282234587513541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27.448943410417083</v>
      </c>
      <c r="I72" s="6">
        <f>IF('Log_working_3-way'!$D72="","",'True_Odds_Calculator_3-way'!O71/'True_Odds_Calculator_3-way'!B71-1)</f>
        <v>4.820536033509633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2.8348320479743006E-2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1.0263070874320752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12.961253035163457</v>
      </c>
      <c r="I73" s="6">
        <f>IF('Log_working_3-way'!$D73="","",'True_Odds_Calculator_3-way'!O72/'True_Odds_Calculator_3-way'!B72-1)</f>
        <v>5.6681525419996195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2.8164882724726947E-2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1.0482369924291977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50.810600102532462</v>
      </c>
      <c r="I74" s="6">
        <f>IF('Log_working_3-way'!$D74="","",'True_Odds_Calculator_3-way'!O73/'True_Odds_Calculator_3-way'!B73-1)</f>
        <v>2.168401625605807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3.7335975761217277E-2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1.0290608547544309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24.578084098005839</v>
      </c>
      <c r="I75" s="6">
        <f>IF('Log_working_3-way'!$D75="","",'True_Odds_Calculator_3-way'!O74/'True_Odds_Calculator_3-way'!B74-1)</f>
        <v>5.7355031012927435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2.9785514156339676E-2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1.0271424525852015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6.9601650410602067</v>
      </c>
      <c r="I76" s="6">
        <f>IF('Log_working_3-way'!$D76="","",'True_Odds_Calculator_3-way'!O75/'True_Odds_Calculator_3-way'!B75-1)</f>
        <v>4.8195813263741716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2.8106072489821221E-2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1.0306438964320548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4.8050585660994152</v>
      </c>
      <c r="I77" s="6">
        <f>IF('Log_working_3-way'!$D77="","",'True_Odds_Calculator_3-way'!O76/'True_Odds_Calculator_3-way'!B76-1)</f>
        <v>4.7208266683692859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3.0695484977619536E-2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1.0394305141146365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23.810281689518529</v>
      </c>
      <c r="I78" s="6">
        <f>IF('Log_working_3-way'!$D78="","",'True_Odds_Calculator_3-way'!O77/'True_Odds_Calculator_3-way'!B77-1)</f>
        <v>6.0287192403448699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4.0534376018247054E-2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1.0453533710230694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34.208980529385187</v>
      </c>
      <c r="I79" s="6">
        <f>IF('Log_working_3-way'!$D79="","",'True_Odds_Calculator_3-way'!O78/'True_Odds_Calculator_3-way'!B78-1)</f>
        <v>5.1249631793877555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4.2701836785448588E-2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1.0439013641451296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2.8907272795732659</v>
      </c>
      <c r="I80" s="6">
        <f>IF('Log_working_3-way'!$D80="","",'True_Odds_Calculator_3-way'!O79/'True_Odds_Calculator_3-way'!B79-1)</f>
        <v>5.6554338961226644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4.2399820278531619E-2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1.0425897912819315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6.3591127626416251</v>
      </c>
      <c r="I81" s="6">
        <f>IF('Log_working_3-way'!$D81="","",'True_Odds_Calculator_3-way'!O80/'True_Odds_Calculator_3-way'!B80-1)</f>
        <v>8.9156019307101797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4.4980290038007631E-2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1.0612257727079635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27.645967358088011</v>
      </c>
      <c r="I82" s="6">
        <f>IF('Log_working_3-way'!$D82="","",'True_Odds_Calculator_3-way'!O81/'True_Odds_Calculator_3-way'!B81-1)</f>
        <v>7.7034112430596746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6.041886415561093E-2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1.0769643746175002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43.285059391273485</v>
      </c>
      <c r="I83" s="6">
        <f>IF('Log_working_3-way'!$D83="","",'True_Odds_Calculator_3-way'!O82/'True_Odds_Calculator_3-way'!B82-1)</f>
        <v>4.9511809527678867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6.4419556934899314E-2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1.0377343640556733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20.38375478590477</v>
      </c>
      <c r="I84" s="6">
        <f>IF('Log_working_3-way'!$D84="","",'True_Odds_Calculator_3-way'!O83/'True_Odds_Calculator_3-way'!B83-1)</f>
        <v>8.209214707601566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3.9317042606516139E-2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1.0641394943617908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54.590483327388803</v>
      </c>
      <c r="I85" s="6">
        <f>IF('Log_working_3-way'!$D85="","",'True_Odds_Calculator_3-way'!O84/'True_Odds_Calculator_3-way'!B84-1)</f>
        <v>1.8218604213897587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4.5210399051515804E-2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1.034970502015284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12.296807796569922</v>
      </c>
      <c r="I86" s="6">
        <f>IF('Log_working_3-way'!$D86="","",'True_Odds_Calculator_3-way'!O85/'True_Odds_Calculator_3-way'!B85-1)</f>
        <v>6.7654499367865144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3.7517510299796886E-2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1.0463956724626342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2.593328109465165</v>
      </c>
      <c r="I87" s="6">
        <f>IF('Log_working_3-way'!$D87="","",'True_Odds_Calculator_3-way'!O86/'True_Odds_Calculator_3-way'!B86-1)</f>
        <v>4.8618344348210778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4.3732840641867554E-2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1.0348395979266296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2.0516304080188656</v>
      </c>
      <c r="I88" s="6">
        <f>IF('Log_working_3-way'!$D88="","",'True_Odds_Calculator_3-way'!O87/'True_Odds_Calculator_3-way'!B87-1)</f>
        <v>4.596395149312297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3.2396730997522383E-2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1.0260269932705048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6.4339862632330806</v>
      </c>
      <c r="I89" s="6">
        <f>IF('Log_working_3-way'!$D89="","",'True_Odds_Calculator_3-way'!O88/'True_Odds_Calculator_3-way'!B88-1)</f>
        <v>5.6350386675328448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2.7146319974151734E-2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1.0319795656348414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35.908241206993502</v>
      </c>
      <c r="I90" s="6">
        <f>IF('Log_working_3-way'!$D90="","",'True_Odds_Calculator_3-way'!O89/'True_Odds_Calculator_3-way'!B89-1)</f>
        <v>5.1457142817753905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2.9429529639437124E-2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1.0263066095921076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5.6369743244388744</v>
      </c>
      <c r="I91" s="6">
        <f>IF('Log_working_3-way'!$D91="","",'True_Odds_Calculator_3-way'!O90/'True_Odds_Calculator_3-way'!B90-1)</f>
        <v>6.6818830220112195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2.7432375352503202E-2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1.0480394326678708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30.719569221923031</v>
      </c>
      <c r="I92" s="6">
        <f>IF('Log_working_3-way'!$D92="","",'True_Odds_Calculator_3-way'!O91/'True_Odds_Calculator_3-way'!B91-1)</f>
        <v>5.2260010089498019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4.6815350612818829E-2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1.0355136366300333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14.448962194651836</v>
      </c>
      <c r="I93" s="6">
        <f>IF('Log_working_3-way'!$D93="","",'True_Odds_Calculator_3-way'!O92/'True_Odds_Calculator_3-way'!B92-1)</f>
        <v>6.7667661529673788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3.8035107351063857E-2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1.038312009285481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5.6504571183749697</v>
      </c>
      <c r="I94" s="6">
        <f>IF('Log_working_3-way'!$D94="","",'True_Odds_Calculator_3-way'!O93/'True_Odds_Calculator_3-way'!B93-1)</f>
        <v>5.3129262358859588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3.9056366510330065E-2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1.0366318419203393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42.98094201888874</v>
      </c>
      <c r="I95" s="6">
        <f>IF('Log_working_3-way'!$D95="","",'True_Odds_Calculator_3-way'!O94/'True_Odds_Calculator_3-way'!B94-1)</f>
        <v>2.6606080274718487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3.1379153734882204E-2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1.0244610242309584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16.576369641037875</v>
      </c>
      <c r="I96" s="6">
        <f>IF('Log_working_3-way'!$D96="","",'True_Odds_Calculator_3-way'!O95/'True_Odds_Calculator_3-way'!B95-1)</f>
        <v>7.4742464586697945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2.6201136020315374E-2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1.0339079839937853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34.18564160511486</v>
      </c>
      <c r="I97" s="6">
        <f>IF('Log_working_3-way'!$D97="","",'True_Odds_Calculator_3-way'!O96/'True_Odds_Calculator_3-way'!B96-1)</f>
        <v>3.5622575654666822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3.2095335697337912E-2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1.0264475941400124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16.059712464586973</v>
      </c>
      <c r="I98" s="6">
        <f>IF('Log_working_3-way'!$D98="","",'True_Odds_Calculator_3-way'!O97/'True_Odds_Calculator_3-way'!B97-1)</f>
        <v>4.5771836478656205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2.8014861972140093E-2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1.0258552938529528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17.638479941157904</v>
      </c>
      <c r="I99" s="6">
        <f>IF('Log_working_3-way'!$D99="","",'True_Odds_Calculator_3-way'!O98/'True_Odds_Calculator_3-way'!B98-1)</f>
        <v>5.4360103442259566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2.7454277805526228E-2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1.0305790696378601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31.50187385884805</v>
      </c>
      <c r="I100" s="6">
        <f>IF('Log_working_3-way'!$D100="","",'True_Odds_Calculator_3-way'!O99/'True_Odds_Calculator_3-way'!B99-1)</f>
        <v>4.6754450671046195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2.9664609414177034E-2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1.0301968065019824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27.747616942007973</v>
      </c>
      <c r="I101" s="6">
        <f>IF('Log_working_3-way'!$D101="","",'True_Odds_Calculator_3-way'!O100/'True_Odds_Calculator_3-way'!B100-1)</f>
        <v>5.8843319883758376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3.018625955445553E-2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1.0265543878362691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11.476587237790554</v>
      </c>
      <c r="I102" s="6">
        <f>IF('Log_working_3-way'!$D102="","",'True_Odds_Calculator_3-way'!O101/'True_Odds_Calculator_3-way'!B101-1)</f>
        <v>5.4845864443032584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2.8343505629493615E-2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1.0261023559502513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19.80543232717385</v>
      </c>
      <c r="I103" s="6">
        <f>IF('Log_working_3-way'!$D103="","",'True_Odds_Calculator_3-way'!O102/'True_Odds_Calculator_3-way'!B102-1)</f>
        <v>6.3262457029391319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2.7543310152005729E-2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1.0373012733380966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6.3798670885752822</v>
      </c>
      <c r="I104" s="6">
        <f>IF('Log_working_3-way'!$D104="","",'True_Odds_Calculator_3-way'!O103/'True_Odds_Calculator_3-way'!B103-1)</f>
        <v>8.556094244302594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3.9412167938813525E-2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1.0368878495232099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20.859234711503881</v>
      </c>
      <c r="I105" s="6">
        <f>IF('Log_working_3-way'!$D105="","",'True_Odds_Calculator_3-way'!O104/'True_Odds_Calculator_3-way'!B104-1)</f>
        <v>7.2239976726512989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3.860392644743027E-2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1.032396090634772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33.49683576629424</v>
      </c>
      <c r="I106" s="6">
        <f>IF('Log_working_3-way'!$D106="","",'True_Odds_Calculator_3-way'!O105/'True_Odds_Calculator_3-way'!B105-1)</f>
        <v>4.3515611243223802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3.0729883185903528E-2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1.0301379069580745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27.132386998312473</v>
      </c>
      <c r="I107" s="6">
        <f>IF('Log_working_3-way'!$D107="","",'True_Odds_Calculator_3-way'!O106/'True_Odds_Calculator_3-way'!B106-1)</f>
        <v>4.9579648091460911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3.026061486769982E-2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1.0366164535181235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15.430189989335794</v>
      </c>
      <c r="I108" s="6">
        <f>IF('Log_working_3-way'!$D108="","",'True_Odds_Calculator_3-way'!O107/'True_Odds_Calculator_3-way'!B107-1)</f>
        <v>9.2271281906760141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3.9228261450483526E-2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1.051453643613933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14.781545818815234</v>
      </c>
      <c r="I109" s="6">
        <f>IF('Log_working_3-way'!$D109="","",'True_Odds_Calculator_3-way'!O108/'True_Odds_Calculator_3-way'!B108-1)</f>
        <v>9.7132172276289683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5.4940537964249136E-2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1.0527393745562947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6.2227622974008385</v>
      </c>
      <c r="I110" s="6">
        <f>IF('Log_working_3-way'!$D110="","",'True_Odds_Calculator_3-way'!O109/'True_Odds_Calculator_3-way'!B109-1)</f>
        <v>9.2765229940538543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5.531544290609558E-2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1.0380243336188943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19.317230911332121</v>
      </c>
      <c r="I111" s="6">
        <f>IF('Log_working_3-way'!$D111="","",'True_Odds_Calculator_3-way'!O110/'True_Odds_Calculator_3-way'!B110-1)</f>
        <v>5.7768646901477831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3.9940165327162269E-2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1.0305938339036862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10.504133507157153</v>
      </c>
      <c r="I112" s="6">
        <f>IF('Log_working_3-way'!$D112="","",'True_Odds_Calculator_3-way'!O111/'True_Odds_Calculator_3-way'!B111-1)</f>
        <v>7.8618052432083694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3.3030332090524528E-2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1.0303131373233796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11.623316861477958</v>
      </c>
      <c r="I113" s="6">
        <f>IF('Log_working_3-way'!$D113="","",'True_Odds_Calculator_3-way'!O112/'True_Odds_Calculator_3-way'!B112-1)</f>
        <v>6.1006157345813508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3.2464345516484805E-2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1.0333800441593755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41.455409271090332</v>
      </c>
      <c r="I114" s="6">
        <f>IF('Log_working_3-way'!$D114="","",'True_Odds_Calculator_3-way'!O113/'True_Odds_Calculator_3-way'!B113-1)</f>
        <v>3.9104465282349778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2.8919596554505711E-2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1.0333306073553141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4.8470407234219817</v>
      </c>
      <c r="I115" s="6">
        <f>IF('Log_working_3-way'!$D115="","",'True_Odds_Calculator_3-way'!O114/'True_Odds_Calculator_3-way'!B114-1)</f>
        <v>6.6423151179943183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3.4213335302709647E-2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1.0319203050253414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27.39717281566827</v>
      </c>
      <c r="I116" s="6">
        <f>IF('Log_working_3-way'!$D116="","",'True_Odds_Calculator_3-way'!O115/'True_Odds_Calculator_3-way'!B115-1)</f>
        <v>6.7119082691231648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3.1874287255631906E-2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1.0439034420792421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53.662134285473726</v>
      </c>
      <c r="I117" s="6">
        <f>IF('Log_working_3-way'!$D117="","",'True_Odds_Calculator_3-way'!O116/'True_Odds_Calculator_3-way'!B116-1)</f>
        <v>2.3908404290133989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3.18240227825346E-2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1.0256719930251894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17.319665404877533</v>
      </c>
      <c r="I118" s="6">
        <f>IF('Log_working_3-way'!$D118="","",'True_Odds_Calculator_3-way'!O117/'True_Odds_Calculator_3-way'!B117-1)</f>
        <v>6.6039066600602707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2.7394653513579392E-2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1.0401108953356344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44.4661995375685</v>
      </c>
      <c r="I119" s="6">
        <f>IF('Log_working_3-way'!$D119="","",'True_Odds_Calculator_3-way'!O118/'True_Odds_Calculator_3-way'!B118-1)</f>
        <v>3.3502114574781396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3.3594819237731111E-2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1.0368448473855882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41.128454074033407</v>
      </c>
      <c r="I120" s="6">
        <f>IF('Log_working_3-way'!$D120="","",'True_Odds_Calculator_3-way'!O119/'True_Odds_Calculator_3-way'!B119-1)</f>
        <v>3.560146000480068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3.232283638868827E-2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1.025230691138717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9.2653302368570216</v>
      </c>
      <c r="I121" s="6">
        <f>IF('Log_working_3-way'!$D121="","",'True_Odds_Calculator_3-way'!O120/'True_Odds_Calculator_3-way'!B120-1)</f>
        <v>7.3203370240498202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2.7151296293733029E-2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1.0254182023108234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10.361057620211284</v>
      </c>
      <c r="I122" s="6">
        <f>IF('Log_working_3-way'!$D122="","",'True_Odds_Calculator_3-way'!O121/'True_Odds_Calculator_3-way'!B121-1)</f>
        <v>8.1710221721154532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2.7516551683003154E-2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1.0252810033483892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16.780086382168857</v>
      </c>
      <c r="I123" s="6">
        <f>IF('Log_working_3-way'!$D123="","",'True_Odds_Calculator_3-way'!O122/'True_Odds_Calculator_3-way'!B122-1)</f>
        <v>8.4483400776587736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2.7061345141552007E-2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1.0257830784375688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18.054356888243174</v>
      </c>
      <c r="I124" s="6">
        <f>IF('Log_working_3-way'!$D124="","",'True_Odds_Calculator_3-way'!O123/'True_Odds_Calculator_3-way'!B123-1)</f>
        <v>7.0362360650672819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2.7453245564322826E-2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1.0597660252032215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41.7021479737503</v>
      </c>
      <c r="I125" s="6">
        <f>IF('Log_working_3-way'!$D125="","",'True_Odds_Calculator_3-way'!O124/'True_Odds_Calculator_3-way'!B124-1)</f>
        <v>5.0550100804689073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5.1488354092770194E-2</v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1.68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5.9</v>
      </c>
      <c r="D2" s="9">
        <f>(K2/(AR2+K2-(AR2*K2)))</f>
        <v>0.58256937901780692</v>
      </c>
      <c r="E2" s="9">
        <f>(L2/(AR2+L2-(AR2*L2)))</f>
        <v>0.25517877023764862</v>
      </c>
      <c r="F2" s="9">
        <f>(M2/(AR2+M2-(AR2*M2)))</f>
        <v>0.16225185074454454</v>
      </c>
      <c r="G2" s="9">
        <f>AR2</f>
        <v>1.0537261009201915</v>
      </c>
      <c r="H2" s="9">
        <f>IF(A2="","",1/D2)</f>
        <v>1.7165337486257304</v>
      </c>
      <c r="I2" s="9">
        <f>IF(B2="","",1/E2)</f>
        <v>3.91882129954893</v>
      </c>
      <c r="J2" s="9">
        <f>IF(C2="","",1/F2)</f>
        <v>6.1632578945089378</v>
      </c>
      <c r="K2" s="11">
        <f>1/A2</f>
        <v>0.59523809523809523</v>
      </c>
      <c r="L2" s="11">
        <f>1/B2</f>
        <v>0.26525198938992045</v>
      </c>
      <c r="M2" s="11">
        <f>1/C2</f>
        <v>0.16949152542372881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-0.24699156288869917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0.22345178686499556</v>
      </c>
      <c r="Q2" s="11">
        <f>2*'OddsRatio_working_3-way'!K2*'OddsRatio_working_3-way'!L2*'OddsRatio_working_3-way'!M2</f>
        <v>5.3521386075448027E-2</v>
      </c>
      <c r="R2" s="11">
        <f>O2/N2</f>
        <v>0</v>
      </c>
      <c r="S2" s="11">
        <f>P2/N2</f>
        <v>-0.90469400756692553</v>
      </c>
      <c r="T2" s="11">
        <f>Q2/N2</f>
        <v>-0.21669317546513181</v>
      </c>
      <c r="U2" s="11">
        <f>'OddsRatio_working_3-way'!S2-'OddsRatio_working_3-way'!R2^2/3</f>
        <v>-0.90469400756692553</v>
      </c>
      <c r="V2" s="11">
        <f>'OddsRatio_working_3-way'!S2*'OddsRatio_working_3-way'!R2/3-2*'OddsRatio_working_3-way'!R2^3/27-'OddsRatio_working_3-way'!T2</f>
        <v>0.21669317546513181</v>
      </c>
      <c r="W2" s="11">
        <f>'OddsRatio_working_3-way'!V2^2+4*'OddsRatio_working_3-way'!U2^3/27</f>
        <v>-6.2742739236173919E-2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0.16560394887300869</v>
      </c>
      <c r="Y2" s="11">
        <f>IF('OddsRatio_working_3-way'!W2&gt;=0,IF('OddsRatio_working_3-way'!V2+SQRT('OddsRatio_working_3-way'!W2)&gt;0,0,PI()),ACOS('OddsRatio_working_3-way'!V2/(2*'OddsRatio_working_3-way'!X2)))</f>
        <v>0.85760420031075202</v>
      </c>
      <c r="Z2" s="11">
        <f>'OddsRatio_working_3-way'!X2^(1/3)*COS('OddsRatio_working_3-way'!Y2/3)</f>
        <v>0.52686305046009574</v>
      </c>
      <c r="AA2" s="11">
        <f>'OddsRatio_working_3-way'!X2^(1/3)*COS(('OddsRatio_working_3-way'!Y2+2*PI())/3)</f>
        <v>-0.39753967724417155</v>
      </c>
      <c r="AB2" s="11">
        <f>'OddsRatio_working_3-way'!X2^(1/3)*COS(('OddsRatio_working_3-way'!Y2+4*PI())/3)</f>
        <v>-0.12932337321592455</v>
      </c>
      <c r="AC2" s="11">
        <f>'OddsRatio_working_3-way'!X2^(1/3)*SIN('OddsRatio_working_3-way'!Y2/3)</f>
        <v>0.15485475533175516</v>
      </c>
      <c r="AD2" s="11">
        <f>'OddsRatio_working_3-way'!X2^(1/3)*SIN(('OddsRatio_working_3-way'!Y2+2*PI())/3)</f>
        <v>0.37884940834792796</v>
      </c>
      <c r="AE2" s="11">
        <f>'OddsRatio_working_3-way'!X2^(1/3)*SIN(('OddsRatio_working_3-way'!Y2+4*PI())/3)</f>
        <v>-0.53370416367968299</v>
      </c>
      <c r="AF2" s="11">
        <f>-'OddsRatio_working_3-way'!U2/(3*'OddsRatio_working_3-way'!X2^(1/3))*COS(('OddsRatio_working_3-way'!Y2)/3)</f>
        <v>0.52686305046009574</v>
      </c>
      <c r="AG2" s="11">
        <f>-'OddsRatio_working_3-way'!U2/(3*'OddsRatio_working_3-way'!X2^(1/3))*COS(('OddsRatio_working_3-way'!Y2+2*PI())/3)</f>
        <v>-0.39753967724417155</v>
      </c>
      <c r="AH2" s="11">
        <f>-'OddsRatio_working_3-way'!U2/(3*'OddsRatio_working_3-way'!X2^(1/3))*COS(('OddsRatio_working_3-way'!Y2+4*PI())/3)</f>
        <v>-0.12932337321592455</v>
      </c>
      <c r="AI2" s="11">
        <f>'OddsRatio_working_3-way'!U2/(3*'OddsRatio_working_3-way'!X2^(1/3))*SIN(('OddsRatio_working_3-way'!Y2)/3)</f>
        <v>-0.15485475533175516</v>
      </c>
      <c r="AJ2" s="11">
        <f>'OddsRatio_working_3-way'!U2/(3*'OddsRatio_working_3-way'!X2^(1/3))*SIN(('OddsRatio_working_3-way'!Y2+2*PI())/3)</f>
        <v>-0.37884940834792796</v>
      </c>
      <c r="AK2" s="11">
        <f>'OddsRatio_working_3-way'!U2/(3*'OddsRatio_working_3-way'!X2^(1/3))*SIN(('OddsRatio_working_3-way'!Y2+4*PI())/3)</f>
        <v>0.53370416367968299</v>
      </c>
      <c r="AL2" s="11">
        <f>'OddsRatio_working_3-way'!Z2+'OddsRatio_working_3-way'!AF2</f>
        <v>1.0537261009201915</v>
      </c>
      <c r="AM2" s="11">
        <f>'OddsRatio_working_3-way'!AA2+'OddsRatio_working_3-way'!AG2</f>
        <v>-0.7950793544883431</v>
      </c>
      <c r="AN2" s="11">
        <f>'OddsRatio_working_3-way'!AB2+'OddsRatio_working_3-way'!AH2</f>
        <v>-0.25864674643184909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1.0537261009201915</v>
      </c>
      <c r="AS2" s="11">
        <f>IF(('OddsRatio_working_3-way'!X2=0),IF(Q2&gt;0,-Q2^(1/3),(-Q2)^(1/3)),'OddsRatio_working_3-way'!AM2-'OddsRatio_working_3-way'!R2/3)</f>
        <v>-0.7950793544883431</v>
      </c>
      <c r="AT2" s="11">
        <f>IF(('OddsRatio_working_3-way'!X2=0),IF(Q2&gt;0,-Q2^(1/3),(-Q2)^(1/3)),'OddsRatio_working_3-way'!AN2-'OddsRatio_working_3-way'!R2/3)</f>
        <v>-0.25864674643184909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2.02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4.1399999999999997</v>
      </c>
      <c r="D3" s="9">
        <f t="shared" ref="D3" si="0">(K3/(AR3+K3-(AR3*K3)))</f>
        <v>0.48398638167119434</v>
      </c>
      <c r="E3" s="9">
        <f t="shared" ref="E3" si="1">(L3/(AR3+L3-(AR3*L3)))</f>
        <v>0.28248568578970451</v>
      </c>
      <c r="F3" s="9">
        <f t="shared" ref="F3" si="2">(M3/(AR3+M3-(AR3*M3)))</f>
        <v>0.23352793253910109</v>
      </c>
      <c r="G3" s="9">
        <f t="shared" ref="G3" si="3">AR3</f>
        <v>1.0452684691190697</v>
      </c>
      <c r="H3" s="9">
        <f t="shared" ref="H3" si="4">IF(A3="","",1/D3)</f>
        <v>2.066173838501451</v>
      </c>
      <c r="I3" s="9">
        <f t="shared" ref="I3" si="5">IF(B3="","",1/E3)</f>
        <v>3.540002379959339</v>
      </c>
      <c r="J3" s="9">
        <f t="shared" ref="J3" si="6">IF(C3="","",1/F3)</f>
        <v>4.2821429930338786</v>
      </c>
      <c r="K3" s="11">
        <f t="shared" ref="K3" si="7">1/A3</f>
        <v>0.49504950495049505</v>
      </c>
      <c r="L3" s="11">
        <f t="shared" ref="L3" si="8">1/B3</f>
        <v>0.29154518950437314</v>
      </c>
      <c r="M3" s="11">
        <f t="shared" ref="M3" si="9">1/C3</f>
        <v>0.24154589371980678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-0.27132528185002547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0.22974156966970621</v>
      </c>
      <c r="Q3" s="11">
        <f>2*'OddsRatio_working_3-way'!K3*'OddsRatio_working_3-way'!L3*'OddsRatio_working_3-way'!M3</f>
        <v>6.9724300354994301E-2</v>
      </c>
      <c r="R3" s="11">
        <f t="shared" ref="R3" si="10">O3/N3</f>
        <v>0</v>
      </c>
      <c r="S3" s="11">
        <f t="shared" ref="S3" si="11">P3/N3</f>
        <v>-0.84673852765661339</v>
      </c>
      <c r="T3" s="11">
        <f t="shared" ref="T3" si="12">Q3/N3</f>
        <v>-0.25697679139806173</v>
      </c>
      <c r="U3" s="11">
        <f>'OddsRatio_working_3-way'!S3-'OddsRatio_working_3-way'!R3^2/3</f>
        <v>-0.84673852765661339</v>
      </c>
      <c r="V3" s="11">
        <f>'OddsRatio_working_3-way'!S3*'OddsRatio_working_3-way'!R3/3-2*'OddsRatio_working_3-way'!R3^3/27-'OddsRatio_working_3-way'!T3</f>
        <v>0.25697679139806173</v>
      </c>
      <c r="W3" s="11">
        <f>'OddsRatio_working_3-way'!V3^2+4*'OddsRatio_working_3-way'!U3^3/27</f>
        <v>-2.3901128514976167E-2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0.14994849101626456</v>
      </c>
      <c r="Y3" s="11">
        <f>IF('OddsRatio_working_3-way'!W3&gt;=0,IF('OddsRatio_working_3-way'!V3+SQRT('OddsRatio_working_3-way'!W3)&gt;0,0,PI()),ACOS('OddsRatio_working_3-way'!V3/(2*'OddsRatio_working_3-way'!X3)))</f>
        <v>0.54160274213446602</v>
      </c>
      <c r="Z3" s="11">
        <f>'OddsRatio_working_3-way'!X3^(1/3)*COS('OddsRatio_working_3-way'!Y3/3)</f>
        <v>0.52263423455953484</v>
      </c>
      <c r="AA3" s="11">
        <f>'OddsRatio_working_3-way'!X3^(1/3)*COS(('OddsRatio_working_3-way'!Y3+2*PI())/3)</f>
        <v>-0.34392900845731034</v>
      </c>
      <c r="AB3" s="11">
        <f>'OddsRatio_working_3-way'!X3^(1/3)*COS(('OddsRatio_working_3-way'!Y3+4*PI())/3)</f>
        <v>-0.17870522610222486</v>
      </c>
      <c r="AC3" s="11">
        <f>'OddsRatio_working_3-way'!X3^(1/3)*SIN('OddsRatio_working_3-way'!Y3/3)</f>
        <v>9.5391995219236997E-2</v>
      </c>
      <c r="AD3" s="11">
        <f>'OddsRatio_working_3-way'!X3^(1/3)*SIN(('OddsRatio_working_3-way'!Y3+2*PI())/3)</f>
        <v>0.40491852640637371</v>
      </c>
      <c r="AE3" s="11">
        <f>'OddsRatio_working_3-way'!X3^(1/3)*SIN(('OddsRatio_working_3-way'!Y3+4*PI())/3)</f>
        <v>-0.50031052162561052</v>
      </c>
      <c r="AF3" s="11">
        <f>-'OddsRatio_working_3-way'!U3/(3*'OddsRatio_working_3-way'!X3^(1/3))*COS(('OddsRatio_working_3-way'!Y3)/3)</f>
        <v>0.52263423455953484</v>
      </c>
      <c r="AG3" s="11">
        <f>-'OddsRatio_working_3-way'!U3/(3*'OddsRatio_working_3-way'!X3^(1/3))*COS(('OddsRatio_working_3-way'!Y3+2*PI())/3)</f>
        <v>-0.34392900845731034</v>
      </c>
      <c r="AH3" s="11">
        <f>-'OddsRatio_working_3-way'!U3/(3*'OddsRatio_working_3-way'!X3^(1/3))*COS(('OddsRatio_working_3-way'!Y3+4*PI())/3)</f>
        <v>-0.17870522610222486</v>
      </c>
      <c r="AI3" s="11">
        <f>'OddsRatio_working_3-way'!U3/(3*'OddsRatio_working_3-way'!X3^(1/3))*SIN(('OddsRatio_working_3-way'!Y3)/3)</f>
        <v>-9.5391995219236997E-2</v>
      </c>
      <c r="AJ3" s="11">
        <f>'OddsRatio_working_3-way'!U3/(3*'OddsRatio_working_3-way'!X3^(1/3))*SIN(('OddsRatio_working_3-way'!Y3+2*PI())/3)</f>
        <v>-0.40491852640637371</v>
      </c>
      <c r="AK3" s="11">
        <f>'OddsRatio_working_3-way'!U3/(3*'OddsRatio_working_3-way'!X3^(1/3))*SIN(('OddsRatio_working_3-way'!Y3+4*PI())/3)</f>
        <v>0.50031052162561052</v>
      </c>
      <c r="AL3" s="11">
        <f>'OddsRatio_working_3-way'!Z3+'OddsRatio_working_3-way'!AF3</f>
        <v>1.0452684691190697</v>
      </c>
      <c r="AM3" s="11">
        <f>'OddsRatio_working_3-way'!AA3+'OddsRatio_working_3-way'!AG3</f>
        <v>-0.68785801691462067</v>
      </c>
      <c r="AN3" s="11">
        <f>'OddsRatio_working_3-way'!AB3+'OddsRatio_working_3-way'!AH3</f>
        <v>-0.35741045220444972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1.0452684691190697</v>
      </c>
      <c r="AS3" s="11">
        <f>IF(('OddsRatio_working_3-way'!X3=0),IF(Q3&gt;0,-Q3^(1/3),(-Q3)^(1/3)),'OddsRatio_working_3-way'!AM3-'OddsRatio_working_3-way'!R3/3)</f>
        <v>-0.68785801691462067</v>
      </c>
      <c r="AT3" s="11">
        <f>IF(('OddsRatio_working_3-way'!X3=0),IF(Q3&gt;0,-Q3^(1/3),(-Q3)^(1/3)),'OddsRatio_working_3-way'!AN3-'OddsRatio_working_3-way'!R3/3)</f>
        <v>-0.35741045220444972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2.2999999999999998</v>
      </c>
      <c r="B4" s="4">
        <f>IF('True_Odds_Calculator_3-way'!B5="","",'True_Odds_Calculator_3-way'!B5)</f>
        <v>3.05</v>
      </c>
      <c r="C4" s="4">
        <f>IF('True_Odds_Calculator_3-way'!C5="","",'True_Odds_Calculator_3-way'!C5)</f>
        <v>3.61</v>
      </c>
      <c r="D4" s="9">
        <f t="shared" ref="D4:D67" si="13">(K4/(AR4+K4-(AR4*K4)))</f>
        <v>0.42008503008067127</v>
      </c>
      <c r="E4" s="9">
        <f t="shared" ref="E4:E67" si="14">(L4/(AR4+L4-(AR4*L4)))</f>
        <v>0.31477268758797511</v>
      </c>
      <c r="F4" s="9">
        <f t="shared" ref="F4:F67" si="15">(M4/(AR4+M4-(AR4*M4)))</f>
        <v>0.26514228233135356</v>
      </c>
      <c r="G4" s="9">
        <f t="shared" ref="G4:G67" si="16">AR4</f>
        <v>1.0619003450654234</v>
      </c>
      <c r="H4" s="9">
        <f t="shared" ref="H4:H67" si="17">IF(A4="","",1/D4)</f>
        <v>2.3804704485850507</v>
      </c>
      <c r="I4" s="9">
        <f t="shared" ref="I4:I67" si="18">IF(B4="","",1/E4)</f>
        <v>3.1768957073841175</v>
      </c>
      <c r="J4" s="9">
        <f t="shared" ref="J4:J67" si="19">IF(C4="","",1/F4)</f>
        <v>3.7715599006207552</v>
      </c>
      <c r="K4" s="11">
        <f t="shared" ref="K4:K67" si="20">1/A4</f>
        <v>0.43478260869565222</v>
      </c>
      <c r="L4" s="11">
        <f t="shared" ref="L4:L67" si="21">1/B4</f>
        <v>0.32786885245901642</v>
      </c>
      <c r="M4" s="11">
        <f t="shared" ref="M4:M67" si="22">1/C4</f>
        <v>0.2770083102493075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-0.27466469753180256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0.23534847171573384</v>
      </c>
      <c r="Q4" s="11">
        <f>2*'OddsRatio_working_3-way'!K4*'OddsRatio_working_3-way'!L4*'OddsRatio_working_3-way'!M4</f>
        <v>7.8975997220044919E-2</v>
      </c>
      <c r="R4" s="11">
        <f t="shared" ref="R4:R67" si="23">O4/N4</f>
        <v>0</v>
      </c>
      <c r="S4" s="11">
        <f t="shared" ref="S4:S67" si="24">P4/N4</f>
        <v>-0.85685737493979752</v>
      </c>
      <c r="T4" s="11">
        <f t="shared" ref="T4:T67" si="25">Q4/N4</f>
        <v>-0.28753603185899251</v>
      </c>
      <c r="U4" s="11">
        <f>'OddsRatio_working_3-way'!S4-'OddsRatio_working_3-way'!R4^2/3</f>
        <v>-0.85685737493979752</v>
      </c>
      <c r="V4" s="11">
        <f>'OddsRatio_working_3-way'!S4*'OddsRatio_working_3-way'!R4/3-2*'OddsRatio_working_3-way'!R4^3/27-'OddsRatio_working_3-way'!T4</f>
        <v>0.28753603185899251</v>
      </c>
      <c r="W4" s="11">
        <f>'OddsRatio_working_3-way'!V4^2+4*'OddsRatio_working_3-way'!U4^3/27</f>
        <v>-1.0524303389839521E-2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0.15264441768949091</v>
      </c>
      <c r="Y4" s="11">
        <f>IF('OddsRatio_working_3-way'!W4&gt;=0,IF('OddsRatio_working_3-way'!V4+SQRT('OddsRatio_working_3-way'!W4)&gt;0,0,PI()),ACOS('OddsRatio_working_3-way'!V4/(2*'OddsRatio_working_3-way'!X4)))</f>
        <v>0.34270493817655412</v>
      </c>
      <c r="Z4" s="11">
        <f>'OddsRatio_working_3-way'!X4^(1/3)*COS('OddsRatio_working_3-way'!Y4/3)</f>
        <v>0.53095017253271171</v>
      </c>
      <c r="AA4" s="11">
        <f>'OddsRatio_working_3-way'!X4^(1/3)*COS(('OddsRatio_working_3-way'!Y4+2*PI())/3)</f>
        <v>-0.3182318815685925</v>
      </c>
      <c r="AB4" s="11">
        <f>'OddsRatio_working_3-way'!X4^(1/3)*COS(('OddsRatio_working_3-way'!Y4+4*PI())/3)</f>
        <v>-0.21271829096411937</v>
      </c>
      <c r="AC4" s="11">
        <f>'OddsRatio_working_3-way'!X4^(1/3)*SIN('OddsRatio_working_3-way'!Y4/3)</f>
        <v>6.0918299938656648E-2</v>
      </c>
      <c r="AD4" s="11">
        <f>'OddsRatio_working_3-way'!X4^(1/3)*SIN(('OddsRatio_working_3-way'!Y4+2*PI())/3)</f>
        <v>0.42935718758773073</v>
      </c>
      <c r="AE4" s="11">
        <f>'OddsRatio_working_3-way'!X4^(1/3)*SIN(('OddsRatio_working_3-way'!Y4+4*PI())/3)</f>
        <v>-0.49027548752638733</v>
      </c>
      <c r="AF4" s="11">
        <f>-'OddsRatio_working_3-way'!U4/(3*'OddsRatio_working_3-way'!X4^(1/3))*COS(('OddsRatio_working_3-way'!Y4)/3)</f>
        <v>0.53095017253271171</v>
      </c>
      <c r="AG4" s="11">
        <f>-'OddsRatio_working_3-way'!U4/(3*'OddsRatio_working_3-way'!X4^(1/3))*COS(('OddsRatio_working_3-way'!Y4+2*PI())/3)</f>
        <v>-0.3182318815685925</v>
      </c>
      <c r="AH4" s="11">
        <f>-'OddsRatio_working_3-way'!U4/(3*'OddsRatio_working_3-way'!X4^(1/3))*COS(('OddsRatio_working_3-way'!Y4+4*PI())/3)</f>
        <v>-0.21271829096411937</v>
      </c>
      <c r="AI4" s="11">
        <f>'OddsRatio_working_3-way'!U4/(3*'OddsRatio_working_3-way'!X4^(1/3))*SIN(('OddsRatio_working_3-way'!Y4)/3)</f>
        <v>-6.0918299938656648E-2</v>
      </c>
      <c r="AJ4" s="11">
        <f>'OddsRatio_working_3-way'!U4/(3*'OddsRatio_working_3-way'!X4^(1/3))*SIN(('OddsRatio_working_3-way'!Y4+2*PI())/3)</f>
        <v>-0.42935718758773073</v>
      </c>
      <c r="AK4" s="11">
        <f>'OddsRatio_working_3-way'!U4/(3*'OddsRatio_working_3-way'!X4^(1/3))*SIN(('OddsRatio_working_3-way'!Y4+4*PI())/3)</f>
        <v>0.49027548752638733</v>
      </c>
      <c r="AL4" s="11">
        <f>'OddsRatio_working_3-way'!Z4+'OddsRatio_working_3-way'!AF4</f>
        <v>1.0619003450654234</v>
      </c>
      <c r="AM4" s="11">
        <f>'OddsRatio_working_3-way'!AA4+'OddsRatio_working_3-way'!AG4</f>
        <v>-0.636463763137185</v>
      </c>
      <c r="AN4" s="11">
        <f>'OddsRatio_working_3-way'!AB4+'OddsRatio_working_3-way'!AH4</f>
        <v>-0.42543658192823874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1.0619003450654234</v>
      </c>
      <c r="AS4" s="11">
        <f>IF(('OddsRatio_working_3-way'!X4=0),IF(Q4&gt;0,-Q4^(1/3),(-Q4)^(1/3)),'OddsRatio_working_3-way'!AM4-'OddsRatio_working_3-way'!R4/3)</f>
        <v>-0.636463763137185</v>
      </c>
      <c r="AT4" s="11">
        <f>IF(('OddsRatio_working_3-way'!X4=0),IF(Q4&gt;0,-Q4^(1/3),(-Q4)^(1/3)),'OddsRatio_working_3-way'!AN4-'OddsRatio_working_3-way'!R4/3)</f>
        <v>-0.42543658192823874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3.01</v>
      </c>
      <c r="C5" s="4">
        <f>IF('True_Odds_Calculator_3-way'!C6="","",'True_Odds_Calculator_3-way'!C6)</f>
        <v>3.72</v>
      </c>
      <c r="D5" s="9">
        <f t="shared" si="13"/>
        <v>0.4168366269770204</v>
      </c>
      <c r="E5" s="9">
        <f t="shared" si="14"/>
        <v>0.32273346032249756</v>
      </c>
      <c r="F5" s="9">
        <f t="shared" si="15"/>
        <v>0.26042991270048238</v>
      </c>
      <c r="G5" s="9">
        <f t="shared" si="16"/>
        <v>1.0440458416243401</v>
      </c>
      <c r="H5" s="9">
        <f t="shared" si="17"/>
        <v>2.3990214277766158</v>
      </c>
      <c r="I5" s="9">
        <f t="shared" si="18"/>
        <v>3.0985321416649234</v>
      </c>
      <c r="J5" s="9">
        <f t="shared" si="19"/>
        <v>3.8398046892182052</v>
      </c>
      <c r="K5" s="11">
        <f t="shared" si="20"/>
        <v>0.42735042735042739</v>
      </c>
      <c r="L5" s="11">
        <f t="shared" si="21"/>
        <v>0.33222591362126247</v>
      </c>
      <c r="M5" s="11">
        <f t="shared" si="22"/>
        <v>0.26881720430107525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-0.27960469970972612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0.2316665857551079</v>
      </c>
      <c r="Q5" s="11">
        <f>2*'OddsRatio_working_3-way'!K5*'OddsRatio_working_3-way'!L5*'OddsRatio_working_3-way'!M5</f>
        <v>7.6331659227383164E-2</v>
      </c>
      <c r="R5" s="11">
        <f t="shared" si="23"/>
        <v>0</v>
      </c>
      <c r="S5" s="11">
        <f t="shared" si="24"/>
        <v>-0.82855039988817936</v>
      </c>
      <c r="T5" s="11">
        <f t="shared" si="25"/>
        <v>-0.27299848431241497</v>
      </c>
      <c r="U5" s="11">
        <f>'OddsRatio_working_3-way'!S5-'OddsRatio_working_3-way'!R5^2/3</f>
        <v>-0.82855039988817936</v>
      </c>
      <c r="V5" s="11">
        <f>'OddsRatio_working_3-way'!S5*'OddsRatio_working_3-way'!R5/3-2*'OddsRatio_working_3-way'!R5^3/27-'OddsRatio_working_3-way'!T5</f>
        <v>0.27299848431241497</v>
      </c>
      <c r="W5" s="11">
        <f>'OddsRatio_working_3-way'!V5^2+4*'OddsRatio_working_3-way'!U5^3/27</f>
        <v>-9.7379521172874378E-3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0.14514314017045665</v>
      </c>
      <c r="Y5" s="11">
        <f>IF('OddsRatio_working_3-way'!W5&gt;=0,IF('OddsRatio_working_3-way'!V5+SQRT('OddsRatio_working_3-way'!W5)&gt;0,0,PI()),ACOS('OddsRatio_working_3-way'!V5/(2*'OddsRatio_working_3-way'!X5)))</f>
        <v>0.34685728956242579</v>
      </c>
      <c r="Z5" s="11">
        <f>'OddsRatio_working_3-way'!X5^(1/3)*COS('OddsRatio_working_3-way'!Y5/3)</f>
        <v>0.52202292081217005</v>
      </c>
      <c r="AA5" s="11">
        <f>'OddsRatio_working_3-way'!X5^(1/3)*COS(('OddsRatio_working_3-way'!Y5+2*PI())/3)</f>
        <v>-0.3135152943812613</v>
      </c>
      <c r="AB5" s="11">
        <f>'OddsRatio_working_3-way'!X5^(1/3)*COS(('OddsRatio_working_3-way'!Y5+4*PI())/3)</f>
        <v>-0.20850762643090898</v>
      </c>
      <c r="AC5" s="11">
        <f>'OddsRatio_working_3-way'!X5^(1/3)*SIN('OddsRatio_working_3-way'!Y5/3)</f>
        <v>6.0626205358110807E-2</v>
      </c>
      <c r="AD5" s="11">
        <f>'OddsRatio_working_3-way'!X5^(1/3)*SIN(('OddsRatio_working_3-way'!Y5+2*PI())/3)</f>
        <v>0.42177200810203624</v>
      </c>
      <c r="AE5" s="11">
        <f>'OddsRatio_working_3-way'!X5^(1/3)*SIN(('OddsRatio_working_3-way'!Y5+4*PI())/3)</f>
        <v>-0.48239821346014705</v>
      </c>
      <c r="AF5" s="11">
        <f>-'OddsRatio_working_3-way'!U5/(3*'OddsRatio_working_3-way'!X5^(1/3))*COS(('OddsRatio_working_3-way'!Y5)/3)</f>
        <v>0.52202292081217017</v>
      </c>
      <c r="AG5" s="11">
        <f>-'OddsRatio_working_3-way'!U5/(3*'OddsRatio_working_3-way'!X5^(1/3))*COS(('OddsRatio_working_3-way'!Y5+2*PI())/3)</f>
        <v>-0.31351529438126136</v>
      </c>
      <c r="AH5" s="11">
        <f>-'OddsRatio_working_3-way'!U5/(3*'OddsRatio_working_3-way'!X5^(1/3))*COS(('OddsRatio_working_3-way'!Y5+4*PI())/3)</f>
        <v>-0.20850762643090903</v>
      </c>
      <c r="AI5" s="11">
        <f>'OddsRatio_working_3-way'!U5/(3*'OddsRatio_working_3-way'!X5^(1/3))*SIN(('OddsRatio_working_3-way'!Y5)/3)</f>
        <v>-6.0626205358110821E-2</v>
      </c>
      <c r="AJ5" s="11">
        <f>'OddsRatio_working_3-way'!U5/(3*'OddsRatio_working_3-way'!X5^(1/3))*SIN(('OddsRatio_working_3-way'!Y5+2*PI())/3)</f>
        <v>-0.42177200810203636</v>
      </c>
      <c r="AK5" s="11">
        <f>'OddsRatio_working_3-way'!U5/(3*'OddsRatio_working_3-way'!X5^(1/3))*SIN(('OddsRatio_working_3-way'!Y5+4*PI())/3)</f>
        <v>0.48239821346014716</v>
      </c>
      <c r="AL5" s="11">
        <f>'OddsRatio_working_3-way'!Z5+'OddsRatio_working_3-way'!AF5</f>
        <v>1.0440458416243401</v>
      </c>
      <c r="AM5" s="11">
        <f>'OddsRatio_working_3-way'!AA5+'OddsRatio_working_3-way'!AG5</f>
        <v>-0.62703058876252271</v>
      </c>
      <c r="AN5" s="11">
        <f>'OddsRatio_working_3-way'!AB5+'OddsRatio_working_3-way'!AH5</f>
        <v>-0.41701525286181801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1.0440458416243401</v>
      </c>
      <c r="AS5" s="11">
        <f>IF(('OddsRatio_working_3-way'!X5=0),IF(Q5&gt;0,-Q5^(1/3),(-Q5)^(1/3)),'OddsRatio_working_3-way'!AM5-'OddsRatio_working_3-way'!R5/3)</f>
        <v>-0.62703058876252271</v>
      </c>
      <c r="AT5" s="11">
        <f>IF(('OddsRatio_working_3-way'!X5=0),IF(Q5&gt;0,-Q5^(1/3),(-Q5)^(1/3)),'OddsRatio_working_3-way'!AN5-'OddsRatio_working_3-way'!R5/3)</f>
        <v>-0.41701525286181801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2.84</v>
      </c>
      <c r="B6" s="4">
        <f>IF('True_Odds_Calculator_3-way'!B7="","",'True_Odds_Calculator_3-way'!B7)</f>
        <v>2.95</v>
      </c>
      <c r="C6" s="4">
        <f>IF('True_Odds_Calculator_3-way'!C7="","",'True_Odds_Calculator_3-way'!C7)</f>
        <v>2.98</v>
      </c>
      <c r="D6" s="9">
        <f t="shared" si="13"/>
        <v>0.34309903578534307</v>
      </c>
      <c r="E6" s="9">
        <f t="shared" si="14"/>
        <v>0.33013425003087971</v>
      </c>
      <c r="F6" s="9">
        <f t="shared" si="15"/>
        <v>0.32676671418377734</v>
      </c>
      <c r="G6" s="9">
        <f t="shared" si="16"/>
        <v>1.0405491020332782</v>
      </c>
      <c r="H6" s="9">
        <f t="shared" si="17"/>
        <v>2.9146103477412315</v>
      </c>
      <c r="I6" s="9">
        <f t="shared" si="18"/>
        <v>3.0290707489648927</v>
      </c>
      <c r="J6" s="9">
        <f t="shared" si="19"/>
        <v>3.0602872220258903</v>
      </c>
      <c r="K6" s="11">
        <f t="shared" si="20"/>
        <v>0.35211267605633806</v>
      </c>
      <c r="L6" s="11">
        <f t="shared" si="21"/>
        <v>0.33898305084745761</v>
      </c>
      <c r="M6" s="11">
        <f t="shared" si="22"/>
        <v>0.33557046979865773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-0.28455158204373565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0.23111024238938355</v>
      </c>
      <c r="Q6" s="11">
        <f>2*'OddsRatio_working_3-way'!K6*'OddsRatio_working_3-way'!L6*'OddsRatio_working_3-way'!M6</f>
        <v>8.0107536356805384E-2</v>
      </c>
      <c r="R6" s="11">
        <f t="shared" si="23"/>
        <v>0</v>
      </c>
      <c r="S6" s="11">
        <f t="shared" si="24"/>
        <v>-0.81219102958233369</v>
      </c>
      <c r="T6" s="11">
        <f t="shared" si="25"/>
        <v>-0.28152202065245535</v>
      </c>
      <c r="U6" s="11">
        <f>'OddsRatio_working_3-way'!S6-'OddsRatio_working_3-way'!R6^2/3</f>
        <v>-0.81219102958233369</v>
      </c>
      <c r="V6" s="11">
        <f>'OddsRatio_working_3-way'!S6*'OddsRatio_working_3-way'!R6/3-2*'OddsRatio_working_3-way'!R6^3/27-'OddsRatio_working_3-way'!T6</f>
        <v>0.28152202065245535</v>
      </c>
      <c r="W6" s="11">
        <f>'OddsRatio_working_3-way'!V6^2+4*'OddsRatio_working_3-way'!U6^3/27</f>
        <v>-1.1798589205773424E-4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0.14086574637247626</v>
      </c>
      <c r="Y6" s="11">
        <f>IF('OddsRatio_working_3-way'!W6&gt;=0,IF('OddsRatio_working_3-way'!V6+SQRT('OddsRatio_working_3-way'!W6)&gt;0,0,PI()),ACOS('OddsRatio_working_3-way'!V6/(2*'OddsRatio_working_3-way'!X6)))</f>
        <v>3.8564463827104767E-2</v>
      </c>
      <c r="Z6" s="11">
        <f>'OddsRatio_working_3-way'!X6^(1/3)*COS('OddsRatio_working_3-way'!Y6/3)</f>
        <v>0.52027455101663911</v>
      </c>
      <c r="AA6" s="11">
        <f>'OddsRatio_working_3-way'!X6^(1/3)*COS(('OddsRatio_working_3-way'!Y6+2*PI())/3)</f>
        <v>-0.26592960396148912</v>
      </c>
      <c r="AB6" s="11">
        <f>'OddsRatio_working_3-way'!X6^(1/3)*COS(('OddsRatio_working_3-way'!Y6+4*PI())/3)</f>
        <v>-0.25434494705515009</v>
      </c>
      <c r="AC6" s="11">
        <f>'OddsRatio_working_3-way'!X6^(1/3)*SIN('OddsRatio_working_3-way'!Y6/3)</f>
        <v>6.6884047833444434E-3</v>
      </c>
      <c r="AD6" s="11">
        <f>'OddsRatio_working_3-way'!X6^(1/3)*SIN(('OddsRatio_working_3-way'!Y6+2*PI())/3)</f>
        <v>0.44722677573128028</v>
      </c>
      <c r="AE6" s="11">
        <f>'OddsRatio_working_3-way'!X6^(1/3)*SIN(('OddsRatio_working_3-way'!Y6+4*PI())/3)</f>
        <v>-0.45391518051462454</v>
      </c>
      <c r="AF6" s="11">
        <f>-'OddsRatio_working_3-way'!U6/(3*'OddsRatio_working_3-way'!X6^(1/3))*COS(('OddsRatio_working_3-way'!Y6)/3)</f>
        <v>0.52027455101663911</v>
      </c>
      <c r="AG6" s="11">
        <f>-'OddsRatio_working_3-way'!U6/(3*'OddsRatio_working_3-way'!X6^(1/3))*COS(('OddsRatio_working_3-way'!Y6+2*PI())/3)</f>
        <v>-0.26592960396148912</v>
      </c>
      <c r="AH6" s="11">
        <f>-'OddsRatio_working_3-way'!U6/(3*'OddsRatio_working_3-way'!X6^(1/3))*COS(('OddsRatio_working_3-way'!Y6+4*PI())/3)</f>
        <v>-0.25434494705515009</v>
      </c>
      <c r="AI6" s="11">
        <f>'OddsRatio_working_3-way'!U6/(3*'OddsRatio_working_3-way'!X6^(1/3))*SIN(('OddsRatio_working_3-way'!Y6)/3)</f>
        <v>-6.6884047833444434E-3</v>
      </c>
      <c r="AJ6" s="11">
        <f>'OddsRatio_working_3-way'!U6/(3*'OddsRatio_working_3-way'!X6^(1/3))*SIN(('OddsRatio_working_3-way'!Y6+2*PI())/3)</f>
        <v>-0.44722677573128028</v>
      </c>
      <c r="AK6" s="11">
        <f>'OddsRatio_working_3-way'!U6/(3*'OddsRatio_working_3-way'!X6^(1/3))*SIN(('OddsRatio_working_3-way'!Y6+4*PI())/3)</f>
        <v>0.45391518051462454</v>
      </c>
      <c r="AL6" s="11">
        <f>'OddsRatio_working_3-way'!Z6+'OddsRatio_working_3-way'!AF6</f>
        <v>1.0405491020332782</v>
      </c>
      <c r="AM6" s="11">
        <f>'OddsRatio_working_3-way'!AA6+'OddsRatio_working_3-way'!AG6</f>
        <v>-0.53185920792297825</v>
      </c>
      <c r="AN6" s="11">
        <f>'OddsRatio_working_3-way'!AB6+'OddsRatio_working_3-way'!AH6</f>
        <v>-0.50868989411030019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1.0405491020332782</v>
      </c>
      <c r="AS6" s="11">
        <f>IF(('OddsRatio_working_3-way'!X6=0),IF(Q6&gt;0,-Q6^(1/3),(-Q6)^(1/3)),'OddsRatio_working_3-way'!AM6-'OddsRatio_working_3-way'!R6/3)</f>
        <v>-0.53185920792297825</v>
      </c>
      <c r="AT6" s="11">
        <f>IF(('OddsRatio_working_3-way'!X6=0),IF(Q6&gt;0,-Q6^(1/3),(-Q6)^(1/3)),'OddsRatio_working_3-way'!AN6-'OddsRatio_working_3-way'!R6/3)</f>
        <v>-0.50868989411030019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2.5</v>
      </c>
      <c r="B7" s="4">
        <f>IF('True_Odds_Calculator_3-way'!B8="","",'True_Odds_Calculator_3-way'!B8)</f>
        <v>3.16</v>
      </c>
      <c r="C7" s="4">
        <f>IF('True_Odds_Calculator_3-way'!C8="","",'True_Odds_Calculator_3-way'!C8)</f>
        <v>3.22</v>
      </c>
      <c r="D7" s="9">
        <f t="shared" si="13"/>
        <v>0.39030754929288164</v>
      </c>
      <c r="E7" s="9">
        <f t="shared" si="14"/>
        <v>0.30774928606592555</v>
      </c>
      <c r="F7" s="9">
        <f t="shared" si="15"/>
        <v>0.30194316464119275</v>
      </c>
      <c r="G7" s="9">
        <f t="shared" si="16"/>
        <v>1.0413880913682818</v>
      </c>
      <c r="H7" s="9">
        <f t="shared" si="17"/>
        <v>2.5620821370524225</v>
      </c>
      <c r="I7" s="9">
        <f t="shared" si="18"/>
        <v>3.2493982773554886</v>
      </c>
      <c r="J7" s="9">
        <f t="shared" si="19"/>
        <v>3.3118815628375859</v>
      </c>
      <c r="K7" s="11">
        <f t="shared" si="20"/>
        <v>0.4</v>
      </c>
      <c r="L7" s="11">
        <f t="shared" si="21"/>
        <v>0.31645569620253161</v>
      </c>
      <c r="M7" s="11">
        <f t="shared" si="22"/>
        <v>0.3105590062111801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-0.28275807846528811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0.23115024766097961</v>
      </c>
      <c r="Q7" s="11">
        <f>2*'OddsRatio_working_3-way'!K7*'OddsRatio_working_3-way'!L7*'OddsRatio_working_3-way'!M7</f>
        <v>7.8622533218020263E-2</v>
      </c>
      <c r="R7" s="11">
        <f t="shared" si="23"/>
        <v>0</v>
      </c>
      <c r="S7" s="11">
        <f t="shared" si="24"/>
        <v>-0.81748415081748416</v>
      </c>
      <c r="T7" s="11">
        <f t="shared" si="25"/>
        <v>-0.27805583361138914</v>
      </c>
      <c r="U7" s="11">
        <f>'OddsRatio_working_3-way'!S7-'OddsRatio_working_3-way'!R7^2/3</f>
        <v>-0.81748415081748416</v>
      </c>
      <c r="V7" s="11">
        <f>'OddsRatio_working_3-way'!S7*'OddsRatio_working_3-way'!R7/3-2*'OddsRatio_working_3-way'!R7^3/27-'OddsRatio_working_3-way'!T7</f>
        <v>0.27805583361138914</v>
      </c>
      <c r="W7" s="11">
        <f>'OddsRatio_working_3-way'!V7^2+4*'OddsRatio_working_3-way'!U7^3/27</f>
        <v>-3.6195583825062161E-3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0.14224503944587202</v>
      </c>
      <c r="Y7" s="11">
        <f>IF('OddsRatio_working_3-way'!W7&gt;=0,IF('OddsRatio_working_3-way'!V7+SQRT('OddsRatio_working_3-way'!W7)&gt;0,0,PI()),ACOS('OddsRatio_working_3-way'!V7/(2*'OddsRatio_working_3-way'!X7)))</f>
        <v>0.21308465935317189</v>
      </c>
      <c r="Z7" s="11">
        <f>'OddsRatio_working_3-way'!X7^(1/3)*COS('OddsRatio_working_3-way'!Y7/3)</f>
        <v>0.52069404568414079</v>
      </c>
      <c r="AA7" s="11">
        <f>'OddsRatio_working_3-way'!X7^(1/3)*COS(('OddsRatio_working_3-way'!Y7+2*PI())/3)</f>
        <v>-0.29243005256468857</v>
      </c>
      <c r="AB7" s="11">
        <f>'OddsRatio_working_3-way'!X7^(1/3)*COS(('OddsRatio_working_3-way'!Y7+4*PI())/3)</f>
        <v>-0.22826399311945239</v>
      </c>
      <c r="AC7" s="11">
        <f>'OddsRatio_working_3-way'!X7^(1/3)*SIN('OddsRatio_working_3-way'!Y7/3)</f>
        <v>3.7046291693544724E-2</v>
      </c>
      <c r="AD7" s="11">
        <f>'OddsRatio_working_3-way'!X7^(1/3)*SIN(('OddsRatio_working_3-way'!Y7+2*PI())/3)</f>
        <v>0.43241112531498871</v>
      </c>
      <c r="AE7" s="11">
        <f>'OddsRatio_working_3-way'!X7^(1/3)*SIN(('OddsRatio_working_3-way'!Y7+4*PI())/3)</f>
        <v>-0.46945741700853333</v>
      </c>
      <c r="AF7" s="11">
        <f>-'OddsRatio_working_3-way'!U7/(3*'OddsRatio_working_3-way'!X7^(1/3))*COS(('OddsRatio_working_3-way'!Y7)/3)</f>
        <v>0.5206940456841409</v>
      </c>
      <c r="AG7" s="11">
        <f>-'OddsRatio_working_3-way'!U7/(3*'OddsRatio_working_3-way'!X7^(1/3))*COS(('OddsRatio_working_3-way'!Y7+2*PI())/3)</f>
        <v>-0.29243005256468863</v>
      </c>
      <c r="AH7" s="11">
        <f>-'OddsRatio_working_3-way'!U7/(3*'OddsRatio_working_3-way'!X7^(1/3))*COS(('OddsRatio_working_3-way'!Y7+4*PI())/3)</f>
        <v>-0.22826399311945245</v>
      </c>
      <c r="AI7" s="11">
        <f>'OddsRatio_working_3-way'!U7/(3*'OddsRatio_working_3-way'!X7^(1/3))*SIN(('OddsRatio_working_3-way'!Y7)/3)</f>
        <v>-3.7046291693544731E-2</v>
      </c>
      <c r="AJ7" s="11">
        <f>'OddsRatio_working_3-way'!U7/(3*'OddsRatio_working_3-way'!X7^(1/3))*SIN(('OddsRatio_working_3-way'!Y7+2*PI())/3)</f>
        <v>-0.43241112531498876</v>
      </c>
      <c r="AK7" s="11">
        <f>'OddsRatio_working_3-way'!U7/(3*'OddsRatio_working_3-way'!X7^(1/3))*SIN(('OddsRatio_working_3-way'!Y7+4*PI())/3)</f>
        <v>0.46945741700853338</v>
      </c>
      <c r="AL7" s="11">
        <f>'OddsRatio_working_3-way'!Z7+'OddsRatio_working_3-way'!AF7</f>
        <v>1.0413880913682818</v>
      </c>
      <c r="AM7" s="11">
        <f>'OddsRatio_working_3-way'!AA7+'OddsRatio_working_3-way'!AG7</f>
        <v>-0.58486010512937714</v>
      </c>
      <c r="AN7" s="11">
        <f>'OddsRatio_working_3-way'!AB7+'OddsRatio_working_3-way'!AH7</f>
        <v>-0.45652798623890484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1.0413880913682818</v>
      </c>
      <c r="AS7" s="11">
        <f>IF(('OddsRatio_working_3-way'!X7=0),IF(Q7&gt;0,-Q7^(1/3),(-Q7)^(1/3)),'OddsRatio_working_3-way'!AM7-'OddsRatio_working_3-way'!R7/3)</f>
        <v>-0.58486010512937714</v>
      </c>
      <c r="AT7" s="11">
        <f>IF(('OddsRatio_working_3-way'!X7=0),IF(Q7&gt;0,-Q7^(1/3),(-Q7)^(1/3)),'OddsRatio_working_3-way'!AN7-'OddsRatio_working_3-way'!R7/3)</f>
        <v>-0.45652798623890484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3.35</v>
      </c>
      <c r="B8" s="4">
        <f>IF('True_Odds_Calculator_3-way'!B9="","",'True_Odds_Calculator_3-way'!B9)</f>
        <v>3.85</v>
      </c>
      <c r="C8" s="4">
        <f>IF('True_Odds_Calculator_3-way'!C9="","",'True_Odds_Calculator_3-way'!C9)</f>
        <v>2.13</v>
      </c>
      <c r="D8" s="9">
        <f t="shared" si="13"/>
        <v>0.28960453603706571</v>
      </c>
      <c r="E8" s="9">
        <f t="shared" si="14"/>
        <v>0.2515788963007185</v>
      </c>
      <c r="F8" s="9">
        <f t="shared" si="15"/>
        <v>0.45881656766221574</v>
      </c>
      <c r="G8" s="9">
        <f t="shared" si="16"/>
        <v>1.0438232295960892</v>
      </c>
      <c r="H8" s="9">
        <f t="shared" si="17"/>
        <v>3.4529845895508098</v>
      </c>
      <c r="I8" s="9">
        <f t="shared" si="18"/>
        <v>3.9748962043488545</v>
      </c>
      <c r="J8" s="9">
        <f t="shared" si="19"/>
        <v>2.1795202494435806</v>
      </c>
      <c r="K8" s="11">
        <f t="shared" si="20"/>
        <v>0.29850746268656714</v>
      </c>
      <c r="L8" s="11">
        <f t="shared" si="21"/>
        <v>0.25974025974025972</v>
      </c>
      <c r="M8" s="11">
        <f t="shared" si="22"/>
        <v>0.46948356807511737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-0.27549011845837579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0.23041914990622159</v>
      </c>
      <c r="Q8" s="11">
        <f>2*'OddsRatio_working_3-way'!K8*'OddsRatio_working_3-way'!L8*'OddsRatio_working_3-way'!M8</f>
        <v>7.2802259054098428E-2</v>
      </c>
      <c r="R8" s="11">
        <f t="shared" si="23"/>
        <v>0</v>
      </c>
      <c r="S8" s="11">
        <f t="shared" si="24"/>
        <v>-0.83639714990734215</v>
      </c>
      <c r="T8" s="11">
        <f t="shared" si="25"/>
        <v>-0.26426450234039239</v>
      </c>
      <c r="U8" s="11">
        <f>'OddsRatio_working_3-way'!S8-'OddsRatio_working_3-way'!R8^2/3</f>
        <v>-0.83639714990734215</v>
      </c>
      <c r="V8" s="11">
        <f>'OddsRatio_working_3-way'!S8*'OddsRatio_working_3-way'!R8/3-2*'OddsRatio_working_3-way'!R8^3/27-'OddsRatio_working_3-way'!T8</f>
        <v>0.26426450234039239</v>
      </c>
      <c r="W8" s="11">
        <f>'OddsRatio_working_3-way'!V8^2+4*'OddsRatio_working_3-way'!U8^3/27</f>
        <v>-1.684725814937936E-2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0.14720987173640446</v>
      </c>
      <c r="Y8" s="11">
        <f>IF('OddsRatio_working_3-way'!W8&gt;=0,IF('OddsRatio_working_3-way'!V8+SQRT('OddsRatio_working_3-way'!W8)&gt;0,0,PI()),ACOS('OddsRatio_working_3-way'!V8/(2*'OddsRatio_working_3-way'!X8)))</f>
        <v>0.45655317918095895</v>
      </c>
      <c r="Z8" s="11">
        <f>'OddsRatio_working_3-way'!X8^(1/3)*COS('OddsRatio_working_3-way'!Y8/3)</f>
        <v>0.5219116147980446</v>
      </c>
      <c r="AA8" s="11">
        <f>'OddsRatio_working_3-way'!X8^(1/3)*COS(('OddsRatio_working_3-way'!Y8+2*PI())/3)</f>
        <v>-0.33027742906938373</v>
      </c>
      <c r="AB8" s="11">
        <f>'OddsRatio_working_3-way'!X8^(1/3)*COS(('OddsRatio_working_3-way'!Y8+4*PI())/3)</f>
        <v>-0.19163418572866064</v>
      </c>
      <c r="AC8" s="11">
        <f>'OddsRatio_working_3-way'!X8^(1/3)*SIN('OddsRatio_working_3-way'!Y8/3)</f>
        <v>8.004571386408918E-2</v>
      </c>
      <c r="AD8" s="11">
        <f>'OddsRatio_working_3-way'!X8^(1/3)*SIN(('OddsRatio_working_3-way'!Y8+2*PI())/3)</f>
        <v>0.41196586001322028</v>
      </c>
      <c r="AE8" s="11">
        <f>'OddsRatio_working_3-way'!X8^(1/3)*SIN(('OddsRatio_working_3-way'!Y8+4*PI())/3)</f>
        <v>-0.49201157387730954</v>
      </c>
      <c r="AF8" s="11">
        <f>-'OddsRatio_working_3-way'!U8/(3*'OddsRatio_working_3-way'!X8^(1/3))*COS(('OddsRatio_working_3-way'!Y8)/3)</f>
        <v>0.5219116147980446</v>
      </c>
      <c r="AG8" s="11">
        <f>-'OddsRatio_working_3-way'!U8/(3*'OddsRatio_working_3-way'!X8^(1/3))*COS(('OddsRatio_working_3-way'!Y8+2*PI())/3)</f>
        <v>-0.33027742906938373</v>
      </c>
      <c r="AH8" s="11">
        <f>-'OddsRatio_working_3-way'!U8/(3*'OddsRatio_working_3-way'!X8^(1/3))*COS(('OddsRatio_working_3-way'!Y8+4*PI())/3)</f>
        <v>-0.19163418572866064</v>
      </c>
      <c r="AI8" s="11">
        <f>'OddsRatio_working_3-way'!U8/(3*'OddsRatio_working_3-way'!X8^(1/3))*SIN(('OddsRatio_working_3-way'!Y8)/3)</f>
        <v>-8.004571386408918E-2</v>
      </c>
      <c r="AJ8" s="11">
        <f>'OddsRatio_working_3-way'!U8/(3*'OddsRatio_working_3-way'!X8^(1/3))*SIN(('OddsRatio_working_3-way'!Y8+2*PI())/3)</f>
        <v>-0.41196586001322028</v>
      </c>
      <c r="AK8" s="11">
        <f>'OddsRatio_working_3-way'!U8/(3*'OddsRatio_working_3-way'!X8^(1/3))*SIN(('OddsRatio_working_3-way'!Y8+4*PI())/3)</f>
        <v>0.49201157387730954</v>
      </c>
      <c r="AL8" s="11">
        <f>'OddsRatio_working_3-way'!Z8+'OddsRatio_working_3-way'!AF8</f>
        <v>1.0438232295960892</v>
      </c>
      <c r="AM8" s="11">
        <f>'OddsRatio_working_3-way'!AA8+'OddsRatio_working_3-way'!AG8</f>
        <v>-0.66055485813876746</v>
      </c>
      <c r="AN8" s="11">
        <f>'OddsRatio_working_3-way'!AB8+'OddsRatio_working_3-way'!AH8</f>
        <v>-0.38326837145732129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1.0438232295960892</v>
      </c>
      <c r="AS8" s="11">
        <f>IF(('OddsRatio_working_3-way'!X8=0),IF(Q8&gt;0,-Q8^(1/3),(-Q8)^(1/3)),'OddsRatio_working_3-way'!AM8-'OddsRatio_working_3-way'!R8/3)</f>
        <v>-0.66055485813876746</v>
      </c>
      <c r="AT8" s="11">
        <f>IF(('OddsRatio_working_3-way'!X8=0),IF(Q8&gt;0,-Q8^(1/3),(-Q8)^(1/3)),'OddsRatio_working_3-way'!AN8-'OddsRatio_working_3-way'!R8/3)</f>
        <v>-0.38326837145732129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1.56</v>
      </c>
      <c r="B9" s="4">
        <f>IF('True_Odds_Calculator_3-way'!B10="","",'True_Odds_Calculator_3-way'!B10)</f>
        <v>4.76</v>
      </c>
      <c r="C9" s="4">
        <f>IF('True_Odds_Calculator_3-way'!C10="","",'True_Odds_Calculator_3-way'!C10)</f>
        <v>5.58</v>
      </c>
      <c r="D9" s="9">
        <f t="shared" si="13"/>
        <v>0.62799509095727835</v>
      </c>
      <c r="E9" s="9">
        <f t="shared" si="14"/>
        <v>0.20091070317787679</v>
      </c>
      <c r="F9" s="9">
        <f t="shared" si="15"/>
        <v>0.17109420586484481</v>
      </c>
      <c r="G9" s="9">
        <f t="shared" si="16"/>
        <v>1.0578020274343551</v>
      </c>
      <c r="H9" s="9">
        <f t="shared" si="17"/>
        <v>1.592369135363239</v>
      </c>
      <c r="I9" s="9">
        <f t="shared" si="18"/>
        <v>4.9773356231531753</v>
      </c>
      <c r="J9" s="9">
        <f t="shared" si="19"/>
        <v>5.8447332856493457</v>
      </c>
      <c r="K9" s="11">
        <f t="shared" si="20"/>
        <v>0.64102564102564097</v>
      </c>
      <c r="L9" s="11">
        <f t="shared" si="21"/>
        <v>0.21008403361344538</v>
      </c>
      <c r="M9" s="11">
        <f t="shared" si="22"/>
        <v>0.17921146953405018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-0.23274244906123465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0.2147950440170554</v>
      </c>
      <c r="Q9" s="11">
        <f>2*'OddsRatio_working_3-way'!K9*'OddsRatio_working_3-way'!L9*'OddsRatio_working_3-way'!M9</f>
        <v>4.8268549217315819E-2</v>
      </c>
      <c r="R9" s="11">
        <f t="shared" si="23"/>
        <v>0</v>
      </c>
      <c r="S9" s="11">
        <f t="shared" si="24"/>
        <v>-0.9228872725342111</v>
      </c>
      <c r="T9" s="11">
        <f t="shared" si="25"/>
        <v>-0.20739039832229461</v>
      </c>
      <c r="U9" s="11">
        <f>'OddsRatio_working_3-way'!S9-'OddsRatio_working_3-way'!R9^2/3</f>
        <v>-0.9228872725342111</v>
      </c>
      <c r="V9" s="11">
        <f>'OddsRatio_working_3-way'!S9*'OddsRatio_working_3-way'!R9/3-2*'OddsRatio_working_3-way'!R9^3/27-'OddsRatio_working_3-way'!T9</f>
        <v>0.20739039832229461</v>
      </c>
      <c r="W9" s="11">
        <f>'OddsRatio_working_3-way'!V9^2+4*'OddsRatio_working_3-way'!U9^3/27</f>
        <v>-7.343994783838334E-2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0.17062438655909021</v>
      </c>
      <c r="Y9" s="11">
        <f>IF('OddsRatio_working_3-way'!W9&gt;=0,IF('OddsRatio_working_3-way'!V9+SQRT('OddsRatio_working_3-way'!W9)&gt;0,0,PI()),ACOS('OddsRatio_working_3-way'!V9/(2*'OddsRatio_working_3-way'!X9)))</f>
        <v>0.91758518899460806</v>
      </c>
      <c r="Z9" s="11">
        <f>'OddsRatio_working_3-way'!X9^(1/3)*COS('OddsRatio_working_3-way'!Y9/3)</f>
        <v>0.52890101371717757</v>
      </c>
      <c r="AA9" s="11">
        <f>'OddsRatio_working_3-way'!X9^(1/3)*COS(('OddsRatio_working_3-way'!Y9+2*PI())/3)</f>
        <v>-0.4090866240640062</v>
      </c>
      <c r="AB9" s="11">
        <f>'OddsRatio_working_3-way'!X9^(1/3)*COS(('OddsRatio_working_3-way'!Y9+4*PI())/3)</f>
        <v>-0.11981438965317175</v>
      </c>
      <c r="AC9" s="11">
        <f>'OddsRatio_working_3-way'!X9^(1/3)*SIN('OddsRatio_working_3-way'!Y9/3)</f>
        <v>0.16701140240617998</v>
      </c>
      <c r="AD9" s="11">
        <f>'OddsRatio_working_3-way'!X9^(1/3)*SIN(('OddsRatio_working_3-way'!Y9+2*PI())/3)</f>
        <v>0.3745360127633276</v>
      </c>
      <c r="AE9" s="11">
        <f>'OddsRatio_working_3-way'!X9^(1/3)*SIN(('OddsRatio_working_3-way'!Y9+4*PI())/3)</f>
        <v>-0.54154741516950755</v>
      </c>
      <c r="AF9" s="11">
        <f>-'OddsRatio_working_3-way'!U9/(3*'OddsRatio_working_3-way'!X9^(1/3))*COS(('OddsRatio_working_3-way'!Y9)/3)</f>
        <v>0.52890101371717757</v>
      </c>
      <c r="AG9" s="11">
        <f>-'OddsRatio_working_3-way'!U9/(3*'OddsRatio_working_3-way'!X9^(1/3))*COS(('OddsRatio_working_3-way'!Y9+2*PI())/3)</f>
        <v>-0.4090866240640062</v>
      </c>
      <c r="AH9" s="11">
        <f>-'OddsRatio_working_3-way'!U9/(3*'OddsRatio_working_3-way'!X9^(1/3))*COS(('OddsRatio_working_3-way'!Y9+4*PI())/3)</f>
        <v>-0.11981438965317175</v>
      </c>
      <c r="AI9" s="11">
        <f>'OddsRatio_working_3-way'!U9/(3*'OddsRatio_working_3-way'!X9^(1/3))*SIN(('OddsRatio_working_3-way'!Y9)/3)</f>
        <v>-0.16701140240617998</v>
      </c>
      <c r="AJ9" s="11">
        <f>'OddsRatio_working_3-way'!U9/(3*'OddsRatio_working_3-way'!X9^(1/3))*SIN(('OddsRatio_working_3-way'!Y9+2*PI())/3)</f>
        <v>-0.3745360127633276</v>
      </c>
      <c r="AK9" s="11">
        <f>'OddsRatio_working_3-way'!U9/(3*'OddsRatio_working_3-way'!X9^(1/3))*SIN(('OddsRatio_working_3-way'!Y9+4*PI())/3)</f>
        <v>0.54154741516950755</v>
      </c>
      <c r="AL9" s="11">
        <f>'OddsRatio_working_3-way'!Z9+'OddsRatio_working_3-way'!AF9</f>
        <v>1.0578020274343551</v>
      </c>
      <c r="AM9" s="11">
        <f>'OddsRatio_working_3-way'!AA9+'OddsRatio_working_3-way'!AG9</f>
        <v>-0.8181732481280124</v>
      </c>
      <c r="AN9" s="11">
        <f>'OddsRatio_working_3-way'!AB9+'OddsRatio_working_3-way'!AH9</f>
        <v>-0.23962877930634349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1.0578020274343551</v>
      </c>
      <c r="AS9" s="11">
        <f>IF(('OddsRatio_working_3-way'!X9=0),IF(Q9&gt;0,-Q9^(1/3),(-Q9)^(1/3)),'OddsRatio_working_3-way'!AM9-'OddsRatio_working_3-way'!R9/3)</f>
        <v>-0.8181732481280124</v>
      </c>
      <c r="AT9" s="11">
        <f>IF(('OddsRatio_working_3-way'!X9=0),IF(Q9&gt;0,-Q9^(1/3),(-Q9)^(1/3)),'OddsRatio_working_3-way'!AN9-'OddsRatio_working_3-way'!R9/3)</f>
        <v>-0.23962877930634349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2.85</v>
      </c>
      <c r="B10" s="4">
        <f>IF('True_Odds_Calculator_3-way'!B11="","",'True_Odds_Calculator_3-way'!B11)</f>
        <v>3.85</v>
      </c>
      <c r="C10" s="4">
        <f>IF('True_Odds_Calculator_3-way'!C11="","",'True_Odds_Calculator_3-way'!C11)</f>
        <v>2.39</v>
      </c>
      <c r="D10" s="9">
        <f t="shared" si="13"/>
        <v>0.34091037464655144</v>
      </c>
      <c r="E10" s="9">
        <f t="shared" si="14"/>
        <v>0.25135977078031935</v>
      </c>
      <c r="F10" s="9">
        <f t="shared" si="15"/>
        <v>0.40772985457312938</v>
      </c>
      <c r="G10" s="9">
        <f t="shared" si="16"/>
        <v>1.0450390743390634</v>
      </c>
      <c r="H10" s="9">
        <f t="shared" si="17"/>
        <v>2.9333222875272673</v>
      </c>
      <c r="I10" s="9">
        <f t="shared" si="18"/>
        <v>3.9783613618663307</v>
      </c>
      <c r="J10" s="9">
        <f t="shared" si="19"/>
        <v>2.4526043133312982</v>
      </c>
      <c r="K10" s="11">
        <f t="shared" si="20"/>
        <v>0.35087719298245612</v>
      </c>
      <c r="L10" s="11">
        <f t="shared" si="21"/>
        <v>0.25974025974025972</v>
      </c>
      <c r="M10" s="11">
        <f t="shared" si="22"/>
        <v>0.41841004184100417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-0.27946530456990726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0.23222758303137075</v>
      </c>
      <c r="Q10" s="11">
        <f>2*'OddsRatio_working_3-way'!K10*'OddsRatio_working_3-way'!L10*'OddsRatio_working_3-way'!M10</f>
        <v>7.6265216102256395E-2</v>
      </c>
      <c r="R10" s="11">
        <f t="shared" si="23"/>
        <v>0</v>
      </c>
      <c r="S10" s="11">
        <f t="shared" si="24"/>
        <v>-0.83097106951707433</v>
      </c>
      <c r="T10" s="11">
        <f t="shared" si="25"/>
        <v>-0.27289690296127234</v>
      </c>
      <c r="U10" s="11">
        <f>'OddsRatio_working_3-way'!S10-'OddsRatio_working_3-way'!R10^2/3</f>
        <v>-0.83097106951707433</v>
      </c>
      <c r="V10" s="11">
        <f>'OddsRatio_working_3-way'!S10*'OddsRatio_working_3-way'!R10/3-2*'OddsRatio_working_3-way'!R10^3/27-'OddsRatio_working_3-way'!T10</f>
        <v>0.27289690296127234</v>
      </c>
      <c r="W10" s="11">
        <f>'OddsRatio_working_3-way'!V10^2+4*'OddsRatio_working_3-way'!U10^3/27</f>
        <v>-1.0534133435166682E-2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0.14577967372118511</v>
      </c>
      <c r="Y10" s="11">
        <f>IF('OddsRatio_working_3-way'!W10&gt;=0,IF('OddsRatio_working_3-way'!V10+SQRT('OddsRatio_working_3-way'!W10)&gt;0,0,PI()),ACOS('OddsRatio_working_3-way'!V10/(2*'OddsRatio_working_3-way'!X10)))</f>
        <v>0.35973278330011671</v>
      </c>
      <c r="Z10" s="11">
        <f>'OddsRatio_working_3-way'!X10^(1/3)*COS('OddsRatio_working_3-way'!Y10/3)</f>
        <v>0.5225195371695317</v>
      </c>
      <c r="AA10" s="11">
        <f>'OddsRatio_working_3-way'!X10^(1/3)*COS(('OddsRatio_working_3-way'!Y10+2*PI())/3)</f>
        <v>-0.31578285852262944</v>
      </c>
      <c r="AB10" s="11">
        <f>'OddsRatio_working_3-way'!X10^(1/3)*COS(('OddsRatio_working_3-way'!Y10+4*PI())/3)</f>
        <v>-0.20673667864690212</v>
      </c>
      <c r="AC10" s="11">
        <f>'OddsRatio_working_3-way'!X10^(1/3)*SIN('OddsRatio_working_3-way'!Y10/3)</f>
        <v>6.2957841305351564E-2</v>
      </c>
      <c r="AD10" s="11">
        <f>'OddsRatio_working_3-way'!X10^(1/3)*SIN(('OddsRatio_working_3-way'!Y10+2*PI())/3)</f>
        <v>0.42103627250982589</v>
      </c>
      <c r="AE10" s="11">
        <f>'OddsRatio_working_3-way'!X10^(1/3)*SIN(('OddsRatio_working_3-way'!Y10+4*PI())/3)</f>
        <v>-0.48399411381517743</v>
      </c>
      <c r="AF10" s="11">
        <f>-'OddsRatio_working_3-way'!U10/(3*'OddsRatio_working_3-way'!X10^(1/3))*COS(('OddsRatio_working_3-way'!Y10)/3)</f>
        <v>0.52251953716953181</v>
      </c>
      <c r="AG10" s="11">
        <f>-'OddsRatio_working_3-way'!U10/(3*'OddsRatio_working_3-way'!X10^(1/3))*COS(('OddsRatio_working_3-way'!Y10+2*PI())/3)</f>
        <v>-0.31578285852262949</v>
      </c>
      <c r="AH10" s="11">
        <f>-'OddsRatio_working_3-way'!U10/(3*'OddsRatio_working_3-way'!X10^(1/3))*COS(('OddsRatio_working_3-way'!Y10+4*PI())/3)</f>
        <v>-0.20673667864690218</v>
      </c>
      <c r="AI10" s="11">
        <f>'OddsRatio_working_3-way'!U10/(3*'OddsRatio_working_3-way'!X10^(1/3))*SIN(('OddsRatio_working_3-way'!Y10)/3)</f>
        <v>-6.2957841305351578E-2</v>
      </c>
      <c r="AJ10" s="11">
        <f>'OddsRatio_working_3-way'!U10/(3*'OddsRatio_working_3-way'!X10^(1/3))*SIN(('OddsRatio_working_3-way'!Y10+2*PI())/3)</f>
        <v>-0.421036272509826</v>
      </c>
      <c r="AK10" s="11">
        <f>'OddsRatio_working_3-way'!U10/(3*'OddsRatio_working_3-way'!X10^(1/3))*SIN(('OddsRatio_working_3-way'!Y10+4*PI())/3)</f>
        <v>0.48399411381517754</v>
      </c>
      <c r="AL10" s="11">
        <f>'OddsRatio_working_3-way'!Z10+'OddsRatio_working_3-way'!AF10</f>
        <v>1.0450390743390634</v>
      </c>
      <c r="AM10" s="11">
        <f>'OddsRatio_working_3-way'!AA10+'OddsRatio_working_3-way'!AG10</f>
        <v>-0.63156571704525888</v>
      </c>
      <c r="AN10" s="11">
        <f>'OddsRatio_working_3-way'!AB10+'OddsRatio_working_3-way'!AH10</f>
        <v>-0.4134733572938043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1.0450390743390634</v>
      </c>
      <c r="AS10" s="11">
        <f>IF(('OddsRatio_working_3-way'!X10=0),IF(Q10&gt;0,-Q10^(1/3),(-Q10)^(1/3)),'OddsRatio_working_3-way'!AM10-'OddsRatio_working_3-way'!R10/3)</f>
        <v>-0.63156571704525888</v>
      </c>
      <c r="AT10" s="11">
        <f>IF(('OddsRatio_working_3-way'!X10=0),IF(Q10&gt;0,-Q10^(1/3),(-Q10)^(1/3)),'OddsRatio_working_3-way'!AN10-'OddsRatio_working_3-way'!R10/3)</f>
        <v>-0.4134733572938043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1.88</v>
      </c>
      <c r="B11" s="4">
        <f>IF('True_Odds_Calculator_3-way'!B12="","",'True_Odds_Calculator_3-way'!B12)</f>
        <v>3.45</v>
      </c>
      <c r="C11" s="4">
        <f>IF('True_Odds_Calculator_3-way'!C12="","",'True_Odds_Calculator_3-way'!C12)</f>
        <v>4.83</v>
      </c>
      <c r="D11" s="9">
        <f t="shared" si="13"/>
        <v>0.52023669147594132</v>
      </c>
      <c r="E11" s="9">
        <f t="shared" si="14"/>
        <v>0.28030879825098975</v>
      </c>
      <c r="F11" s="9">
        <f t="shared" si="15"/>
        <v>0.19945451027306901</v>
      </c>
      <c r="G11" s="9">
        <f t="shared" si="16"/>
        <v>1.0479567988976819</v>
      </c>
      <c r="H11" s="9">
        <f t="shared" si="17"/>
        <v>1.9222019830299601</v>
      </c>
      <c r="I11" s="9">
        <f t="shared" si="18"/>
        <v>3.5674941572993206</v>
      </c>
      <c r="J11" s="9">
        <f t="shared" si="19"/>
        <v>5.0136745397781217</v>
      </c>
      <c r="K11" s="11">
        <f t="shared" si="20"/>
        <v>0.53191489361702127</v>
      </c>
      <c r="L11" s="11">
        <f t="shared" si="21"/>
        <v>0.28985507246376813</v>
      </c>
      <c r="M11" s="11">
        <f t="shared" si="22"/>
        <v>0.20703933747412007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-0.26358667721335138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0.22855406356995062</v>
      </c>
      <c r="Q11" s="11">
        <f>2*'OddsRatio_working_3-way'!K11*'OddsRatio_working_3-way'!L11*'OddsRatio_working_3-way'!M11</f>
        <v>6.3841917198310227E-2</v>
      </c>
      <c r="R11" s="11">
        <f t="shared" si="23"/>
        <v>0</v>
      </c>
      <c r="S11" s="11">
        <f t="shared" si="24"/>
        <v>-0.86709262389978536</v>
      </c>
      <c r="T11" s="11">
        <f t="shared" si="25"/>
        <v>-0.24220464354742607</v>
      </c>
      <c r="U11" s="11">
        <f>'OddsRatio_working_3-way'!S11-'OddsRatio_working_3-way'!R11^2/3</f>
        <v>-0.86709262389978536</v>
      </c>
      <c r="V11" s="11">
        <f>'OddsRatio_working_3-way'!S11*'OddsRatio_working_3-way'!R11/3-2*'OddsRatio_working_3-way'!R11^3/27-'OddsRatio_working_3-way'!T11</f>
        <v>0.24220464354742607</v>
      </c>
      <c r="W11" s="11">
        <f>'OddsRatio_working_3-way'!V11^2+4*'OddsRatio_working_3-way'!U11^3/27</f>
        <v>-3.7918134112964554E-2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0.15538759882057857</v>
      </c>
      <c r="Y11" s="11">
        <f>IF('OddsRatio_working_3-way'!W11&gt;=0,IF('OddsRatio_working_3-way'!V11+SQRT('OddsRatio_working_3-way'!W11)&gt;0,0,PI()),ACOS('OddsRatio_working_3-way'!V11/(2*'OddsRatio_working_3-way'!X11)))</f>
        <v>0.67715830651646614</v>
      </c>
      <c r="Z11" s="11">
        <f>'OddsRatio_working_3-way'!X11^(1/3)*COS('OddsRatio_working_3-way'!Y11/3)</f>
        <v>0.52397839944884106</v>
      </c>
      <c r="AA11" s="11">
        <f>'OddsRatio_working_3-way'!X11^(1/3)*COS(('OddsRatio_working_3-way'!Y11+2*PI())/3)</f>
        <v>-0.36619156849893258</v>
      </c>
      <c r="AB11" s="11">
        <f>'OddsRatio_working_3-way'!X11^(1/3)*COS(('OddsRatio_working_3-way'!Y11+4*PI())/3)</f>
        <v>-0.15778683094990845</v>
      </c>
      <c r="AC11" s="11">
        <f>'OddsRatio_working_3-way'!X11^(1/3)*SIN('OddsRatio_working_3-way'!Y11/3)</f>
        <v>0.12032253132432238</v>
      </c>
      <c r="AD11" s="11">
        <f>'OddsRatio_working_3-way'!X11^(1/3)*SIN(('OddsRatio_working_3-way'!Y11+2*PI())/3)</f>
        <v>0.39361733929484533</v>
      </c>
      <c r="AE11" s="11">
        <f>'OddsRatio_working_3-way'!X11^(1/3)*SIN(('OddsRatio_working_3-way'!Y11+4*PI())/3)</f>
        <v>-0.51393987061916768</v>
      </c>
      <c r="AF11" s="11">
        <f>-'OddsRatio_working_3-way'!U11/(3*'OddsRatio_working_3-way'!X11^(1/3))*COS(('OddsRatio_working_3-way'!Y11)/3)</f>
        <v>0.52397839944884095</v>
      </c>
      <c r="AG11" s="11">
        <f>-'OddsRatio_working_3-way'!U11/(3*'OddsRatio_working_3-way'!X11^(1/3))*COS(('OddsRatio_working_3-way'!Y11+2*PI())/3)</f>
        <v>-0.36619156849893247</v>
      </c>
      <c r="AH11" s="11">
        <f>-'OddsRatio_working_3-way'!U11/(3*'OddsRatio_working_3-way'!X11^(1/3))*COS(('OddsRatio_working_3-way'!Y11+4*PI())/3)</f>
        <v>-0.15778683094990842</v>
      </c>
      <c r="AI11" s="11">
        <f>'OddsRatio_working_3-way'!U11/(3*'OddsRatio_working_3-way'!X11^(1/3))*SIN(('OddsRatio_working_3-way'!Y11)/3)</f>
        <v>-0.12032253132432236</v>
      </c>
      <c r="AJ11" s="11">
        <f>'OddsRatio_working_3-way'!U11/(3*'OddsRatio_working_3-way'!X11^(1/3))*SIN(('OddsRatio_working_3-way'!Y11+2*PI())/3)</f>
        <v>-0.39361733929484521</v>
      </c>
      <c r="AK11" s="11">
        <f>'OddsRatio_working_3-way'!U11/(3*'OddsRatio_working_3-way'!X11^(1/3))*SIN(('OddsRatio_working_3-way'!Y11+4*PI())/3)</f>
        <v>0.51393987061916757</v>
      </c>
      <c r="AL11" s="11">
        <f>'OddsRatio_working_3-way'!Z11+'OddsRatio_working_3-way'!AF11</f>
        <v>1.0479567988976819</v>
      </c>
      <c r="AM11" s="11">
        <f>'OddsRatio_working_3-way'!AA11+'OddsRatio_working_3-way'!AG11</f>
        <v>-0.73238313699786506</v>
      </c>
      <c r="AN11" s="11">
        <f>'OddsRatio_working_3-way'!AB11+'OddsRatio_working_3-way'!AH11</f>
        <v>-0.31557366189981684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1.0479567988976819</v>
      </c>
      <c r="AS11" s="11">
        <f>IF(('OddsRatio_working_3-way'!X11=0),IF(Q11&gt;0,-Q11^(1/3),(-Q11)^(1/3)),'OddsRatio_working_3-way'!AM11-'OddsRatio_working_3-way'!R11/3)</f>
        <v>-0.73238313699786506</v>
      </c>
      <c r="AT11" s="11">
        <f>IF(('OddsRatio_working_3-way'!X11=0),IF(Q11&gt;0,-Q11^(1/3),(-Q11)^(1/3)),'OddsRatio_working_3-way'!AN11-'OddsRatio_working_3-way'!R11/3)</f>
        <v>-0.31557366189981684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2.2000000000000002</v>
      </c>
      <c r="B12" s="4">
        <f>IF('True_Odds_Calculator_3-way'!B13="","",'True_Odds_Calculator_3-way'!B13)</f>
        <v>3.07</v>
      </c>
      <c r="C12" s="4">
        <f>IF('True_Odds_Calculator_3-way'!C13="","",'True_Odds_Calculator_3-way'!C13)</f>
        <v>4.0199999999999996</v>
      </c>
      <c r="D12" s="9">
        <f t="shared" si="13"/>
        <v>0.44349592142767236</v>
      </c>
      <c r="E12" s="9">
        <f t="shared" si="14"/>
        <v>0.31600059639996697</v>
      </c>
      <c r="F12" s="9">
        <f t="shared" si="15"/>
        <v>0.24050348217236087</v>
      </c>
      <c r="G12" s="9">
        <f t="shared" si="16"/>
        <v>1.0456768064910025</v>
      </c>
      <c r="H12" s="9">
        <f t="shared" si="17"/>
        <v>2.2548121677892032</v>
      </c>
      <c r="I12" s="9">
        <f t="shared" si="18"/>
        <v>3.1645509894363748</v>
      </c>
      <c r="J12" s="9">
        <f t="shared" si="19"/>
        <v>4.1579439556028266</v>
      </c>
      <c r="K12" s="11">
        <f t="shared" si="20"/>
        <v>0.45454545454545453</v>
      </c>
      <c r="L12" s="11">
        <f t="shared" si="21"/>
        <v>0.32573289902280134</v>
      </c>
      <c r="M12" s="11">
        <f t="shared" si="22"/>
        <v>0.24875621890547267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-0.27629398167586716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0.23166665930047722</v>
      </c>
      <c r="Q12" s="11">
        <f>2*'OddsRatio_working_3-way'!K12*'OddsRatio_working_3-way'!L12*'OddsRatio_working_3-way'!M12</f>
        <v>7.3661894849118351E-2</v>
      </c>
      <c r="R12" s="11">
        <f t="shared" si="23"/>
        <v>0</v>
      </c>
      <c r="S12" s="11">
        <f t="shared" si="24"/>
        <v>-0.83847884740484779</v>
      </c>
      <c r="T12" s="11">
        <f t="shared" si="25"/>
        <v>-0.26660694671060342</v>
      </c>
      <c r="U12" s="11">
        <f>'OddsRatio_working_3-way'!S12-'OddsRatio_working_3-way'!R12^2/3</f>
        <v>-0.83847884740484779</v>
      </c>
      <c r="V12" s="11">
        <f>'OddsRatio_working_3-way'!S12*'OddsRatio_working_3-way'!R12/3-2*'OddsRatio_working_3-way'!R12^3/27-'OddsRatio_working_3-way'!T12</f>
        <v>0.26660694671060342</v>
      </c>
      <c r="W12" s="11">
        <f>'OddsRatio_working_3-way'!V12^2+4*'OddsRatio_working_3-way'!U12^3/27</f>
        <v>-1.6252565848305409E-2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0.1477597965302605</v>
      </c>
      <c r="Y12" s="11">
        <f>IF('OddsRatio_working_3-way'!W12&gt;=0,IF('OddsRatio_working_3-way'!V12+SQRT('OddsRatio_working_3-way'!W12)&gt;0,0,PI()),ACOS('OddsRatio_working_3-way'!V12/(2*'OddsRatio_working_3-way'!X12)))</f>
        <v>0.44603802725944441</v>
      </c>
      <c r="Z12" s="11">
        <f>'OddsRatio_working_3-way'!X12^(1/3)*COS('OddsRatio_working_3-way'!Y12/3)</f>
        <v>0.52283840324550124</v>
      </c>
      <c r="AA12" s="11">
        <f>'OddsRatio_working_3-way'!X12^(1/3)*COS(('OddsRatio_working_3-way'!Y12+2*PI())/3)</f>
        <v>-0.32924039978367137</v>
      </c>
      <c r="AB12" s="11">
        <f>'OddsRatio_working_3-way'!X12^(1/3)*COS(('OddsRatio_working_3-way'!Y12+4*PI())/3)</f>
        <v>-0.19359800346183012</v>
      </c>
      <c r="AC12" s="11">
        <f>'OddsRatio_working_3-way'!X12^(1/3)*SIN('OddsRatio_working_3-way'!Y12/3)</f>
        <v>7.8313174029941174E-2</v>
      </c>
      <c r="AD12" s="11">
        <f>'OddsRatio_working_3-way'!X12^(1/3)*SIN(('OddsRatio_working_3-way'!Y12+2*PI())/3)</f>
        <v>0.41363475226972596</v>
      </c>
      <c r="AE12" s="11">
        <f>'OddsRatio_working_3-way'!X12^(1/3)*SIN(('OddsRatio_working_3-way'!Y12+4*PI())/3)</f>
        <v>-0.49194792629966694</v>
      </c>
      <c r="AF12" s="11">
        <f>-'OddsRatio_working_3-way'!U12/(3*'OddsRatio_working_3-way'!X12^(1/3))*COS(('OddsRatio_working_3-way'!Y12)/3)</f>
        <v>0.52283840324550124</v>
      </c>
      <c r="AG12" s="11">
        <f>-'OddsRatio_working_3-way'!U12/(3*'OddsRatio_working_3-way'!X12^(1/3))*COS(('OddsRatio_working_3-way'!Y12+2*PI())/3)</f>
        <v>-0.32924039978367137</v>
      </c>
      <c r="AH12" s="11">
        <f>-'OddsRatio_working_3-way'!U12/(3*'OddsRatio_working_3-way'!X12^(1/3))*COS(('OddsRatio_working_3-way'!Y12+4*PI())/3)</f>
        <v>-0.19359800346183012</v>
      </c>
      <c r="AI12" s="11">
        <f>'OddsRatio_working_3-way'!U12/(3*'OddsRatio_working_3-way'!X12^(1/3))*SIN(('OddsRatio_working_3-way'!Y12)/3)</f>
        <v>-7.8313174029941174E-2</v>
      </c>
      <c r="AJ12" s="11">
        <f>'OddsRatio_working_3-way'!U12/(3*'OddsRatio_working_3-way'!X12^(1/3))*SIN(('OddsRatio_working_3-way'!Y12+2*PI())/3)</f>
        <v>-0.41363475226972596</v>
      </c>
      <c r="AK12" s="11">
        <f>'OddsRatio_working_3-way'!U12/(3*'OddsRatio_working_3-way'!X12^(1/3))*SIN(('OddsRatio_working_3-way'!Y12+4*PI())/3)</f>
        <v>0.49194792629966694</v>
      </c>
      <c r="AL12" s="11">
        <f>'OddsRatio_working_3-way'!Z12+'OddsRatio_working_3-way'!AF12</f>
        <v>1.0456768064910025</v>
      </c>
      <c r="AM12" s="11">
        <f>'OddsRatio_working_3-way'!AA12+'OddsRatio_working_3-way'!AG12</f>
        <v>-0.65848079956734273</v>
      </c>
      <c r="AN12" s="11">
        <f>'OddsRatio_working_3-way'!AB12+'OddsRatio_working_3-way'!AH12</f>
        <v>-0.38719600692366024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1.0456768064910025</v>
      </c>
      <c r="AS12" s="11">
        <f>IF(('OddsRatio_working_3-way'!X12=0),IF(Q12&gt;0,-Q12^(1/3),(-Q12)^(1/3)),'OddsRatio_working_3-way'!AM12-'OddsRatio_working_3-way'!R12/3)</f>
        <v>-0.65848079956734273</v>
      </c>
      <c r="AT12" s="11">
        <f>IF(('OddsRatio_working_3-way'!X12=0),IF(Q12&gt;0,-Q12^(1/3),(-Q12)^(1/3)),'OddsRatio_working_3-way'!AN12-'OddsRatio_working_3-way'!R12/3)</f>
        <v>-0.38719600692366024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1.76</v>
      </c>
      <c r="B13" s="4">
        <f>IF('True_Odds_Calculator_3-way'!B14="","",'True_Odds_Calculator_3-way'!B14)</f>
        <v>3.56</v>
      </c>
      <c r="C13" s="4">
        <f>IF('True_Odds_Calculator_3-way'!C14="","",'True_Odds_Calculator_3-way'!C14)</f>
        <v>5.54</v>
      </c>
      <c r="D13" s="9">
        <f t="shared" si="13"/>
        <v>0.55586959202728148</v>
      </c>
      <c r="E13" s="9">
        <f t="shared" si="14"/>
        <v>0.27090642566492595</v>
      </c>
      <c r="F13" s="9">
        <f t="shared" si="15"/>
        <v>0.1732239823077926</v>
      </c>
      <c r="G13" s="9">
        <f t="shared" si="16"/>
        <v>1.0512935482264991</v>
      </c>
      <c r="H13" s="9">
        <f t="shared" si="17"/>
        <v>1.798983096652139</v>
      </c>
      <c r="I13" s="9">
        <f t="shared" si="18"/>
        <v>3.6913114834598373</v>
      </c>
      <c r="J13" s="9">
        <f t="shared" si="19"/>
        <v>5.7728727089483058</v>
      </c>
      <c r="K13" s="11">
        <f t="shared" si="20"/>
        <v>0.56818181818181823</v>
      </c>
      <c r="L13" s="11">
        <f t="shared" si="21"/>
        <v>0.2808988764044944</v>
      </c>
      <c r="M13" s="11">
        <f t="shared" si="22"/>
        <v>0.18050541516245489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-0.25447022859102519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0.22643841981245139</v>
      </c>
      <c r="Q13" s="11">
        <f>2*'OddsRatio_working_3-way'!K13*'OddsRatio_working_3-way'!L13*'OddsRatio_working_3-way'!M13</f>
        <v>5.7617918527341327E-2</v>
      </c>
      <c r="R13" s="11">
        <f t="shared" si="23"/>
        <v>0</v>
      </c>
      <c r="S13" s="11">
        <f t="shared" si="24"/>
        <v>-0.88984248203106908</v>
      </c>
      <c r="T13" s="11">
        <f t="shared" si="25"/>
        <v>-0.22642302341757486</v>
      </c>
      <c r="U13" s="11">
        <f>'OddsRatio_working_3-way'!S13-'OddsRatio_working_3-way'!R13^2/3</f>
        <v>-0.88984248203106908</v>
      </c>
      <c r="V13" s="11">
        <f>'OddsRatio_working_3-way'!S13*'OddsRatio_working_3-way'!R13/3-2*'OddsRatio_working_3-way'!R13^3/27-'OddsRatio_working_3-way'!T13</f>
        <v>0.22642302341757486</v>
      </c>
      <c r="W13" s="11">
        <f>'OddsRatio_working_3-way'!V13^2+4*'OddsRatio_working_3-way'!U13^3/27</f>
        <v>-5.3117022806343936E-2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0.16154288001943912</v>
      </c>
      <c r="Y13" s="11">
        <f>IF('OddsRatio_working_3-way'!W13&gt;=0,IF('OddsRatio_working_3-way'!V13+SQRT('OddsRatio_working_3-way'!W13)&gt;0,0,PI()),ACOS('OddsRatio_working_3-way'!V13/(2*'OddsRatio_working_3-way'!X13)))</f>
        <v>0.79425836631173818</v>
      </c>
      <c r="Z13" s="11">
        <f>'OddsRatio_working_3-way'!X13^(1/3)*COS('OddsRatio_working_3-way'!Y13/3)</f>
        <v>0.52564677411324967</v>
      </c>
      <c r="AA13" s="11">
        <f>'OddsRatio_working_3-way'!X13^(1/3)*COS(('OddsRatio_working_3-way'!Y13+2*PI())/3)</f>
        <v>-0.38624227603241362</v>
      </c>
      <c r="AB13" s="11">
        <f>'OddsRatio_working_3-way'!X13^(1/3)*COS(('OddsRatio_working_3-way'!Y13+4*PI())/3)</f>
        <v>-0.13940449808083633</v>
      </c>
      <c r="AC13" s="11">
        <f>'OddsRatio_working_3-way'!X13^(1/3)*SIN('OddsRatio_working_3-way'!Y13/3)</f>
        <v>0.14251185754651241</v>
      </c>
      <c r="AD13" s="11">
        <f>'OddsRatio_working_3-way'!X13^(1/3)*SIN(('OddsRatio_working_3-way'!Y13+2*PI())/3)</f>
        <v>0.38396753102615838</v>
      </c>
      <c r="AE13" s="11">
        <f>'OddsRatio_working_3-way'!X13^(1/3)*SIN(('OddsRatio_working_3-way'!Y13+4*PI())/3)</f>
        <v>-0.52647938857267074</v>
      </c>
      <c r="AF13" s="11">
        <f>-'OddsRatio_working_3-way'!U13/(3*'OddsRatio_working_3-way'!X13^(1/3))*COS(('OddsRatio_working_3-way'!Y13)/3)</f>
        <v>0.52564677411324956</v>
      </c>
      <c r="AG13" s="11">
        <f>-'OddsRatio_working_3-way'!U13/(3*'OddsRatio_working_3-way'!X13^(1/3))*COS(('OddsRatio_working_3-way'!Y13+2*PI())/3)</f>
        <v>-0.38624227603241351</v>
      </c>
      <c r="AH13" s="11">
        <f>-'OddsRatio_working_3-way'!U13/(3*'OddsRatio_working_3-way'!X13^(1/3))*COS(('OddsRatio_working_3-way'!Y13+4*PI())/3)</f>
        <v>-0.1394044980808363</v>
      </c>
      <c r="AI13" s="11">
        <f>'OddsRatio_working_3-way'!U13/(3*'OddsRatio_working_3-way'!X13^(1/3))*SIN(('OddsRatio_working_3-way'!Y13)/3)</f>
        <v>-0.14251185754651238</v>
      </c>
      <c r="AJ13" s="11">
        <f>'OddsRatio_working_3-way'!U13/(3*'OddsRatio_working_3-way'!X13^(1/3))*SIN(('OddsRatio_working_3-way'!Y13+2*PI())/3)</f>
        <v>-0.38396753102615833</v>
      </c>
      <c r="AK13" s="11">
        <f>'OddsRatio_working_3-way'!U13/(3*'OddsRatio_working_3-way'!X13^(1/3))*SIN(('OddsRatio_working_3-way'!Y13+4*PI())/3)</f>
        <v>0.52647938857267063</v>
      </c>
      <c r="AL13" s="11">
        <f>'OddsRatio_working_3-way'!Z13+'OddsRatio_working_3-way'!AF13</f>
        <v>1.0512935482264991</v>
      </c>
      <c r="AM13" s="11">
        <f>'OddsRatio_working_3-way'!AA13+'OddsRatio_working_3-way'!AG13</f>
        <v>-0.77248455206482713</v>
      </c>
      <c r="AN13" s="11">
        <f>'OddsRatio_working_3-way'!AB13+'OddsRatio_working_3-way'!AH13</f>
        <v>-0.27880899616167265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1.0512935482264991</v>
      </c>
      <c r="AS13" s="11">
        <f>IF(('OddsRatio_working_3-way'!X13=0),IF(Q13&gt;0,-Q13^(1/3),(-Q13)^(1/3)),'OddsRatio_working_3-way'!AM13-'OddsRatio_working_3-way'!R13/3)</f>
        <v>-0.77248455206482713</v>
      </c>
      <c r="AT13" s="11">
        <f>IF(('OddsRatio_working_3-way'!X13=0),IF(Q13&gt;0,-Q13^(1/3),(-Q13)^(1/3)),'OddsRatio_working_3-way'!AN13-'OddsRatio_working_3-way'!R13/3)</f>
        <v>-0.27880899616167265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1.5</v>
      </c>
      <c r="B14" s="4">
        <f>IF('True_Odds_Calculator_3-way'!B15="","",'True_Odds_Calculator_3-way'!B15)</f>
        <v>4.3</v>
      </c>
      <c r="C14" s="4">
        <f>IF('True_Odds_Calculator_3-way'!C15="","",'True_Odds_Calculator_3-way'!C15)</f>
        <v>7.47</v>
      </c>
      <c r="D14" s="9">
        <f t="shared" si="13"/>
        <v>0.65218558750317168</v>
      </c>
      <c r="E14" s="9">
        <f t="shared" si="14"/>
        <v>0.2212478052559094</v>
      </c>
      <c r="F14" s="9">
        <f t="shared" si="15"/>
        <v>0.12656660724091917</v>
      </c>
      <c r="G14" s="9">
        <f t="shared" si="16"/>
        <v>1.0666117717455292</v>
      </c>
      <c r="H14" s="9">
        <f t="shared" si="17"/>
        <v>1.5333058858727644</v>
      </c>
      <c r="I14" s="9">
        <f t="shared" si="18"/>
        <v>4.5198188467602467</v>
      </c>
      <c r="J14" s="9">
        <f t="shared" si="19"/>
        <v>7.9009781631935736</v>
      </c>
      <c r="K14" s="11">
        <f t="shared" si="20"/>
        <v>0.66666666666666663</v>
      </c>
      <c r="L14" s="11">
        <f t="shared" si="21"/>
        <v>0.23255813953488372</v>
      </c>
      <c r="M14" s="11">
        <f t="shared" si="22"/>
        <v>0.13386880856760375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-0.22156844431991551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0.21315235100609153</v>
      </c>
      <c r="Q14" s="11">
        <f>2*'OddsRatio_working_3-way'!K14*'OddsRatio_working_3-way'!L14*'OddsRatio_working_3-way'!M14</f>
        <v>4.1509708082977909E-2</v>
      </c>
      <c r="R14" s="11">
        <f t="shared" si="23"/>
        <v>0</v>
      </c>
      <c r="S14" s="11">
        <f t="shared" si="24"/>
        <v>-0.96201583064025009</v>
      </c>
      <c r="T14" s="11">
        <f t="shared" si="25"/>
        <v>-0.18734485504191825</v>
      </c>
      <c r="U14" s="11">
        <f>'OddsRatio_working_3-way'!S14-'OddsRatio_working_3-way'!R14^2/3</f>
        <v>-0.96201583064025009</v>
      </c>
      <c r="V14" s="11">
        <f>'OddsRatio_working_3-way'!S14*'OddsRatio_working_3-way'!R14/3-2*'OddsRatio_working_3-way'!R14^3/27-'OddsRatio_working_3-way'!T14</f>
        <v>0.18734485504191825</v>
      </c>
      <c r="W14" s="11">
        <f>'OddsRatio_working_3-way'!V14^2+4*'OddsRatio_working_3-way'!U14^3/27</f>
        <v>-9.6801324524340246E-2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0.1815897981956982</v>
      </c>
      <c r="Y14" s="11">
        <f>IF('OddsRatio_working_3-way'!W14&gt;=0,IF('OddsRatio_working_3-way'!V14+SQRT('OddsRatio_working_3-way'!W14)&gt;0,0,PI()),ACOS('OddsRatio_working_3-way'!V14/(2*'OddsRatio_working_3-way'!X14)))</f>
        <v>1.028801076019018</v>
      </c>
      <c r="Z14" s="11">
        <f>'OddsRatio_working_3-way'!X14^(1/3)*COS('OddsRatio_working_3-way'!Y14/3)</f>
        <v>0.53330588587276462</v>
      </c>
      <c r="AA14" s="11">
        <f>'OddsRatio_working_3-way'!X14^(1/3)*COS(('OddsRatio_working_3-way'!Y14+2*PI())/3)</f>
        <v>-0.4315546764935585</v>
      </c>
      <c r="AB14" s="11">
        <f>'OddsRatio_working_3-way'!X14^(1/3)*COS(('OddsRatio_working_3-way'!Y14+4*PI())/3)</f>
        <v>-0.10175120937920627</v>
      </c>
      <c r="AC14" s="11">
        <f>'OddsRatio_working_3-way'!X14^(1/3)*SIN('OddsRatio_working_3-way'!Y14/3)</f>
        <v>0.19041212051814313</v>
      </c>
      <c r="AD14" s="11">
        <f>'OddsRatio_working_3-way'!X14^(1/3)*SIN(('OddsRatio_working_3-way'!Y14+2*PI())/3)</f>
        <v>0.36665038489450719</v>
      </c>
      <c r="AE14" s="11">
        <f>'OddsRatio_working_3-way'!X14^(1/3)*SIN(('OddsRatio_working_3-way'!Y14+4*PI())/3)</f>
        <v>-0.55706250541265034</v>
      </c>
      <c r="AF14" s="11">
        <f>-'OddsRatio_working_3-way'!U14/(3*'OddsRatio_working_3-way'!X14^(1/3))*COS(('OddsRatio_working_3-way'!Y14)/3)</f>
        <v>0.53330588587276451</v>
      </c>
      <c r="AG14" s="11">
        <f>-'OddsRatio_working_3-way'!U14/(3*'OddsRatio_working_3-way'!X14^(1/3))*COS(('OddsRatio_working_3-way'!Y14+2*PI())/3)</f>
        <v>-0.43155467649355844</v>
      </c>
      <c r="AH14" s="11">
        <f>-'OddsRatio_working_3-way'!U14/(3*'OddsRatio_working_3-way'!X14^(1/3))*COS(('OddsRatio_working_3-way'!Y14+4*PI())/3)</f>
        <v>-0.10175120937920626</v>
      </c>
      <c r="AI14" s="11">
        <f>'OddsRatio_working_3-way'!U14/(3*'OddsRatio_working_3-way'!X14^(1/3))*SIN(('OddsRatio_working_3-way'!Y14)/3)</f>
        <v>-0.1904121205181431</v>
      </c>
      <c r="AJ14" s="11">
        <f>'OddsRatio_working_3-way'!U14/(3*'OddsRatio_working_3-way'!X14^(1/3))*SIN(('OddsRatio_working_3-way'!Y14+2*PI())/3)</f>
        <v>-0.36665038489450708</v>
      </c>
      <c r="AK14" s="11">
        <f>'OddsRatio_working_3-way'!U14/(3*'OddsRatio_working_3-way'!X14^(1/3))*SIN(('OddsRatio_working_3-way'!Y14+4*PI())/3)</f>
        <v>0.55706250541265023</v>
      </c>
      <c r="AL14" s="11">
        <f>'OddsRatio_working_3-way'!Z14+'OddsRatio_working_3-way'!AF14</f>
        <v>1.0666117717455292</v>
      </c>
      <c r="AM14" s="11">
        <f>'OddsRatio_working_3-way'!AA14+'OddsRatio_working_3-way'!AG14</f>
        <v>-0.863109352987117</v>
      </c>
      <c r="AN14" s="11">
        <f>'OddsRatio_working_3-way'!AB14+'OddsRatio_working_3-way'!AH14</f>
        <v>-0.20350241875841252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1.0666117717455292</v>
      </c>
      <c r="AS14" s="11">
        <f>IF(('OddsRatio_working_3-way'!X14=0),IF(Q14&gt;0,-Q14^(1/3),(-Q14)^(1/3)),'OddsRatio_working_3-way'!AM14-'OddsRatio_working_3-way'!R14/3)</f>
        <v>-0.863109352987117</v>
      </c>
      <c r="AT14" s="11">
        <f>IF(('OddsRatio_working_3-way'!X14=0),IF(Q14&gt;0,-Q14^(1/3),(-Q14)^(1/3)),'OddsRatio_working_3-way'!AN14-'OddsRatio_working_3-way'!R14/3)</f>
        <v>-0.20350241875841252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2.4300000000000002</v>
      </c>
      <c r="B15" s="4">
        <f>IF('True_Odds_Calculator_3-way'!B16="","",'True_Odds_Calculator_3-way'!B16)</f>
        <v>3.17</v>
      </c>
      <c r="C15" s="4">
        <f>IF('True_Odds_Calculator_3-way'!C16="","",'True_Odds_Calculator_3-way'!C16)</f>
        <v>3.32</v>
      </c>
      <c r="D15" s="9">
        <f t="shared" si="13"/>
        <v>0.40128548246392837</v>
      </c>
      <c r="E15" s="9">
        <f t="shared" si="14"/>
        <v>0.30636588720668329</v>
      </c>
      <c r="F15" s="9">
        <f t="shared" si="15"/>
        <v>0.29234863032938846</v>
      </c>
      <c r="G15" s="9">
        <f t="shared" si="16"/>
        <v>1.0433506794806391</v>
      </c>
      <c r="H15" s="9">
        <f t="shared" si="17"/>
        <v>2.4919914716573137</v>
      </c>
      <c r="I15" s="9">
        <f t="shared" si="18"/>
        <v>3.2640709744729874</v>
      </c>
      <c r="J15" s="9">
        <f t="shared" si="19"/>
        <v>3.420573576395082</v>
      </c>
      <c r="K15" s="11">
        <f t="shared" si="20"/>
        <v>0.41152263374485593</v>
      </c>
      <c r="L15" s="11">
        <f t="shared" si="21"/>
        <v>0.31545741324921134</v>
      </c>
      <c r="M15" s="11">
        <f t="shared" si="22"/>
        <v>0.30120481927710846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-0.28150112620908541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0.2314824590256496</v>
      </c>
      <c r="Q15" s="11">
        <f>2*'OddsRatio_working_3-way'!K15*'OddsRatio_working_3-way'!L15*'OddsRatio_working_3-way'!M15</f>
        <v>7.8203533454611368E-2</v>
      </c>
      <c r="R15" s="11">
        <f t="shared" si="23"/>
        <v>0</v>
      </c>
      <c r="S15" s="11">
        <f t="shared" si="24"/>
        <v>-0.82231450418324659</v>
      </c>
      <c r="T15" s="11">
        <f t="shared" si="25"/>
        <v>-0.27780895411596174</v>
      </c>
      <c r="U15" s="11">
        <f>'OddsRatio_working_3-way'!S15-'OddsRatio_working_3-way'!R15^2/3</f>
        <v>-0.82231450418324659</v>
      </c>
      <c r="V15" s="11">
        <f>'OddsRatio_working_3-way'!S15*'OddsRatio_working_3-way'!R15/3-2*'OddsRatio_working_3-way'!R15^3/27-'OddsRatio_working_3-way'!T15</f>
        <v>0.27780895411596174</v>
      </c>
      <c r="W15" s="11">
        <f>'OddsRatio_working_3-way'!V15^2+4*'OddsRatio_working_3-way'!U15^3/27</f>
        <v>-5.1999640180224321E-3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0.14350764701317048</v>
      </c>
      <c r="Y15" s="11">
        <f>IF('OddsRatio_working_3-way'!W15&gt;=0,IF('OddsRatio_working_3-way'!V15+SQRT('OddsRatio_working_3-way'!W15)&gt;0,0,PI()),ACOS('OddsRatio_working_3-way'!V15/(2*'OddsRatio_working_3-way'!X15)))</f>
        <v>0.25396492613612254</v>
      </c>
      <c r="Z15" s="11">
        <f>'OddsRatio_working_3-way'!X15^(1/3)*COS('OddsRatio_working_3-way'!Y15/3)</f>
        <v>0.52167533974031943</v>
      </c>
      <c r="AA15" s="11">
        <f>'OddsRatio_working_3-way'!X15^(1/3)*COS(('OddsRatio_working_3-way'!Y15+2*PI())/3)</f>
        <v>-0.29917506644228448</v>
      </c>
      <c r="AB15" s="11">
        <f>'OddsRatio_working_3-way'!X15^(1/3)*COS(('OddsRatio_working_3-way'!Y15+4*PI())/3)</f>
        <v>-0.22250027329803476</v>
      </c>
      <c r="AC15" s="11">
        <f>'OddsRatio_working_3-way'!X15^(1/3)*SIN('OddsRatio_working_3-way'!Y15/3)</f>
        <v>4.4268212461891498E-2</v>
      </c>
      <c r="AD15" s="11">
        <f>'OddsRatio_working_3-way'!X15^(1/3)*SIN(('OddsRatio_working_3-way'!Y15+2*PI())/3)</f>
        <v>0.42964999051204861</v>
      </c>
      <c r="AE15" s="11">
        <f>'OddsRatio_working_3-way'!X15^(1/3)*SIN(('OddsRatio_working_3-way'!Y15+4*PI())/3)</f>
        <v>-0.47391820297394005</v>
      </c>
      <c r="AF15" s="11">
        <f>-'OddsRatio_working_3-way'!U15/(3*'OddsRatio_working_3-way'!X15^(1/3))*COS(('OddsRatio_working_3-way'!Y15)/3)</f>
        <v>0.52167533974031954</v>
      </c>
      <c r="AG15" s="11">
        <f>-'OddsRatio_working_3-way'!U15/(3*'OddsRatio_working_3-way'!X15^(1/3))*COS(('OddsRatio_working_3-way'!Y15+2*PI())/3)</f>
        <v>-0.29917506644228459</v>
      </c>
      <c r="AH15" s="11">
        <f>-'OddsRatio_working_3-way'!U15/(3*'OddsRatio_working_3-way'!X15^(1/3))*COS(('OddsRatio_working_3-way'!Y15+4*PI())/3)</f>
        <v>-0.22250027329803482</v>
      </c>
      <c r="AI15" s="11">
        <f>'OddsRatio_working_3-way'!U15/(3*'OddsRatio_working_3-way'!X15^(1/3))*SIN(('OddsRatio_working_3-way'!Y15)/3)</f>
        <v>-4.4268212461891505E-2</v>
      </c>
      <c r="AJ15" s="11">
        <f>'OddsRatio_working_3-way'!U15/(3*'OddsRatio_working_3-way'!X15^(1/3))*SIN(('OddsRatio_working_3-way'!Y15+2*PI())/3)</f>
        <v>-0.42964999051204866</v>
      </c>
      <c r="AK15" s="11">
        <f>'OddsRatio_working_3-way'!U15/(3*'OddsRatio_working_3-way'!X15^(1/3))*SIN(('OddsRatio_working_3-way'!Y15+4*PI())/3)</f>
        <v>0.47391820297394016</v>
      </c>
      <c r="AL15" s="11">
        <f>'OddsRatio_working_3-way'!Z15+'OddsRatio_working_3-way'!AF15</f>
        <v>1.0433506794806391</v>
      </c>
      <c r="AM15" s="11">
        <f>'OddsRatio_working_3-way'!AA15+'OddsRatio_working_3-way'!AG15</f>
        <v>-0.59835013288456906</v>
      </c>
      <c r="AN15" s="11">
        <f>'OddsRatio_working_3-way'!AB15+'OddsRatio_working_3-way'!AH15</f>
        <v>-0.44500054659606958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1.0433506794806391</v>
      </c>
      <c r="AS15" s="11">
        <f>IF(('OddsRatio_working_3-way'!X15=0),IF(Q15&gt;0,-Q15^(1/3),(-Q15)^(1/3)),'OddsRatio_working_3-way'!AM15-'OddsRatio_working_3-way'!R15/3)</f>
        <v>-0.59835013288456906</v>
      </c>
      <c r="AT15" s="11">
        <f>IF(('OddsRatio_working_3-way'!X15=0),IF(Q15&gt;0,-Q15^(1/3),(-Q15)^(1/3)),'OddsRatio_working_3-way'!AN15-'OddsRatio_working_3-way'!R15/3)</f>
        <v>-0.44500054659606958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1.54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6.84</v>
      </c>
      <c r="D16" s="9">
        <f t="shared" si="13"/>
        <v>0.63524976884240714</v>
      </c>
      <c r="E16" s="9">
        <f t="shared" si="14"/>
        <v>0.22604807492279338</v>
      </c>
      <c r="F16" s="9">
        <f t="shared" si="15"/>
        <v>0.13870215623479948</v>
      </c>
      <c r="G16" s="9">
        <f t="shared" si="16"/>
        <v>1.0633036392338273</v>
      </c>
      <c r="H16" s="9">
        <f t="shared" si="17"/>
        <v>1.574183965186267</v>
      </c>
      <c r="I16" s="9">
        <f t="shared" si="18"/>
        <v>4.4238377183329236</v>
      </c>
      <c r="J16" s="9">
        <f t="shared" si="19"/>
        <v>7.2096932531255522</v>
      </c>
      <c r="K16" s="11">
        <f t="shared" si="20"/>
        <v>0.64935064935064934</v>
      </c>
      <c r="L16" s="11">
        <f t="shared" si="21"/>
        <v>0.23696682464454977</v>
      </c>
      <c r="M16" s="11">
        <f t="shared" si="22"/>
        <v>0.14619883040935672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-0.22844055420757847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0.21596429678245588</v>
      </c>
      <c r="Q16" s="11">
        <f>2*'OddsRatio_working_3-way'!K16*'OddsRatio_working_3-way'!L16*'OddsRatio_working_3-way'!M16</f>
        <v>4.4992561829678313E-2</v>
      </c>
      <c r="R16" s="11">
        <f t="shared" si="23"/>
        <v>0</v>
      </c>
      <c r="S16" s="11">
        <f t="shared" si="24"/>
        <v>-0.9453851026215524</v>
      </c>
      <c r="T16" s="11">
        <f t="shared" si="25"/>
        <v>-0.19695522971282345</v>
      </c>
      <c r="U16" s="11">
        <f>'OddsRatio_working_3-way'!S16-'OddsRatio_working_3-way'!R16^2/3</f>
        <v>-0.9453851026215524</v>
      </c>
      <c r="V16" s="11">
        <f>'OddsRatio_working_3-way'!S16*'OddsRatio_working_3-way'!R16/3-2*'OddsRatio_working_3-way'!R16^3/27-'OddsRatio_working_3-way'!T16</f>
        <v>0.19695522971282345</v>
      </c>
      <c r="W16" s="11">
        <f>'OddsRatio_working_3-way'!V16^2+4*'OddsRatio_working_3-way'!U16^3/27</f>
        <v>-8.6385047015416411E-2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0.17690139168944338</v>
      </c>
      <c r="Y16" s="11">
        <f>IF('OddsRatio_working_3-way'!W16&gt;=0,IF('OddsRatio_working_3-way'!V16+SQRT('OddsRatio_working_3-way'!W16)&gt;0,0,PI()),ACOS('OddsRatio_working_3-way'!V16/(2*'OddsRatio_working_3-way'!X16)))</f>
        <v>0.98041139477122419</v>
      </c>
      <c r="Z16" s="11">
        <f>'OddsRatio_working_3-way'!X16^(1/3)*COS('OddsRatio_working_3-way'!Y16/3)</f>
        <v>0.53165181961691366</v>
      </c>
      <c r="AA16" s="11">
        <f>'OddsRatio_working_3-way'!X16^(1/3)*COS(('OddsRatio_working_3-way'!Y16+2*PI())/3)</f>
        <v>-0.42189010390468956</v>
      </c>
      <c r="AB16" s="11">
        <f>'OddsRatio_working_3-way'!X16^(1/3)*COS(('OddsRatio_working_3-way'!Y16+4*PI())/3)</f>
        <v>-0.10976171571222423</v>
      </c>
      <c r="AC16" s="11">
        <f>'OddsRatio_working_3-way'!X16^(1/3)*SIN('OddsRatio_working_3-way'!Y16/3)</f>
        <v>0.18020740894464415</v>
      </c>
      <c r="AD16" s="11">
        <f>'OddsRatio_working_3-way'!X16^(1/3)*SIN(('OddsRatio_working_3-way'!Y16+2*PI())/3)</f>
        <v>0.37032027728414724</v>
      </c>
      <c r="AE16" s="11">
        <f>'OddsRatio_working_3-way'!X16^(1/3)*SIN(('OddsRatio_working_3-way'!Y16+4*PI())/3)</f>
        <v>-0.55052768622879111</v>
      </c>
      <c r="AF16" s="11">
        <f>-'OddsRatio_working_3-way'!U16/(3*'OddsRatio_working_3-way'!X16^(1/3))*COS(('OddsRatio_working_3-way'!Y16)/3)</f>
        <v>0.53165181961691366</v>
      </c>
      <c r="AG16" s="11">
        <f>-'OddsRatio_working_3-way'!U16/(3*'OddsRatio_working_3-way'!X16^(1/3))*COS(('OddsRatio_working_3-way'!Y16+2*PI())/3)</f>
        <v>-0.42189010390468956</v>
      </c>
      <c r="AH16" s="11">
        <f>-'OddsRatio_working_3-way'!U16/(3*'OddsRatio_working_3-way'!X16^(1/3))*COS(('OddsRatio_working_3-way'!Y16+4*PI())/3)</f>
        <v>-0.10976171571222423</v>
      </c>
      <c r="AI16" s="11">
        <f>'OddsRatio_working_3-way'!U16/(3*'OddsRatio_working_3-way'!X16^(1/3))*SIN(('OddsRatio_working_3-way'!Y16)/3)</f>
        <v>-0.18020740894464415</v>
      </c>
      <c r="AJ16" s="11">
        <f>'OddsRatio_working_3-way'!U16/(3*'OddsRatio_working_3-way'!X16^(1/3))*SIN(('OddsRatio_working_3-way'!Y16+2*PI())/3)</f>
        <v>-0.37032027728414724</v>
      </c>
      <c r="AK16" s="11">
        <f>'OddsRatio_working_3-way'!U16/(3*'OddsRatio_working_3-way'!X16^(1/3))*SIN(('OddsRatio_working_3-way'!Y16+4*PI())/3)</f>
        <v>0.55052768622879111</v>
      </c>
      <c r="AL16" s="11">
        <f>'OddsRatio_working_3-way'!Z16+'OddsRatio_working_3-way'!AF16</f>
        <v>1.0633036392338273</v>
      </c>
      <c r="AM16" s="11">
        <f>'OddsRatio_working_3-way'!AA16+'OddsRatio_working_3-way'!AG16</f>
        <v>-0.84378020780937912</v>
      </c>
      <c r="AN16" s="11">
        <f>'OddsRatio_working_3-way'!AB16+'OddsRatio_working_3-way'!AH16</f>
        <v>-0.21952343142444847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1.0633036392338273</v>
      </c>
      <c r="AS16" s="11">
        <f>IF(('OddsRatio_working_3-way'!X16=0),IF(Q16&gt;0,-Q16^(1/3),(-Q16)^(1/3)),'OddsRatio_working_3-way'!AM16-'OddsRatio_working_3-way'!R16/3)</f>
        <v>-0.84378020780937912</v>
      </c>
      <c r="AT16" s="11">
        <f>IF(('OddsRatio_working_3-way'!X16=0),IF(Q16&gt;0,-Q16^(1/3),(-Q16)^(1/3)),'OddsRatio_working_3-way'!AN16-'OddsRatio_working_3-way'!R16/3)</f>
        <v>-0.21952343142444847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3.18</v>
      </c>
      <c r="B17" s="4">
        <f>IF('True_Odds_Calculator_3-way'!B18="","",'True_Odds_Calculator_3-way'!B18)</f>
        <v>3.02</v>
      </c>
      <c r="C17" s="4">
        <f>IF('True_Odds_Calculator_3-way'!C18="","",'True_Odds_Calculator_3-way'!C18)</f>
        <v>2.62</v>
      </c>
      <c r="D17" s="9">
        <f t="shared" si="13"/>
        <v>0.30574106106196558</v>
      </c>
      <c r="E17" s="9">
        <f t="shared" si="14"/>
        <v>0.3221564748143802</v>
      </c>
      <c r="F17" s="9">
        <f t="shared" si="15"/>
        <v>0.37210246412365405</v>
      </c>
      <c r="G17" s="9">
        <f t="shared" si="16"/>
        <v>1.0416245762882328</v>
      </c>
      <c r="H17" s="9">
        <f t="shared" si="17"/>
        <v>3.2707415763083474</v>
      </c>
      <c r="I17" s="9">
        <f t="shared" si="18"/>
        <v>3.1040816441022301</v>
      </c>
      <c r="J17" s="9">
        <f t="shared" si="19"/>
        <v>2.6874318135869375</v>
      </c>
      <c r="K17" s="11">
        <f t="shared" si="20"/>
        <v>0.31446540880503143</v>
      </c>
      <c r="L17" s="11">
        <f t="shared" si="21"/>
        <v>0.33112582781456956</v>
      </c>
      <c r="M17" s="11">
        <f t="shared" si="22"/>
        <v>0.38167938931297707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-0.28352249585794642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0.23130638987478933</v>
      </c>
      <c r="Q17" s="11">
        <f>2*'OddsRatio_working_3-way'!K17*'OddsRatio_working_3-way'!L17*'OddsRatio_working_3-way'!M17</f>
        <v>7.9486731915735159E-2</v>
      </c>
      <c r="R17" s="11">
        <f t="shared" si="23"/>
        <v>0</v>
      </c>
      <c r="S17" s="11">
        <f t="shared" si="24"/>
        <v>-0.8158308185558617</v>
      </c>
      <c r="T17" s="11">
        <f t="shared" si="25"/>
        <v>-0.28035423318070846</v>
      </c>
      <c r="U17" s="11">
        <f>'OddsRatio_working_3-way'!S17-'OddsRatio_working_3-way'!R17^2/3</f>
        <v>-0.8158308185558617</v>
      </c>
      <c r="V17" s="11">
        <f>'OddsRatio_working_3-way'!S17*'OddsRatio_working_3-way'!R17/3-2*'OddsRatio_working_3-way'!R17^3/27-'OddsRatio_working_3-way'!T17</f>
        <v>0.28035423318070846</v>
      </c>
      <c r="W17" s="11">
        <f>'OddsRatio_working_3-way'!V17^2+4*'OddsRatio_working_3-way'!U17^3/27</f>
        <v>-1.8460394374633371E-3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0.14181372950089</v>
      </c>
      <c r="Y17" s="11">
        <f>IF('OddsRatio_working_3-way'!W17&gt;=0,IF('OddsRatio_working_3-way'!V17+SQRT('OddsRatio_working_3-way'!W17)&gt;0,0,PI()),ACOS('OddsRatio_working_3-way'!V17/(2*'OddsRatio_working_3-way'!X17)))</f>
        <v>0.15207134919526122</v>
      </c>
      <c r="Z17" s="11">
        <f>'OddsRatio_working_3-way'!X17^(1/3)*COS('OddsRatio_working_3-way'!Y17/3)</f>
        <v>0.5208122881441164</v>
      </c>
      <c r="AA17" s="11">
        <f>'OddsRatio_working_3-way'!X17^(1/3)*COS(('OddsRatio_working_3-way'!Y17+2*PI())/3)</f>
        <v>-0.28328899851666167</v>
      </c>
      <c r="AB17" s="11">
        <f>'OddsRatio_working_3-way'!X17^(1/3)*COS(('OddsRatio_working_3-way'!Y17+4*PI())/3)</f>
        <v>-0.237523289627455</v>
      </c>
      <c r="AC17" s="11">
        <f>'OddsRatio_working_3-way'!X17^(1/3)*SIN('OddsRatio_working_3-way'!Y17/3)</f>
        <v>2.6422844346837688E-2</v>
      </c>
      <c r="AD17" s="11">
        <f>'OddsRatio_working_3-way'!X17^(1/3)*SIN(('OddsRatio_working_3-way'!Y17+2*PI())/3)</f>
        <v>0.43782524996248695</v>
      </c>
      <c r="AE17" s="11">
        <f>'OddsRatio_working_3-way'!X17^(1/3)*SIN(('OddsRatio_working_3-way'!Y17+4*PI())/3)</f>
        <v>-0.46424809430932445</v>
      </c>
      <c r="AF17" s="11">
        <f>-'OddsRatio_working_3-way'!U17/(3*'OddsRatio_working_3-way'!X17^(1/3))*COS(('OddsRatio_working_3-way'!Y17)/3)</f>
        <v>0.52081228814411629</v>
      </c>
      <c r="AG17" s="11">
        <f>-'OddsRatio_working_3-way'!U17/(3*'OddsRatio_working_3-way'!X17^(1/3))*COS(('OddsRatio_working_3-way'!Y17+2*PI())/3)</f>
        <v>-0.28328899851666162</v>
      </c>
      <c r="AH17" s="11">
        <f>-'OddsRatio_working_3-way'!U17/(3*'OddsRatio_working_3-way'!X17^(1/3))*COS(('OddsRatio_working_3-way'!Y17+4*PI())/3)</f>
        <v>-0.23752328962745498</v>
      </c>
      <c r="AI17" s="11">
        <f>'OddsRatio_working_3-way'!U17/(3*'OddsRatio_working_3-way'!X17^(1/3))*SIN(('OddsRatio_working_3-way'!Y17)/3)</f>
        <v>-2.6422844346837681E-2</v>
      </c>
      <c r="AJ17" s="11">
        <f>'OddsRatio_working_3-way'!U17/(3*'OddsRatio_working_3-way'!X17^(1/3))*SIN(('OddsRatio_working_3-way'!Y17+2*PI())/3)</f>
        <v>-0.43782524996248684</v>
      </c>
      <c r="AK17" s="11">
        <f>'OddsRatio_working_3-way'!U17/(3*'OddsRatio_working_3-way'!X17^(1/3))*SIN(('OddsRatio_working_3-way'!Y17+4*PI())/3)</f>
        <v>0.4642480943093244</v>
      </c>
      <c r="AL17" s="11">
        <f>'OddsRatio_working_3-way'!Z17+'OddsRatio_working_3-way'!AF17</f>
        <v>1.0416245762882328</v>
      </c>
      <c r="AM17" s="11">
        <f>'OddsRatio_working_3-way'!AA17+'OddsRatio_working_3-way'!AG17</f>
        <v>-0.56657799703332334</v>
      </c>
      <c r="AN17" s="11">
        <f>'OddsRatio_working_3-way'!AB17+'OddsRatio_working_3-way'!AH17</f>
        <v>-0.47504657925491001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1.0416245762882328</v>
      </c>
      <c r="AS17" s="11">
        <f>IF(('OddsRatio_working_3-way'!X17=0),IF(Q17&gt;0,-Q17^(1/3),(-Q17)^(1/3)),'OddsRatio_working_3-way'!AM17-'OddsRatio_working_3-way'!R17/3)</f>
        <v>-0.56657799703332334</v>
      </c>
      <c r="AT17" s="11">
        <f>IF(('OddsRatio_working_3-way'!X17=0),IF(Q17&gt;0,-Q17^(1/3),(-Q17)^(1/3)),'OddsRatio_working_3-way'!AN17-'OddsRatio_working_3-way'!R17/3)</f>
        <v>-0.47504657925491001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4.1900000000000004</v>
      </c>
      <c r="B18" s="4">
        <f>IF('True_Odds_Calculator_3-way'!B19="","",'True_Odds_Calculator_3-way'!B19)</f>
        <v>3.52</v>
      </c>
      <c r="C18" s="4">
        <f>IF('True_Odds_Calculator_3-way'!C19="","",'True_Odds_Calculator_3-way'!C19)</f>
        <v>1.97</v>
      </c>
      <c r="D18" s="9">
        <f t="shared" si="13"/>
        <v>0.23002403132450133</v>
      </c>
      <c r="E18" s="9">
        <f t="shared" si="14"/>
        <v>0.27439970151416115</v>
      </c>
      <c r="F18" s="9">
        <f t="shared" si="15"/>
        <v>0.49557626716133774</v>
      </c>
      <c r="G18" s="9">
        <f t="shared" si="16"/>
        <v>1.0493328702415139</v>
      </c>
      <c r="H18" s="9">
        <f t="shared" si="17"/>
        <v>4.3473718560704295</v>
      </c>
      <c r="I18" s="9">
        <f t="shared" si="18"/>
        <v>3.6443188330086147</v>
      </c>
      <c r="J18" s="9">
        <f t="shared" si="19"/>
        <v>2.0178528841342684</v>
      </c>
      <c r="K18" s="11">
        <f t="shared" si="20"/>
        <v>0.2386634844868735</v>
      </c>
      <c r="L18" s="11">
        <f t="shared" si="21"/>
        <v>0.28409090909090912</v>
      </c>
      <c r="M18" s="11">
        <f t="shared" si="22"/>
        <v>0.50761421319796951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-0.26837375670862473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0.22990771752023462</v>
      </c>
      <c r="Q18" s="11">
        <f>2*'OddsRatio_working_3-way'!K18*'OddsRatio_working_3-way'!L18*'OddsRatio_working_3-way'!M18</f>
        <v>6.8834645964142099E-2</v>
      </c>
      <c r="R18" s="11">
        <f t="shared" si="23"/>
        <v>0</v>
      </c>
      <c r="S18" s="11">
        <f t="shared" si="24"/>
        <v>-0.8566698932856055</v>
      </c>
      <c r="T18" s="11">
        <f t="shared" si="25"/>
        <v>-0.25648799200167832</v>
      </c>
      <c r="U18" s="11">
        <f>'OddsRatio_working_3-way'!S18-'OddsRatio_working_3-way'!R18^2/3</f>
        <v>-0.8566698932856055</v>
      </c>
      <c r="V18" s="11">
        <f>'OddsRatio_working_3-way'!S18*'OddsRatio_working_3-way'!R18/3-2*'OddsRatio_working_3-way'!R18^3/27-'OddsRatio_working_3-way'!T18</f>
        <v>0.25648799200167832</v>
      </c>
      <c r="W18" s="11">
        <f>'OddsRatio_working_3-way'!V18^2+4*'OddsRatio_working_3-way'!U18^3/27</f>
        <v>-2.7354018623864898E-2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0.15259432219525559</v>
      </c>
      <c r="Y18" s="11">
        <f>IF('OddsRatio_working_3-way'!W18&gt;=0,IF('OddsRatio_working_3-way'!V18+SQRT('OddsRatio_working_3-way'!W18)&gt;0,0,PI()),ACOS('OddsRatio_working_3-way'!V18/(2*'OddsRatio_working_3-way'!X18)))</f>
        <v>0.57273039829298766</v>
      </c>
      <c r="Z18" s="11">
        <f>'OddsRatio_working_3-way'!X18^(1/3)*COS('OddsRatio_working_3-way'!Y18/3)</f>
        <v>0.52466643512075695</v>
      </c>
      <c r="AA18" s="11">
        <f>'OddsRatio_working_3-way'!X18^(1/3)*COS(('OddsRatio_working_3-way'!Y18+2*PI())/3)</f>
        <v>-0.3501473520414447</v>
      </c>
      <c r="AB18" s="11">
        <f>'OddsRatio_working_3-way'!X18^(1/3)*COS(('OddsRatio_working_3-way'!Y18+4*PI())/3)</f>
        <v>-0.17451908307931213</v>
      </c>
      <c r="AC18" s="11">
        <f>'OddsRatio_working_3-way'!X18^(1/3)*SIN('OddsRatio_working_3-way'!Y18/3)</f>
        <v>0.10139902836259519</v>
      </c>
      <c r="AD18" s="11">
        <f>'OddsRatio_working_3-way'!X18^(1/3)*SIN(('OddsRatio_working_3-way'!Y18+2*PI())/3)</f>
        <v>0.40367494714629798</v>
      </c>
      <c r="AE18" s="11">
        <f>'OddsRatio_working_3-way'!X18^(1/3)*SIN(('OddsRatio_working_3-way'!Y18+4*PI())/3)</f>
        <v>-0.5050739755088931</v>
      </c>
      <c r="AF18" s="11">
        <f>-'OddsRatio_working_3-way'!U18/(3*'OddsRatio_working_3-way'!X18^(1/3))*COS(('OddsRatio_working_3-way'!Y18)/3)</f>
        <v>0.52466643512075695</v>
      </c>
      <c r="AG18" s="11">
        <f>-'OddsRatio_working_3-way'!U18/(3*'OddsRatio_working_3-way'!X18^(1/3))*COS(('OddsRatio_working_3-way'!Y18+2*PI())/3)</f>
        <v>-0.3501473520414447</v>
      </c>
      <c r="AH18" s="11">
        <f>-'OddsRatio_working_3-way'!U18/(3*'OddsRatio_working_3-way'!X18^(1/3))*COS(('OddsRatio_working_3-way'!Y18+4*PI())/3)</f>
        <v>-0.17451908307931213</v>
      </c>
      <c r="AI18" s="11">
        <f>'OddsRatio_working_3-way'!U18/(3*'OddsRatio_working_3-way'!X18^(1/3))*SIN(('OddsRatio_working_3-way'!Y18)/3)</f>
        <v>-0.10139902836259519</v>
      </c>
      <c r="AJ18" s="11">
        <f>'OddsRatio_working_3-way'!U18/(3*'OddsRatio_working_3-way'!X18^(1/3))*SIN(('OddsRatio_working_3-way'!Y18+2*PI())/3)</f>
        <v>-0.40367494714629798</v>
      </c>
      <c r="AK18" s="11">
        <f>'OddsRatio_working_3-way'!U18/(3*'OddsRatio_working_3-way'!X18^(1/3))*SIN(('OddsRatio_working_3-way'!Y18+4*PI())/3)</f>
        <v>0.5050739755088931</v>
      </c>
      <c r="AL18" s="11">
        <f>'OddsRatio_working_3-way'!Z18+'OddsRatio_working_3-way'!AF18</f>
        <v>1.0493328702415139</v>
      </c>
      <c r="AM18" s="11">
        <f>'OddsRatio_working_3-way'!AA18+'OddsRatio_working_3-way'!AG18</f>
        <v>-0.70029470408288941</v>
      </c>
      <c r="AN18" s="11">
        <f>'OddsRatio_working_3-way'!AB18+'OddsRatio_working_3-way'!AH18</f>
        <v>-0.34903816615862426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1.0493328702415139</v>
      </c>
      <c r="AS18" s="11">
        <f>IF(('OddsRatio_working_3-way'!X18=0),IF(Q18&gt;0,-Q18^(1/3),(-Q18)^(1/3)),'OddsRatio_working_3-way'!AM18-'OddsRatio_working_3-way'!R18/3)</f>
        <v>-0.70029470408288941</v>
      </c>
      <c r="AT18" s="11">
        <f>IF(('OddsRatio_working_3-way'!X18=0),IF(Q18&gt;0,-Q18^(1/3),(-Q18)^(1/3)),'OddsRatio_working_3-way'!AN18-'OddsRatio_working_3-way'!R18/3)</f>
        <v>-0.34903816615862426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3.08</v>
      </c>
      <c r="C19" s="4">
        <f>IF('True_Odds_Calculator_3-way'!C20="","",'True_Odds_Calculator_3-way'!C20)</f>
        <v>2.59</v>
      </c>
      <c r="D19" s="9">
        <f t="shared" si="13"/>
        <v>0.30770759205509907</v>
      </c>
      <c r="E19" s="9">
        <f t="shared" si="14"/>
        <v>0.31580497678926289</v>
      </c>
      <c r="F19" s="9">
        <f t="shared" si="15"/>
        <v>0.3764874311556381</v>
      </c>
      <c r="G19" s="9">
        <f t="shared" si="16"/>
        <v>1.0415919291375326</v>
      </c>
      <c r="H19" s="9">
        <f t="shared" si="17"/>
        <v>3.2498385669370711</v>
      </c>
      <c r="I19" s="9">
        <f t="shared" si="18"/>
        <v>3.1665112126060682</v>
      </c>
      <c r="J19" s="9">
        <f t="shared" si="19"/>
        <v>2.6561311673286774</v>
      </c>
      <c r="K19" s="11">
        <f t="shared" si="20"/>
        <v>0.31645569620253161</v>
      </c>
      <c r="L19" s="11">
        <f t="shared" si="21"/>
        <v>0.32467532467532467</v>
      </c>
      <c r="M19" s="11">
        <f t="shared" si="22"/>
        <v>0.38610038610038611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-0.28338486204670665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0.231276225851271</v>
      </c>
      <c r="Q19" s="11">
        <f>2*'OddsRatio_working_3-way'!K19*'OddsRatio_working_3-way'!L19*'OddsRatio_working_3-way'!M19</f>
        <v>7.934004317367789E-2</v>
      </c>
      <c r="R19" s="11">
        <f t="shared" si="23"/>
        <v>0</v>
      </c>
      <c r="S19" s="11">
        <f t="shared" si="24"/>
        <v>-0.81612060778727391</v>
      </c>
      <c r="T19" s="11">
        <f t="shared" si="25"/>
        <v>-0.27997276424949369</v>
      </c>
      <c r="U19" s="11">
        <f>'OddsRatio_working_3-way'!S19-'OddsRatio_working_3-way'!R19^2/3</f>
        <v>-0.81612060778727391</v>
      </c>
      <c r="V19" s="11">
        <f>'OddsRatio_working_3-way'!S19*'OddsRatio_working_3-way'!R19/3-2*'OddsRatio_working_3-way'!R19^3/27-'OddsRatio_working_3-way'!T19</f>
        <v>0.27997276424949369</v>
      </c>
      <c r="W19" s="11">
        <f>'OddsRatio_working_3-way'!V19^2+4*'OddsRatio_working_3-way'!U19^3/27</f>
        <v>-2.1455407403278143E-3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0.1418892961623871</v>
      </c>
      <c r="Y19" s="11">
        <f>IF('OddsRatio_working_3-way'!W19&gt;=0,IF('OddsRatio_working_3-way'!V19+SQRT('OddsRatio_working_3-way'!W19)&gt;0,0,PI()),ACOS('OddsRatio_working_3-way'!V19/(2*'OddsRatio_working_3-way'!X19)))</f>
        <v>0.16395940477739912</v>
      </c>
      <c r="Z19" s="11">
        <f>'OddsRatio_working_3-way'!X19^(1/3)*COS('OddsRatio_working_3-way'!Y19/3)</f>
        <v>0.52079596456876631</v>
      </c>
      <c r="AA19" s="11">
        <f>'OddsRatio_working_3-way'!X19^(1/3)*COS(('OddsRatio_working_3-way'!Y19+2*PI())/3)</f>
        <v>-0.28507234982409374</v>
      </c>
      <c r="AB19" s="11">
        <f>'OddsRatio_working_3-way'!X19^(1/3)*COS(('OddsRatio_working_3-way'!Y19+4*PI())/3)</f>
        <v>-0.23572361474467252</v>
      </c>
      <c r="AC19" s="11">
        <f>'OddsRatio_working_3-way'!X19^(1/3)*SIN('OddsRatio_working_3-way'!Y19/3)</f>
        <v>2.8491505482271334E-2</v>
      </c>
      <c r="AD19" s="11">
        <f>'OddsRatio_working_3-way'!X19^(1/3)*SIN(('OddsRatio_working_3-way'!Y19+2*PI())/3)</f>
        <v>0.43677678276383641</v>
      </c>
      <c r="AE19" s="11">
        <f>'OddsRatio_working_3-way'!X19^(1/3)*SIN(('OddsRatio_working_3-way'!Y19+4*PI())/3)</f>
        <v>-0.46526828824610783</v>
      </c>
      <c r="AF19" s="11">
        <f>-'OddsRatio_working_3-way'!U19/(3*'OddsRatio_working_3-way'!X19^(1/3))*COS(('OddsRatio_working_3-way'!Y19)/3)</f>
        <v>0.5207959645687662</v>
      </c>
      <c r="AG19" s="11">
        <f>-'OddsRatio_working_3-way'!U19/(3*'OddsRatio_working_3-way'!X19^(1/3))*COS(('OddsRatio_working_3-way'!Y19+2*PI())/3)</f>
        <v>-0.28507234982409368</v>
      </c>
      <c r="AH19" s="11">
        <f>-'OddsRatio_working_3-way'!U19/(3*'OddsRatio_working_3-way'!X19^(1/3))*COS(('OddsRatio_working_3-way'!Y19+4*PI())/3)</f>
        <v>-0.23572361474467246</v>
      </c>
      <c r="AI19" s="11">
        <f>'OddsRatio_working_3-way'!U19/(3*'OddsRatio_working_3-way'!X19^(1/3))*SIN(('OddsRatio_working_3-way'!Y19)/3)</f>
        <v>-2.8491505482271331E-2</v>
      </c>
      <c r="AJ19" s="11">
        <f>'OddsRatio_working_3-way'!U19/(3*'OddsRatio_working_3-way'!X19^(1/3))*SIN(('OddsRatio_working_3-way'!Y19+2*PI())/3)</f>
        <v>-0.4367767827638363</v>
      </c>
      <c r="AK19" s="11">
        <f>'OddsRatio_working_3-way'!U19/(3*'OddsRatio_working_3-way'!X19^(1/3))*SIN(('OddsRatio_working_3-way'!Y19+4*PI())/3)</f>
        <v>0.46526828824610772</v>
      </c>
      <c r="AL19" s="11">
        <f>'OddsRatio_working_3-way'!Z19+'OddsRatio_working_3-way'!AF19</f>
        <v>1.0415919291375326</v>
      </c>
      <c r="AM19" s="11">
        <f>'OddsRatio_working_3-way'!AA19+'OddsRatio_working_3-way'!AG19</f>
        <v>-0.57014469964818737</v>
      </c>
      <c r="AN19" s="11">
        <f>'OddsRatio_working_3-way'!AB19+'OddsRatio_working_3-way'!AH19</f>
        <v>-0.47144722948934498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1.0415919291375326</v>
      </c>
      <c r="AS19" s="11">
        <f>IF(('OddsRatio_working_3-way'!X19=0),IF(Q19&gt;0,-Q19^(1/3),(-Q19)^(1/3)),'OddsRatio_working_3-way'!AM19-'OddsRatio_working_3-way'!R19/3)</f>
        <v>-0.57014469964818737</v>
      </c>
      <c r="AT19" s="11">
        <f>IF(('OddsRatio_working_3-way'!X19=0),IF(Q19&gt;0,-Q19^(1/3),(-Q19)^(1/3)),'OddsRatio_working_3-way'!AN19-'OddsRatio_working_3-way'!R19/3)</f>
        <v>-0.47144722948934498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2.06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3.82</v>
      </c>
      <c r="D20" s="9">
        <f t="shared" si="13"/>
        <v>0.47448675788196759</v>
      </c>
      <c r="E20" s="9">
        <f t="shared" si="14"/>
        <v>0.27212257981112081</v>
      </c>
      <c r="F20" s="9">
        <f t="shared" si="15"/>
        <v>0.2533906623069116</v>
      </c>
      <c r="G20" s="9">
        <f t="shared" si="16"/>
        <v>1.0448494110949236</v>
      </c>
      <c r="H20" s="9">
        <f t="shared" si="17"/>
        <v>2.1075403757606193</v>
      </c>
      <c r="I20" s="9">
        <f t="shared" si="18"/>
        <v>3.6748144924030046</v>
      </c>
      <c r="J20" s="9">
        <f t="shared" si="19"/>
        <v>3.9464753392876846</v>
      </c>
      <c r="K20" s="11">
        <f t="shared" si="20"/>
        <v>0.4854368932038835</v>
      </c>
      <c r="L20" s="11">
        <f t="shared" si="21"/>
        <v>0.2808988764044944</v>
      </c>
      <c r="M20" s="11">
        <f t="shared" si="22"/>
        <v>0.26178010471204188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-0.27315827258827907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0.2298821689682489</v>
      </c>
      <c r="Q20" s="11">
        <f>2*'OddsRatio_working_3-way'!K20*'OddsRatio_working_3-way'!L20*'OddsRatio_working_3-way'!M20</f>
        <v>7.1391977940449949E-2</v>
      </c>
      <c r="R20" s="11">
        <f t="shared" si="23"/>
        <v>0</v>
      </c>
      <c r="S20" s="11">
        <f t="shared" si="24"/>
        <v>-0.84157132343101837</v>
      </c>
      <c r="T20" s="11">
        <f t="shared" si="25"/>
        <v>-0.26135755386056464</v>
      </c>
      <c r="U20" s="11">
        <f>'OddsRatio_working_3-way'!S20-'OddsRatio_working_3-way'!R20^2/3</f>
        <v>-0.84157132343101837</v>
      </c>
      <c r="V20" s="11">
        <f>'OddsRatio_working_3-way'!S20*'OddsRatio_working_3-way'!R20/3-2*'OddsRatio_working_3-way'!R20^3/27-'OddsRatio_working_3-way'!T20</f>
        <v>0.26135755386056464</v>
      </c>
      <c r="W20" s="11">
        <f>'OddsRatio_working_3-way'!V20^2+4*'OddsRatio_working_3-way'!U20^3/27</f>
        <v>-1.9993918424159249E-2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0.1485780008818072</v>
      </c>
      <c r="Y20" s="11">
        <f>IF('OddsRatio_working_3-way'!W20&gt;=0,IF('OddsRatio_working_3-way'!V20+SQRT('OddsRatio_working_3-way'!W20)&gt;0,0,PI()),ACOS('OddsRatio_working_3-way'!V20/(2*'OddsRatio_working_3-way'!X20)))</f>
        <v>0.49592320483852625</v>
      </c>
      <c r="Z20" s="11">
        <f>'OddsRatio_working_3-way'!X20^(1/3)*COS('OddsRatio_working_3-way'!Y20/3)</f>
        <v>0.5224247055474619</v>
      </c>
      <c r="AA20" s="11">
        <f>'OddsRatio_working_3-way'!X20^(1/3)*COS(('OddsRatio_working_3-way'!Y20+2*PI())/3)</f>
        <v>-0.33669182768572548</v>
      </c>
      <c r="AB20" s="11">
        <f>'OddsRatio_working_3-way'!X20^(1/3)*COS(('OddsRatio_working_3-way'!Y20+4*PI())/3)</f>
        <v>-0.18573287786173653</v>
      </c>
      <c r="AC20" s="11">
        <f>'OddsRatio_working_3-way'!X20^(1/3)*SIN('OddsRatio_working_3-way'!Y20/3)</f>
        <v>8.7156190317463439E-2</v>
      </c>
      <c r="AD20" s="11">
        <f>'OddsRatio_working_3-way'!X20^(1/3)*SIN(('OddsRatio_working_3-way'!Y20+2*PI())/3)</f>
        <v>0.40885497140997551</v>
      </c>
      <c r="AE20" s="11">
        <f>'OddsRatio_working_3-way'!X20^(1/3)*SIN(('OddsRatio_working_3-way'!Y20+4*PI())/3)</f>
        <v>-0.49601116172743875</v>
      </c>
      <c r="AF20" s="11">
        <f>-'OddsRatio_working_3-way'!U20/(3*'OddsRatio_working_3-way'!X20^(1/3))*COS(('OddsRatio_working_3-way'!Y20)/3)</f>
        <v>0.52242470554746179</v>
      </c>
      <c r="AG20" s="11">
        <f>-'OddsRatio_working_3-way'!U20/(3*'OddsRatio_working_3-way'!X20^(1/3))*COS(('OddsRatio_working_3-way'!Y20+2*PI())/3)</f>
        <v>-0.33669182768572542</v>
      </c>
      <c r="AH20" s="11">
        <f>-'OddsRatio_working_3-way'!U20/(3*'OddsRatio_working_3-way'!X20^(1/3))*COS(('OddsRatio_working_3-way'!Y20+4*PI())/3)</f>
        <v>-0.18573287786173651</v>
      </c>
      <c r="AI20" s="11">
        <f>'OddsRatio_working_3-way'!U20/(3*'OddsRatio_working_3-way'!X20^(1/3))*SIN(('OddsRatio_working_3-way'!Y20)/3)</f>
        <v>-8.7156190317463425E-2</v>
      </c>
      <c r="AJ20" s="11">
        <f>'OddsRatio_working_3-way'!U20/(3*'OddsRatio_working_3-way'!X20^(1/3))*SIN(('OddsRatio_working_3-way'!Y20+2*PI())/3)</f>
        <v>-0.40885497140997545</v>
      </c>
      <c r="AK20" s="11">
        <f>'OddsRatio_working_3-way'!U20/(3*'OddsRatio_working_3-way'!X20^(1/3))*SIN(('OddsRatio_working_3-way'!Y20+4*PI())/3)</f>
        <v>0.49601116172743864</v>
      </c>
      <c r="AL20" s="11">
        <f>'OddsRatio_working_3-way'!Z20+'OddsRatio_working_3-way'!AF20</f>
        <v>1.0448494110949236</v>
      </c>
      <c r="AM20" s="11">
        <f>'OddsRatio_working_3-way'!AA20+'OddsRatio_working_3-way'!AG20</f>
        <v>-0.67338365537145095</v>
      </c>
      <c r="AN20" s="11">
        <f>'OddsRatio_working_3-way'!AB20+'OddsRatio_working_3-way'!AH20</f>
        <v>-0.37146575572347307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1.0448494110949236</v>
      </c>
      <c r="AS20" s="11">
        <f>IF(('OddsRatio_working_3-way'!X20=0),IF(Q20&gt;0,-Q20^(1/3),(-Q20)^(1/3)),'OddsRatio_working_3-way'!AM20-'OddsRatio_working_3-way'!R20/3)</f>
        <v>-0.67338365537145095</v>
      </c>
      <c r="AT20" s="11">
        <f>IF(('OddsRatio_working_3-way'!X20=0),IF(Q20&gt;0,-Q20^(1/3),(-Q20)^(1/3)),'OddsRatio_working_3-way'!AN20-'OddsRatio_working_3-way'!R20/3)</f>
        <v>-0.37146575572347307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2.0699999999999998</v>
      </c>
      <c r="B21" s="4">
        <f>IF('True_Odds_Calculator_3-way'!B22="","",'True_Odds_Calculator_3-way'!B22)</f>
        <v>3.57</v>
      </c>
      <c r="C21" s="4">
        <f>IF('True_Odds_Calculator_3-way'!C22="","",'True_Odds_Calculator_3-way'!C22)</f>
        <v>3.76</v>
      </c>
      <c r="D21" s="9">
        <f t="shared" si="13"/>
        <v>0.47176401826771552</v>
      </c>
      <c r="E21" s="9">
        <f t="shared" si="14"/>
        <v>0.27104809664199164</v>
      </c>
      <c r="F21" s="9">
        <f t="shared" si="15"/>
        <v>0.25718788509029278</v>
      </c>
      <c r="G21" s="9">
        <f t="shared" si="16"/>
        <v>1.0464521847448625</v>
      </c>
      <c r="H21" s="9">
        <f t="shared" si="17"/>
        <v>2.1197038376770023</v>
      </c>
      <c r="I21" s="9">
        <f t="shared" si="18"/>
        <v>3.6893821147942965</v>
      </c>
      <c r="J21" s="9">
        <f t="shared" si="19"/>
        <v>3.8882080298958206</v>
      </c>
      <c r="K21" s="11">
        <f t="shared" si="20"/>
        <v>0.48309178743961356</v>
      </c>
      <c r="L21" s="11">
        <f t="shared" si="21"/>
        <v>0.28011204481792717</v>
      </c>
      <c r="M21" s="11">
        <f t="shared" si="22"/>
        <v>0.26595744680851063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-0.2731489759024176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0.23033162283311925</v>
      </c>
      <c r="Q21" s="11">
        <f>2*'OddsRatio_working_3-way'!K21*'OddsRatio_working_3-way'!L21*'OddsRatio_working_3-way'!M21</f>
        <v>7.1978632135349774E-2</v>
      </c>
      <c r="R21" s="11">
        <f t="shared" si="23"/>
        <v>0</v>
      </c>
      <c r="S21" s="11">
        <f t="shared" si="24"/>
        <v>-0.84324541972804312</v>
      </c>
      <c r="T21" s="11">
        <f t="shared" si="25"/>
        <v>-0.2635141936650135</v>
      </c>
      <c r="U21" s="11">
        <f>'OddsRatio_working_3-way'!S21-'OddsRatio_working_3-way'!R21^2/3</f>
        <v>-0.84324541972804312</v>
      </c>
      <c r="V21" s="11">
        <f>'OddsRatio_working_3-way'!S21*'OddsRatio_working_3-way'!R21/3-2*'OddsRatio_working_3-way'!R21^3/27-'OddsRatio_working_3-way'!T21</f>
        <v>0.2635141936650135</v>
      </c>
      <c r="W21" s="11">
        <f>'OddsRatio_working_3-way'!V21^2+4*'OddsRatio_working_3-way'!U21^3/27</f>
        <v>-1.9389970654340852E-2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0.14902155961241237</v>
      </c>
      <c r="Y21" s="11">
        <f>IF('OddsRatio_working_3-way'!W21&gt;=0,IF('OddsRatio_working_3-way'!V21+SQRT('OddsRatio_working_3-way'!W21)&gt;0,0,PI()),ACOS('OddsRatio_working_3-way'!V21/(2*'OddsRatio_working_3-way'!X21)))</f>
        <v>0.48612932236728801</v>
      </c>
      <c r="Z21" s="11">
        <f>'OddsRatio_working_3-way'!X21^(1/3)*COS('OddsRatio_working_3-way'!Y21/3)</f>
        <v>0.52322609237243123</v>
      </c>
      <c r="AA21" s="11">
        <f>'OddsRatio_working_3-way'!X21^(1/3)*COS(('OddsRatio_working_3-way'!Y21+2*PI())/3)</f>
        <v>-0.33568866381791584</v>
      </c>
      <c r="AB21" s="11">
        <f>'OddsRatio_working_3-way'!X21^(1/3)*COS(('OddsRatio_working_3-way'!Y21+4*PI())/3)</f>
        <v>-0.18753742855451541</v>
      </c>
      <c r="AC21" s="11">
        <f>'OddsRatio_working_3-way'!X21^(1/3)*SIN('OddsRatio_working_3-way'!Y21/3)</f>
        <v>8.5535155560099788E-2</v>
      </c>
      <c r="AD21" s="11">
        <f>'OddsRatio_working_3-way'!X21^(1/3)*SIN(('OddsRatio_working_3-way'!Y21+2*PI())/3)</f>
        <v>0.41035951013733873</v>
      </c>
      <c r="AE21" s="11">
        <f>'OddsRatio_working_3-way'!X21^(1/3)*SIN(('OddsRatio_working_3-way'!Y21+4*PI())/3)</f>
        <v>-0.49589466569743856</v>
      </c>
      <c r="AF21" s="11">
        <f>-'OddsRatio_working_3-way'!U21/(3*'OddsRatio_working_3-way'!X21^(1/3))*COS(('OddsRatio_working_3-way'!Y21)/3)</f>
        <v>0.52322609237243123</v>
      </c>
      <c r="AG21" s="11">
        <f>-'OddsRatio_working_3-way'!U21/(3*'OddsRatio_working_3-way'!X21^(1/3))*COS(('OddsRatio_working_3-way'!Y21+2*PI())/3)</f>
        <v>-0.33568866381791584</v>
      </c>
      <c r="AH21" s="11">
        <f>-'OddsRatio_working_3-way'!U21/(3*'OddsRatio_working_3-way'!X21^(1/3))*COS(('OddsRatio_working_3-way'!Y21+4*PI())/3)</f>
        <v>-0.18753742855451541</v>
      </c>
      <c r="AI21" s="11">
        <f>'OddsRatio_working_3-way'!U21/(3*'OddsRatio_working_3-way'!X21^(1/3))*SIN(('OddsRatio_working_3-way'!Y21)/3)</f>
        <v>-8.5535155560099788E-2</v>
      </c>
      <c r="AJ21" s="11">
        <f>'OddsRatio_working_3-way'!U21/(3*'OddsRatio_working_3-way'!X21^(1/3))*SIN(('OddsRatio_working_3-way'!Y21+2*PI())/3)</f>
        <v>-0.41035951013733873</v>
      </c>
      <c r="AK21" s="11">
        <f>'OddsRatio_working_3-way'!U21/(3*'OddsRatio_working_3-way'!X21^(1/3))*SIN(('OddsRatio_working_3-way'!Y21+4*PI())/3)</f>
        <v>0.49589466569743856</v>
      </c>
      <c r="AL21" s="11">
        <f>'OddsRatio_working_3-way'!Z21+'OddsRatio_working_3-way'!AF21</f>
        <v>1.0464521847448625</v>
      </c>
      <c r="AM21" s="11">
        <f>'OddsRatio_working_3-way'!AA21+'OddsRatio_working_3-way'!AG21</f>
        <v>-0.67137732763583169</v>
      </c>
      <c r="AN21" s="11">
        <f>'OddsRatio_working_3-way'!AB21+'OddsRatio_working_3-way'!AH21</f>
        <v>-0.37507485710903082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1.0464521847448625</v>
      </c>
      <c r="AS21" s="11">
        <f>IF(('OddsRatio_working_3-way'!X21=0),IF(Q21&gt;0,-Q21^(1/3),(-Q21)^(1/3)),'OddsRatio_working_3-way'!AM21-'OddsRatio_working_3-way'!R21/3)</f>
        <v>-0.67137732763583169</v>
      </c>
      <c r="AT21" s="11">
        <f>IF(('OddsRatio_working_3-way'!X21=0),IF(Q21&gt;0,-Q21^(1/3),(-Q21)^(1/3)),'OddsRatio_working_3-way'!AN21-'OddsRatio_working_3-way'!R21/3)</f>
        <v>-0.37507485710903082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2.11</v>
      </c>
      <c r="B22" s="4">
        <f>IF('True_Odds_Calculator_3-way'!B23="","",'True_Odds_Calculator_3-way'!B23)</f>
        <v>3.57</v>
      </c>
      <c r="C22" s="4">
        <f>IF('True_Odds_Calculator_3-way'!C23="","",'True_Odds_Calculator_3-way'!C23)</f>
        <v>3.64</v>
      </c>
      <c r="D22" s="9">
        <f t="shared" si="13"/>
        <v>0.46284246098745579</v>
      </c>
      <c r="E22" s="9">
        <f t="shared" si="14"/>
        <v>0.27121822874956009</v>
      </c>
      <c r="F22" s="9">
        <f t="shared" si="15"/>
        <v>0.26593931026298401</v>
      </c>
      <c r="G22" s="9">
        <f t="shared" si="16"/>
        <v>1.045551676027467</v>
      </c>
      <c r="H22" s="9">
        <f t="shared" si="17"/>
        <v>2.1605623603904882</v>
      </c>
      <c r="I22" s="9">
        <f t="shared" si="18"/>
        <v>3.6870678073905903</v>
      </c>
      <c r="J22" s="9">
        <f t="shared" si="19"/>
        <v>3.7602564247125132</v>
      </c>
      <c r="K22" s="11">
        <f t="shared" si="20"/>
        <v>0.47393364928909953</v>
      </c>
      <c r="L22" s="11">
        <f t="shared" si="21"/>
        <v>0.28011204481792717</v>
      </c>
      <c r="M22" s="11">
        <f t="shared" si="22"/>
        <v>0.27472527472527469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-0.27466794227716596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0.2304968651696917</v>
      </c>
      <c r="Q22" s="11">
        <f>2*'OddsRatio_working_3-way'!K22*'OddsRatio_working_3-way'!L22*'OddsRatio_working_3-way'!M22</f>
        <v>7.2942045939775838E-2</v>
      </c>
      <c r="R22" s="11">
        <f t="shared" si="23"/>
        <v>0</v>
      </c>
      <c r="S22" s="11">
        <f t="shared" si="24"/>
        <v>-0.83918371856115104</v>
      </c>
      <c r="T22" s="11">
        <f t="shared" si="25"/>
        <v>-0.26556446789909838</v>
      </c>
      <c r="U22" s="11">
        <f>'OddsRatio_working_3-way'!S22-'OddsRatio_working_3-way'!R22^2/3</f>
        <v>-0.83918371856115104</v>
      </c>
      <c r="V22" s="11">
        <f>'OddsRatio_working_3-way'!S22*'OddsRatio_working_3-way'!R22/3-2*'OddsRatio_working_3-way'!R22^3/27-'OddsRatio_working_3-way'!T22</f>
        <v>0.26556446789909838</v>
      </c>
      <c r="W22" s="11">
        <f>'OddsRatio_working_3-way'!V22^2+4*'OddsRatio_working_3-way'!U22^3/27</f>
        <v>-1.7027776207412429E-2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0.14794615812681963</v>
      </c>
      <c r="Y22" s="11">
        <f>IF('OddsRatio_working_3-way'!W22&gt;=0,IF('OddsRatio_working_3-way'!V22+SQRT('OddsRatio_working_3-way'!W22)&gt;0,0,PI()),ACOS('OddsRatio_working_3-way'!V22/(2*'OddsRatio_working_3-way'!X22)))</f>
        <v>0.45672013508469722</v>
      </c>
      <c r="Z22" s="11">
        <f>'OddsRatio_working_3-way'!X22^(1/3)*COS('OddsRatio_working_3-way'!Y22/3)</f>
        <v>0.52277583801373362</v>
      </c>
      <c r="AA22" s="11">
        <f>'OddsRatio_working_3-way'!X22^(1/3)*COS(('OddsRatio_working_3-way'!Y22+2*PI())/3)</f>
        <v>-0.33085011759046129</v>
      </c>
      <c r="AB22" s="11">
        <f>'OddsRatio_working_3-way'!X22^(1/3)*COS(('OddsRatio_working_3-way'!Y22+4*PI())/3)</f>
        <v>-0.19192572042327241</v>
      </c>
      <c r="AC22" s="11">
        <f>'OddsRatio_working_3-way'!X22^(1/3)*SIN('OddsRatio_working_3-way'!Y22/3)</f>
        <v>8.0208038101483053E-2</v>
      </c>
      <c r="AD22" s="11">
        <f>'OddsRatio_working_3-way'!X22^(1/3)*SIN(('OddsRatio_working_3-way'!Y22+2*PI())/3)</f>
        <v>0.41263313715385042</v>
      </c>
      <c r="AE22" s="11">
        <f>'OddsRatio_working_3-way'!X22^(1/3)*SIN(('OddsRatio_working_3-way'!Y22+4*PI())/3)</f>
        <v>-0.49284117525533344</v>
      </c>
      <c r="AF22" s="11">
        <f>-'OddsRatio_working_3-way'!U22/(3*'OddsRatio_working_3-way'!X22^(1/3))*COS(('OddsRatio_working_3-way'!Y22)/3)</f>
        <v>0.52277583801373351</v>
      </c>
      <c r="AG22" s="11">
        <f>-'OddsRatio_working_3-way'!U22/(3*'OddsRatio_working_3-way'!X22^(1/3))*COS(('OddsRatio_working_3-way'!Y22+2*PI())/3)</f>
        <v>-0.33085011759046123</v>
      </c>
      <c r="AH22" s="11">
        <f>-'OddsRatio_working_3-way'!U22/(3*'OddsRatio_working_3-way'!X22^(1/3))*COS(('OddsRatio_working_3-way'!Y22+4*PI())/3)</f>
        <v>-0.19192572042327236</v>
      </c>
      <c r="AI22" s="11">
        <f>'OddsRatio_working_3-way'!U22/(3*'OddsRatio_working_3-way'!X22^(1/3))*SIN(('OddsRatio_working_3-way'!Y22)/3)</f>
        <v>-8.020803810148304E-2</v>
      </c>
      <c r="AJ22" s="11">
        <f>'OddsRatio_working_3-way'!U22/(3*'OddsRatio_working_3-way'!X22^(1/3))*SIN(('OddsRatio_working_3-way'!Y22+2*PI())/3)</f>
        <v>-0.4126331371538503</v>
      </c>
      <c r="AK22" s="11">
        <f>'OddsRatio_working_3-way'!U22/(3*'OddsRatio_working_3-way'!X22^(1/3))*SIN(('OddsRatio_working_3-way'!Y22+4*PI())/3)</f>
        <v>0.49284117525533333</v>
      </c>
      <c r="AL22" s="11">
        <f>'OddsRatio_working_3-way'!Z22+'OddsRatio_working_3-way'!AF22</f>
        <v>1.045551676027467</v>
      </c>
      <c r="AM22" s="11">
        <f>'OddsRatio_working_3-way'!AA22+'OddsRatio_working_3-way'!AG22</f>
        <v>-0.66170023518092247</v>
      </c>
      <c r="AN22" s="11">
        <f>'OddsRatio_working_3-way'!AB22+'OddsRatio_working_3-way'!AH22</f>
        <v>-0.38385144084654477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1.045551676027467</v>
      </c>
      <c r="AS22" s="11">
        <f>IF(('OddsRatio_working_3-way'!X22=0),IF(Q22&gt;0,-Q22^(1/3),(-Q22)^(1/3)),'OddsRatio_working_3-way'!AM22-'OddsRatio_working_3-way'!R22/3)</f>
        <v>-0.66170023518092247</v>
      </c>
      <c r="AT22" s="11">
        <f>IF(('OddsRatio_working_3-way'!X22=0),IF(Q22&gt;0,-Q22^(1/3),(-Q22)^(1/3)),'OddsRatio_working_3-way'!AN22-'OddsRatio_working_3-way'!R22/3)</f>
        <v>-0.38385144084654477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2.11</v>
      </c>
      <c r="B23" s="4">
        <f>IF('True_Odds_Calculator_3-way'!B24="","",'True_Odds_Calculator_3-way'!B24)</f>
        <v>3.66</v>
      </c>
      <c r="C23" s="4">
        <f>IF('True_Odds_Calculator_3-way'!C24="","",'True_Odds_Calculator_3-way'!C24)</f>
        <v>3.54</v>
      </c>
      <c r="D23" s="9">
        <f t="shared" si="13"/>
        <v>0.46251070086281909</v>
      </c>
      <c r="E23" s="9">
        <f t="shared" si="14"/>
        <v>0.26420907569950203</v>
      </c>
      <c r="F23" s="9">
        <f t="shared" si="15"/>
        <v>0.27328022343767899</v>
      </c>
      <c r="G23" s="9">
        <f t="shared" si="16"/>
        <v>1.0469478715064398</v>
      </c>
      <c r="H23" s="9">
        <f t="shared" si="17"/>
        <v>2.1621121373721479</v>
      </c>
      <c r="I23" s="9">
        <f t="shared" si="18"/>
        <v>3.7848813382071294</v>
      </c>
      <c r="J23" s="9">
        <f t="shared" si="19"/>
        <v>3.6592475936263571</v>
      </c>
      <c r="K23" s="11">
        <f t="shared" si="20"/>
        <v>0.47393364928909953</v>
      </c>
      <c r="L23" s="11">
        <f t="shared" si="21"/>
        <v>0.27322404371584696</v>
      </c>
      <c r="M23" s="11">
        <f t="shared" si="22"/>
        <v>0.2824858757062147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-0.27432887931393979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0.23081421745347613</v>
      </c>
      <c r="Q23" s="11">
        <f>2*'OddsRatio_working_3-way'!K23*'OddsRatio_working_3-way'!L23*'OddsRatio_working_3-way'!M23</f>
        <v>7.3158230571624766E-2</v>
      </c>
      <c r="R23" s="11">
        <f t="shared" si="23"/>
        <v>0</v>
      </c>
      <c r="S23" s="11">
        <f t="shared" si="24"/>
        <v>-0.84137775807895954</v>
      </c>
      <c r="T23" s="11">
        <f t="shared" si="25"/>
        <v>-0.26668074741012981</v>
      </c>
      <c r="U23" s="11">
        <f>'OddsRatio_working_3-way'!S23-'OddsRatio_working_3-way'!R23^2/3</f>
        <v>-0.84137775807895954</v>
      </c>
      <c r="V23" s="11">
        <f>'OddsRatio_working_3-way'!S23*'OddsRatio_working_3-way'!R23/3-2*'OddsRatio_working_3-way'!R23^3/27-'OddsRatio_working_3-way'!T23</f>
        <v>0.26668074741012981</v>
      </c>
      <c r="W23" s="11">
        <f>'OddsRatio_working_3-way'!V23^2+4*'OddsRatio_working_3-way'!U23^3/27</f>
        <v>-1.7122152949586772E-2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0.1485267433737206</v>
      </c>
      <c r="Y23" s="11">
        <f>IF('OddsRatio_working_3-way'!W23&gt;=0,IF('OddsRatio_working_3-way'!V23+SQRT('OddsRatio_working_3-way'!W23)&gt;0,0,PI()),ACOS('OddsRatio_working_3-way'!V23/(2*'OddsRatio_working_3-way'!X23)))</f>
        <v>0.45615398335077662</v>
      </c>
      <c r="Z23" s="11">
        <f>'OddsRatio_working_3-way'!X23^(1/3)*COS('OddsRatio_working_3-way'!Y23/3)</f>
        <v>0.52347393575321988</v>
      </c>
      <c r="AA23" s="11">
        <f>'OddsRatio_working_3-way'!X23^(1/3)*COS(('OddsRatio_working_3-way'!Y23+2*PI())/3)</f>
        <v>-0.33120435921970898</v>
      </c>
      <c r="AB23" s="11">
        <f>'OddsRatio_working_3-way'!X23^(1/3)*COS(('OddsRatio_working_3-way'!Y23+4*PI())/3)</f>
        <v>-0.19226957653351098</v>
      </c>
      <c r="AC23" s="11">
        <f>'OddsRatio_working_3-way'!X23^(1/3)*SIN('OddsRatio_working_3-way'!Y23/3)</f>
        <v>8.0214034183678645E-2</v>
      </c>
      <c r="AD23" s="11">
        <f>'OddsRatio_working_3-way'!X23^(1/3)*SIN(('OddsRatio_working_3-way'!Y23+2*PI())/3)</f>
        <v>0.41323470948947216</v>
      </c>
      <c r="AE23" s="11">
        <f>'OddsRatio_working_3-way'!X23^(1/3)*SIN(('OddsRatio_working_3-way'!Y23+4*PI())/3)</f>
        <v>-0.49344874367315078</v>
      </c>
      <c r="AF23" s="11">
        <f>-'OddsRatio_working_3-way'!U23/(3*'OddsRatio_working_3-way'!X23^(1/3))*COS(('OddsRatio_working_3-way'!Y23)/3)</f>
        <v>0.52347393575321988</v>
      </c>
      <c r="AG23" s="11">
        <f>-'OddsRatio_working_3-way'!U23/(3*'OddsRatio_working_3-way'!X23^(1/3))*COS(('OddsRatio_working_3-way'!Y23+2*PI())/3)</f>
        <v>-0.33120435921970898</v>
      </c>
      <c r="AH23" s="11">
        <f>-'OddsRatio_working_3-way'!U23/(3*'OddsRatio_working_3-way'!X23^(1/3))*COS(('OddsRatio_working_3-way'!Y23+4*PI())/3)</f>
        <v>-0.19226957653351098</v>
      </c>
      <c r="AI23" s="11">
        <f>'OddsRatio_working_3-way'!U23/(3*'OddsRatio_working_3-way'!X23^(1/3))*SIN(('OddsRatio_working_3-way'!Y23)/3)</f>
        <v>-8.0214034183678645E-2</v>
      </c>
      <c r="AJ23" s="11">
        <f>'OddsRatio_working_3-way'!U23/(3*'OddsRatio_working_3-way'!X23^(1/3))*SIN(('OddsRatio_working_3-way'!Y23+2*PI())/3)</f>
        <v>-0.41323470948947216</v>
      </c>
      <c r="AK23" s="11">
        <f>'OddsRatio_working_3-way'!U23/(3*'OddsRatio_working_3-way'!X23^(1/3))*SIN(('OddsRatio_working_3-way'!Y23+4*PI())/3)</f>
        <v>0.49344874367315078</v>
      </c>
      <c r="AL23" s="11">
        <f>'OddsRatio_working_3-way'!Z23+'OddsRatio_working_3-way'!AF23</f>
        <v>1.0469478715064398</v>
      </c>
      <c r="AM23" s="11">
        <f>'OddsRatio_working_3-way'!AA23+'OddsRatio_working_3-way'!AG23</f>
        <v>-0.66240871843941795</v>
      </c>
      <c r="AN23" s="11">
        <f>'OddsRatio_working_3-way'!AB23+'OddsRatio_working_3-way'!AH23</f>
        <v>-0.38453915306702197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1.0469478715064398</v>
      </c>
      <c r="AS23" s="11">
        <f>IF(('OddsRatio_working_3-way'!X23=0),IF(Q23&gt;0,-Q23^(1/3),(-Q23)^(1/3)),'OddsRatio_working_3-way'!AM23-'OddsRatio_working_3-way'!R23/3)</f>
        <v>-0.66240871843941795</v>
      </c>
      <c r="AT23" s="11">
        <f>IF(('OddsRatio_working_3-way'!X23=0),IF(Q23&gt;0,-Q23^(1/3),(-Q23)^(1/3)),'OddsRatio_working_3-way'!AN23-'OddsRatio_working_3-way'!R23/3)</f>
        <v>-0.38453915306702197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2.73</v>
      </c>
      <c r="B24" s="4">
        <f>IF('True_Odds_Calculator_3-way'!B25="","",'True_Odds_Calculator_3-way'!B25)</f>
        <v>3.58</v>
      </c>
      <c r="C24" s="4">
        <f>IF('True_Odds_Calculator_3-way'!C25="","",'True_Odds_Calculator_3-way'!C25)</f>
        <v>2.62</v>
      </c>
      <c r="D24" s="9">
        <f t="shared" si="13"/>
        <v>0.35682286615587788</v>
      </c>
      <c r="E24" s="9">
        <f t="shared" si="14"/>
        <v>0.27113954653226313</v>
      </c>
      <c r="F24" s="9">
        <f t="shared" si="15"/>
        <v>0.37203758731185921</v>
      </c>
      <c r="G24" s="9">
        <f t="shared" si="16"/>
        <v>1.041913860758285</v>
      </c>
      <c r="H24" s="9">
        <f t="shared" si="17"/>
        <v>2.8025109791118332</v>
      </c>
      <c r="I24" s="9">
        <f t="shared" si="18"/>
        <v>3.6881377607563754</v>
      </c>
      <c r="J24" s="9">
        <f t="shared" si="19"/>
        <v>2.687900454428422</v>
      </c>
      <c r="K24" s="11">
        <f t="shared" si="20"/>
        <v>0.36630036630036628</v>
      </c>
      <c r="L24" s="11">
        <f t="shared" si="21"/>
        <v>0.27932960893854747</v>
      </c>
      <c r="M24" s="11">
        <f t="shared" si="22"/>
        <v>0.38167938931297707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-0.2823799510651831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0.23158356136308283</v>
      </c>
      <c r="Q24" s="11">
        <f>2*'OddsRatio_working_3-way'!K24*'OddsRatio_working_3-way'!L24*'OddsRatio_working_3-way'!M24</f>
        <v>7.8105754253990842E-2</v>
      </c>
      <c r="R24" s="11">
        <f t="shared" si="23"/>
        <v>0</v>
      </c>
      <c r="S24" s="11">
        <f t="shared" si="24"/>
        <v>-0.82011332776817891</v>
      </c>
      <c r="T24" s="11">
        <f t="shared" si="25"/>
        <v>-0.27659808693699123</v>
      </c>
      <c r="U24" s="11">
        <f>'OddsRatio_working_3-way'!S24-'OddsRatio_working_3-way'!R24^2/3</f>
        <v>-0.82011332776817891</v>
      </c>
      <c r="V24" s="11">
        <f>'OddsRatio_working_3-way'!S24*'OddsRatio_working_3-way'!R24/3-2*'OddsRatio_working_3-way'!R24^3/27-'OddsRatio_working_3-way'!T24</f>
        <v>0.27659808693699123</v>
      </c>
      <c r="W24" s="11">
        <f>'OddsRatio_working_3-way'!V24^2+4*'OddsRatio_working_3-way'!U24^3/27</f>
        <v>-5.2115185057086816E-3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0.14293181958797002</v>
      </c>
      <c r="Y24" s="11">
        <f>IF('OddsRatio_working_3-way'!W24&gt;=0,IF('OddsRatio_working_3-way'!V24+SQRT('OddsRatio_working_3-way'!W24)&gt;0,0,PI()),ACOS('OddsRatio_working_3-way'!V24/(2*'OddsRatio_working_3-way'!X24)))</f>
        <v>0.25530026985181431</v>
      </c>
      <c r="Z24" s="11">
        <f>'OddsRatio_working_3-way'!X24^(1/3)*COS('OddsRatio_working_3-way'!Y24/3)</f>
        <v>0.52095693037914248</v>
      </c>
      <c r="AA24" s="11">
        <f>'OddsRatio_working_3-way'!X24^(1/3)*COS(('OddsRatio_working_3-way'!Y24+2*PI())/3)</f>
        <v>-0.29896533904937839</v>
      </c>
      <c r="AB24" s="11">
        <f>'OddsRatio_working_3-way'!X24^(1/3)*COS(('OddsRatio_working_3-way'!Y24+4*PI())/3)</f>
        <v>-0.22199159132976423</v>
      </c>
      <c r="AC24" s="11">
        <f>'OddsRatio_working_3-way'!X24^(1/3)*SIN('OddsRatio_working_3-way'!Y24/3)</f>
        <v>4.4440813966453656E-2</v>
      </c>
      <c r="AD24" s="11">
        <f>'OddsRatio_working_3-way'!X24^(1/3)*SIN(('OddsRatio_working_3-way'!Y24+2*PI())/3)</f>
        <v>0.42894152900267174</v>
      </c>
      <c r="AE24" s="11">
        <f>'OddsRatio_working_3-way'!X24^(1/3)*SIN(('OddsRatio_working_3-way'!Y24+4*PI())/3)</f>
        <v>-0.47338234296912529</v>
      </c>
      <c r="AF24" s="11">
        <f>-'OddsRatio_working_3-way'!U24/(3*'OddsRatio_working_3-way'!X24^(1/3))*COS(('OddsRatio_working_3-way'!Y24)/3)</f>
        <v>0.52095693037914248</v>
      </c>
      <c r="AG24" s="11">
        <f>-'OddsRatio_working_3-way'!U24/(3*'OddsRatio_working_3-way'!X24^(1/3))*COS(('OddsRatio_working_3-way'!Y24+2*PI())/3)</f>
        <v>-0.29896533904937839</v>
      </c>
      <c r="AH24" s="11">
        <f>-'OddsRatio_working_3-way'!U24/(3*'OddsRatio_working_3-way'!X24^(1/3))*COS(('OddsRatio_working_3-way'!Y24+4*PI())/3)</f>
        <v>-0.22199159132976423</v>
      </c>
      <c r="AI24" s="11">
        <f>'OddsRatio_working_3-way'!U24/(3*'OddsRatio_working_3-way'!X24^(1/3))*SIN(('OddsRatio_working_3-way'!Y24)/3)</f>
        <v>-4.4440813966453656E-2</v>
      </c>
      <c r="AJ24" s="11">
        <f>'OddsRatio_working_3-way'!U24/(3*'OddsRatio_working_3-way'!X24^(1/3))*SIN(('OddsRatio_working_3-way'!Y24+2*PI())/3)</f>
        <v>-0.42894152900267174</v>
      </c>
      <c r="AK24" s="11">
        <f>'OddsRatio_working_3-way'!U24/(3*'OddsRatio_working_3-way'!X24^(1/3))*SIN(('OddsRatio_working_3-way'!Y24+4*PI())/3)</f>
        <v>0.47338234296912529</v>
      </c>
      <c r="AL24" s="11">
        <f>'OddsRatio_working_3-way'!Z24+'OddsRatio_working_3-way'!AF24</f>
        <v>1.041913860758285</v>
      </c>
      <c r="AM24" s="11">
        <f>'OddsRatio_working_3-way'!AA24+'OddsRatio_working_3-way'!AG24</f>
        <v>-0.59793067809875677</v>
      </c>
      <c r="AN24" s="11">
        <f>'OddsRatio_working_3-way'!AB24+'OddsRatio_working_3-way'!AH24</f>
        <v>-0.44398318265952846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1.041913860758285</v>
      </c>
      <c r="AS24" s="11">
        <f>IF(('OddsRatio_working_3-way'!X24=0),IF(Q24&gt;0,-Q24^(1/3),(-Q24)^(1/3)),'OddsRatio_working_3-way'!AM24-'OddsRatio_working_3-way'!R24/3)</f>
        <v>-0.59793067809875677</v>
      </c>
      <c r="AT24" s="11">
        <f>IF(('OddsRatio_working_3-way'!X24=0),IF(Q24&gt;0,-Q24^(1/3),(-Q24)^(1/3)),'OddsRatio_working_3-way'!AN24-'OddsRatio_working_3-way'!R24/3)</f>
        <v>-0.44398318265952846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4.0599999999999996</v>
      </c>
      <c r="B25" s="4">
        <f>IF('True_Odds_Calculator_3-way'!B26="","",'True_Odds_Calculator_3-way'!B26)</f>
        <v>3.83</v>
      </c>
      <c r="C25" s="4">
        <f>IF('True_Odds_Calculator_3-way'!C26="","",'True_Odds_Calculator_3-way'!C26)</f>
        <v>1.92</v>
      </c>
      <c r="D25" s="9">
        <f t="shared" si="13"/>
        <v>0.23800336376766854</v>
      </c>
      <c r="E25" s="9">
        <f t="shared" si="14"/>
        <v>0.25246299417170637</v>
      </c>
      <c r="F25" s="9">
        <f t="shared" si="15"/>
        <v>0.5095336420606249</v>
      </c>
      <c r="G25" s="9">
        <f t="shared" si="16"/>
        <v>1.0462814669112892</v>
      </c>
      <c r="H25" s="9">
        <f t="shared" si="17"/>
        <v>4.2016212887485445</v>
      </c>
      <c r="I25" s="9">
        <f t="shared" si="18"/>
        <v>3.9609765513589492</v>
      </c>
      <c r="J25" s="9">
        <f t="shared" si="19"/>
        <v>1.9625789495583863</v>
      </c>
      <c r="K25" s="11">
        <f t="shared" si="20"/>
        <v>0.24630541871921185</v>
      </c>
      <c r="L25" s="11">
        <f t="shared" si="21"/>
        <v>0.2610966057441253</v>
      </c>
      <c r="M25" s="11">
        <f t="shared" si="22"/>
        <v>0.52083333333333337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-0.26685150291322079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0.22809778903908734</v>
      </c>
      <c r="Q25" s="11">
        <f>2*'OddsRatio_working_3-way'!K25*'OddsRatio_working_3-way'!L25*'OddsRatio_working_3-way'!M25</f>
        <v>6.698907167080391E-2</v>
      </c>
      <c r="R25" s="11">
        <f t="shared" si="23"/>
        <v>0</v>
      </c>
      <c r="S25" s="11">
        <f t="shared" si="24"/>
        <v>-0.85477423416747245</v>
      </c>
      <c r="T25" s="11">
        <f t="shared" si="25"/>
        <v>-0.25103501737664385</v>
      </c>
      <c r="U25" s="11">
        <f>'OddsRatio_working_3-way'!S25-'OddsRatio_working_3-way'!R25^2/3</f>
        <v>-0.85477423416747245</v>
      </c>
      <c r="V25" s="11">
        <f>'OddsRatio_working_3-way'!S25*'OddsRatio_working_3-way'!R25/3-2*'OddsRatio_working_3-way'!R25^3/27-'OddsRatio_working_3-way'!T25</f>
        <v>0.25103501737664385</v>
      </c>
      <c r="W25" s="11">
        <f>'OddsRatio_working_3-way'!V25^2+4*'OddsRatio_working_3-way'!U25^3/27</f>
        <v>-2.9504588098695356E-2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0.15208810608327269</v>
      </c>
      <c r="Y25" s="11">
        <f>IF('OddsRatio_working_3-way'!W25&gt;=0,IF('OddsRatio_working_3-way'!V25+SQRT('OddsRatio_working_3-way'!W25)&gt;0,0,PI()),ACOS('OddsRatio_working_3-way'!V25/(2*'OddsRatio_working_3-way'!X25)))</f>
        <v>0.60007244841513097</v>
      </c>
      <c r="Z25" s="11">
        <f>'OddsRatio_working_3-way'!X25^(1/3)*COS('OddsRatio_working_3-way'!Y25/3)</f>
        <v>0.5231407334556446</v>
      </c>
      <c r="AA25" s="11">
        <f>'OddsRatio_working_3-way'!X25^(1/3)*COS(('OddsRatio_working_3-way'!Y25+2*PI())/3)</f>
        <v>-0.35342018050817725</v>
      </c>
      <c r="AB25" s="11">
        <f>'OddsRatio_working_3-way'!X25^(1/3)*COS(('OddsRatio_working_3-way'!Y25+4*PI())/3)</f>
        <v>-0.16972055294746746</v>
      </c>
      <c r="AC25" s="11">
        <f>'OddsRatio_working_3-way'!X25^(1/3)*SIN('OddsRatio_working_3-way'!Y25/3)</f>
        <v>0.10605902942220984</v>
      </c>
      <c r="AD25" s="11">
        <f>'OddsRatio_working_3-way'!X25^(1/3)*SIN(('OddsRatio_working_3-way'!Y25+2*PI())/3)</f>
        <v>0.40002365021590702</v>
      </c>
      <c r="AE25" s="11">
        <f>'OddsRatio_working_3-way'!X25^(1/3)*SIN(('OddsRatio_working_3-way'!Y25+4*PI())/3)</f>
        <v>-0.50608267963811682</v>
      </c>
      <c r="AF25" s="11">
        <f>-'OddsRatio_working_3-way'!U25/(3*'OddsRatio_working_3-way'!X25^(1/3))*COS(('OddsRatio_working_3-way'!Y25)/3)</f>
        <v>0.52314073345564449</v>
      </c>
      <c r="AG25" s="11">
        <f>-'OddsRatio_working_3-way'!U25/(3*'OddsRatio_working_3-way'!X25^(1/3))*COS(('OddsRatio_working_3-way'!Y25+2*PI())/3)</f>
        <v>-0.35342018050817714</v>
      </c>
      <c r="AH25" s="11">
        <f>-'OddsRatio_working_3-way'!U25/(3*'OddsRatio_working_3-way'!X25^(1/3))*COS(('OddsRatio_working_3-way'!Y25+4*PI())/3)</f>
        <v>-0.16972055294746741</v>
      </c>
      <c r="AI25" s="11">
        <f>'OddsRatio_working_3-way'!U25/(3*'OddsRatio_working_3-way'!X25^(1/3))*SIN(('OddsRatio_working_3-way'!Y25)/3)</f>
        <v>-0.10605902942220982</v>
      </c>
      <c r="AJ25" s="11">
        <f>'OddsRatio_working_3-way'!U25/(3*'OddsRatio_working_3-way'!X25^(1/3))*SIN(('OddsRatio_working_3-way'!Y25+2*PI())/3)</f>
        <v>-0.40002365021590697</v>
      </c>
      <c r="AK25" s="11">
        <f>'OddsRatio_working_3-way'!U25/(3*'OddsRatio_working_3-way'!X25^(1/3))*SIN(('OddsRatio_working_3-way'!Y25+4*PI())/3)</f>
        <v>0.50608267963811671</v>
      </c>
      <c r="AL25" s="11">
        <f>'OddsRatio_working_3-way'!Z25+'OddsRatio_working_3-way'!AF25</f>
        <v>1.0462814669112892</v>
      </c>
      <c r="AM25" s="11">
        <f>'OddsRatio_working_3-way'!AA25+'OddsRatio_working_3-way'!AG25</f>
        <v>-0.70684036101635439</v>
      </c>
      <c r="AN25" s="11">
        <f>'OddsRatio_working_3-way'!AB25+'OddsRatio_working_3-way'!AH25</f>
        <v>-0.33944110589493487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1.0462814669112892</v>
      </c>
      <c r="AS25" s="11">
        <f>IF(('OddsRatio_working_3-way'!X25=0),IF(Q25&gt;0,-Q25^(1/3),(-Q25)^(1/3)),'OddsRatio_working_3-way'!AM25-'OddsRatio_working_3-way'!R25/3)</f>
        <v>-0.70684036101635439</v>
      </c>
      <c r="AT25" s="11">
        <f>IF(('OddsRatio_working_3-way'!X25=0),IF(Q25&gt;0,-Q25^(1/3),(-Q25)^(1/3)),'OddsRatio_working_3-way'!AN25-'OddsRatio_working_3-way'!R25/3)</f>
        <v>-0.33944110589493487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3.58</v>
      </c>
      <c r="B26" s="4">
        <f>IF('True_Odds_Calculator_3-way'!B27="","",'True_Odds_Calculator_3-way'!B27)</f>
        <v>3.82</v>
      </c>
      <c r="C26" s="4">
        <f>IF('True_Odds_Calculator_3-way'!C27="","",'True_Odds_Calculator_3-way'!C27)</f>
        <v>2.0499999999999998</v>
      </c>
      <c r="D26" s="9">
        <f t="shared" si="13"/>
        <v>0.27032778568692284</v>
      </c>
      <c r="E26" s="9">
        <f t="shared" si="14"/>
        <v>0.25314518061858371</v>
      </c>
      <c r="F26" s="9">
        <f t="shared" si="15"/>
        <v>0.47652703369449345</v>
      </c>
      <c r="G26" s="9">
        <f t="shared" si="16"/>
        <v>1.0462065044463846</v>
      </c>
      <c r="H26" s="9">
        <f t="shared" si="17"/>
        <v>3.6992127814716724</v>
      </c>
      <c r="I26" s="9">
        <f t="shared" si="18"/>
        <v>3.9503023425388046</v>
      </c>
      <c r="J26" s="9">
        <f t="shared" si="19"/>
        <v>2.098516829668704</v>
      </c>
      <c r="K26" s="11">
        <f t="shared" si="20"/>
        <v>0.27932960893854747</v>
      </c>
      <c r="L26" s="11">
        <f t="shared" si="21"/>
        <v>0.26178010471204188</v>
      </c>
      <c r="M26" s="11">
        <f t="shared" si="22"/>
        <v>0.48780487804878053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-0.27249457641846009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0.23006972004260393</v>
      </c>
      <c r="Q26" s="11">
        <f>2*'OddsRatio_working_3-way'!K26*'OddsRatio_working_3-way'!L26*'OddsRatio_working_3-way'!M26</f>
        <v>7.1339448075226033E-2</v>
      </c>
      <c r="R26" s="11">
        <f t="shared" si="23"/>
        <v>0</v>
      </c>
      <c r="S26" s="11">
        <f t="shared" si="24"/>
        <v>-0.8443093549476528</v>
      </c>
      <c r="T26" s="11">
        <f t="shared" si="25"/>
        <v>-0.26180135037136526</v>
      </c>
      <c r="U26" s="11">
        <f>'OddsRatio_working_3-way'!S26-'OddsRatio_working_3-way'!R26^2/3</f>
        <v>-0.8443093549476528</v>
      </c>
      <c r="V26" s="11">
        <f>'OddsRatio_working_3-way'!S26*'OddsRatio_working_3-way'!R26/3-2*'OddsRatio_working_3-way'!R26^3/27-'OddsRatio_working_3-way'!T26</f>
        <v>0.26180135037136526</v>
      </c>
      <c r="W26" s="11">
        <f>'OddsRatio_working_3-way'!V26^2+4*'OddsRatio_working_3-way'!U26^3/27</f>
        <v>-2.0626411512796858E-2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0.14930368261455176</v>
      </c>
      <c r="Y26" s="11">
        <f>IF('OddsRatio_working_3-way'!W26&gt;=0,IF('OddsRatio_working_3-way'!V26+SQRT('OddsRatio_working_3-way'!W26)&gt;0,0,PI()),ACOS('OddsRatio_working_3-way'!V26/(2*'OddsRatio_working_3-way'!X26)))</f>
        <v>0.50175233306043188</v>
      </c>
      <c r="Z26" s="11">
        <f>'OddsRatio_working_3-way'!X26^(1/3)*COS('OddsRatio_working_3-way'!Y26/3)</f>
        <v>0.52310325222319232</v>
      </c>
      <c r="AA26" s="11">
        <f>'OddsRatio_working_3-way'!X26^(1/3)*COS(('OddsRatio_working_3-way'!Y26+2*PI())/3)</f>
        <v>-0.33803416903514605</v>
      </c>
      <c r="AB26" s="11">
        <f>'OddsRatio_working_3-way'!X26^(1/3)*COS(('OddsRatio_working_3-way'!Y26+4*PI())/3)</f>
        <v>-0.18506908318804635</v>
      </c>
      <c r="AC26" s="11">
        <f>'OddsRatio_working_3-way'!X26^(1/3)*SIN('OddsRatio_working_3-way'!Y26/3)</f>
        <v>8.8314433490437175E-2</v>
      </c>
      <c r="AD26" s="11">
        <f>'OddsRatio_working_3-way'!X26^(1/3)*SIN(('OddsRatio_working_3-way'!Y26+2*PI())/3)</f>
        <v>0.40886348848232451</v>
      </c>
      <c r="AE26" s="11">
        <f>'OddsRatio_working_3-way'!X26^(1/3)*SIN(('OddsRatio_working_3-way'!Y26+4*PI())/3)</f>
        <v>-0.49717792197276178</v>
      </c>
      <c r="AF26" s="11">
        <f>-'OddsRatio_working_3-way'!U26/(3*'OddsRatio_working_3-way'!X26^(1/3))*COS(('OddsRatio_working_3-way'!Y26)/3)</f>
        <v>0.52310325222319232</v>
      </c>
      <c r="AG26" s="11">
        <f>-'OddsRatio_working_3-way'!U26/(3*'OddsRatio_working_3-way'!X26^(1/3))*COS(('OddsRatio_working_3-way'!Y26+2*PI())/3)</f>
        <v>-0.33803416903514605</v>
      </c>
      <c r="AH26" s="11">
        <f>-'OddsRatio_working_3-way'!U26/(3*'OddsRatio_working_3-way'!X26^(1/3))*COS(('OddsRatio_working_3-way'!Y26+4*PI())/3)</f>
        <v>-0.18506908318804635</v>
      </c>
      <c r="AI26" s="11">
        <f>'OddsRatio_working_3-way'!U26/(3*'OddsRatio_working_3-way'!X26^(1/3))*SIN(('OddsRatio_working_3-way'!Y26)/3)</f>
        <v>-8.8314433490437175E-2</v>
      </c>
      <c r="AJ26" s="11">
        <f>'OddsRatio_working_3-way'!U26/(3*'OddsRatio_working_3-way'!X26^(1/3))*SIN(('OddsRatio_working_3-way'!Y26+2*PI())/3)</f>
        <v>-0.40886348848232451</v>
      </c>
      <c r="AK26" s="11">
        <f>'OddsRatio_working_3-way'!U26/(3*'OddsRatio_working_3-way'!X26^(1/3))*SIN(('OddsRatio_working_3-way'!Y26+4*PI())/3)</f>
        <v>0.49717792197276178</v>
      </c>
      <c r="AL26" s="11">
        <f>'OddsRatio_working_3-way'!Z26+'OddsRatio_working_3-way'!AF26</f>
        <v>1.0462065044463846</v>
      </c>
      <c r="AM26" s="11">
        <f>'OddsRatio_working_3-way'!AA26+'OddsRatio_working_3-way'!AG26</f>
        <v>-0.6760683380702921</v>
      </c>
      <c r="AN26" s="11">
        <f>'OddsRatio_working_3-way'!AB26+'OddsRatio_working_3-way'!AH26</f>
        <v>-0.3701381663760927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1.0462065044463846</v>
      </c>
      <c r="AS26" s="11">
        <f>IF(('OddsRatio_working_3-way'!X26=0),IF(Q26&gt;0,-Q26^(1/3),(-Q26)^(1/3)),'OddsRatio_working_3-way'!AM26-'OddsRatio_working_3-way'!R26/3)</f>
        <v>-0.6760683380702921</v>
      </c>
      <c r="AT26" s="11">
        <f>IF(('OddsRatio_working_3-way'!X26=0),IF(Q26&gt;0,-Q26^(1/3),(-Q26)^(1/3)),'OddsRatio_working_3-way'!AN26-'OddsRatio_working_3-way'!R26/3)</f>
        <v>-0.3701381663760927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3.55</v>
      </c>
      <c r="B27" s="4">
        <f>IF('True_Odds_Calculator_3-way'!B28="","",'True_Odds_Calculator_3-way'!B28)</f>
        <v>3.89</v>
      </c>
      <c r="C27" s="4">
        <f>IF('True_Odds_Calculator_3-way'!C28="","",'True_Odds_Calculator_3-way'!C28)</f>
        <v>2.04</v>
      </c>
      <c r="D27" s="9">
        <f t="shared" si="13"/>
        <v>0.27261189535929803</v>
      </c>
      <c r="E27" s="9">
        <f t="shared" si="14"/>
        <v>0.24851012121835772</v>
      </c>
      <c r="F27" s="9">
        <f t="shared" si="15"/>
        <v>0.47887798342234444</v>
      </c>
      <c r="G27" s="9">
        <f t="shared" si="16"/>
        <v>1.0463601991323439</v>
      </c>
      <c r="H27" s="9">
        <f t="shared" si="17"/>
        <v>3.6682185077874769</v>
      </c>
      <c r="I27" s="9">
        <f t="shared" si="18"/>
        <v>4.0239809754924734</v>
      </c>
      <c r="J27" s="9">
        <f t="shared" si="19"/>
        <v>2.0882146070976377</v>
      </c>
      <c r="K27" s="11">
        <f t="shared" si="20"/>
        <v>0.28169014084507044</v>
      </c>
      <c r="L27" s="11">
        <f t="shared" si="21"/>
        <v>0.25706940874035988</v>
      </c>
      <c r="M27" s="11">
        <f t="shared" si="22"/>
        <v>0.49019607843137253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-0.2720590897570514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0.23002068056303948</v>
      </c>
      <c r="Q27" s="11">
        <f>2*'OddsRatio_working_3-way'!K27*'OddsRatio_working_3-way'!L27*'OddsRatio_working_3-way'!M27</f>
        <v>7.0994037210814653E-2</v>
      </c>
      <c r="R27" s="11">
        <f t="shared" si="23"/>
        <v>0</v>
      </c>
      <c r="S27" s="11">
        <f t="shared" si="24"/>
        <v>-0.8454805930889786</v>
      </c>
      <c r="T27" s="11">
        <f t="shared" si="25"/>
        <v>-0.26095080033610452</v>
      </c>
      <c r="U27" s="11">
        <f>'OddsRatio_working_3-way'!S27-'OddsRatio_working_3-way'!R27^2/3</f>
        <v>-0.8454805930889786</v>
      </c>
      <c r="V27" s="11">
        <f>'OddsRatio_working_3-way'!S27*'OddsRatio_working_3-way'!R27/3-2*'OddsRatio_working_3-way'!R27^3/27-'OddsRatio_working_3-way'!T27</f>
        <v>0.26095080033610452</v>
      </c>
      <c r="W27" s="11">
        <f>'OddsRatio_working_3-way'!V27^2+4*'OddsRatio_working_3-way'!U27^3/27</f>
        <v>-2.1442631961029371E-2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0.14961446467260681</v>
      </c>
      <c r="Y27" s="11">
        <f>IF('OddsRatio_working_3-way'!W27&gt;=0,IF('OddsRatio_working_3-way'!V27+SQRT('OddsRatio_working_3-way'!W27)&gt;0,0,PI()),ACOS('OddsRatio_working_3-way'!V27/(2*'OddsRatio_working_3-way'!X27)))</f>
        <v>0.51136476971843225</v>
      </c>
      <c r="Z27" s="11">
        <f>'OddsRatio_working_3-way'!X27^(1/3)*COS('OddsRatio_working_3-way'!Y27/3)</f>
        <v>0.52318009956617206</v>
      </c>
      <c r="AA27" s="11">
        <f>'OddsRatio_working_3-way'!X27^(1/3)*COS(('OddsRatio_working_3-way'!Y27+2*PI())/3)</f>
        <v>-0.3395777785337839</v>
      </c>
      <c r="AB27" s="11">
        <f>'OddsRatio_working_3-way'!X27^(1/3)*COS(('OddsRatio_working_3-way'!Y27+4*PI())/3)</f>
        <v>-0.18360232103238844</v>
      </c>
      <c r="AC27" s="11">
        <f>'OddsRatio_working_3-way'!X27^(1/3)*SIN('OddsRatio_working_3-way'!Y27/3)</f>
        <v>9.0052472375405895E-2</v>
      </c>
      <c r="AD27" s="11">
        <f>'OddsRatio_working_3-way'!X27^(1/3)*SIN(('OddsRatio_working_3-way'!Y27+2*PI())/3)</f>
        <v>0.40806102079107404</v>
      </c>
      <c r="AE27" s="11">
        <f>'OddsRatio_working_3-way'!X27^(1/3)*SIN(('OddsRatio_working_3-way'!Y27+4*PI())/3)</f>
        <v>-0.49811349316647974</v>
      </c>
      <c r="AF27" s="11">
        <f>-'OddsRatio_working_3-way'!U27/(3*'OddsRatio_working_3-way'!X27^(1/3))*COS(('OddsRatio_working_3-way'!Y27)/3)</f>
        <v>0.52318009956617195</v>
      </c>
      <c r="AG27" s="11">
        <f>-'OddsRatio_working_3-way'!U27/(3*'OddsRatio_working_3-way'!X27^(1/3))*COS(('OddsRatio_working_3-way'!Y27+2*PI())/3)</f>
        <v>-0.33957777853378385</v>
      </c>
      <c r="AH27" s="11">
        <f>-'OddsRatio_working_3-way'!U27/(3*'OddsRatio_working_3-way'!X27^(1/3))*COS(('OddsRatio_working_3-way'!Y27+4*PI())/3)</f>
        <v>-0.18360232103238841</v>
      </c>
      <c r="AI27" s="11">
        <f>'OddsRatio_working_3-way'!U27/(3*'OddsRatio_working_3-way'!X27^(1/3))*SIN(('OddsRatio_working_3-way'!Y27)/3)</f>
        <v>-9.0052472375405868E-2</v>
      </c>
      <c r="AJ27" s="11">
        <f>'OddsRatio_working_3-way'!U27/(3*'OddsRatio_working_3-way'!X27^(1/3))*SIN(('OddsRatio_working_3-way'!Y27+2*PI())/3)</f>
        <v>-0.40806102079107393</v>
      </c>
      <c r="AK27" s="11">
        <f>'OddsRatio_working_3-way'!U27/(3*'OddsRatio_working_3-way'!X27^(1/3))*SIN(('OddsRatio_working_3-way'!Y27+4*PI())/3)</f>
        <v>0.49811349316647968</v>
      </c>
      <c r="AL27" s="11">
        <f>'OddsRatio_working_3-way'!Z27+'OddsRatio_working_3-way'!AF27</f>
        <v>1.0463601991323439</v>
      </c>
      <c r="AM27" s="11">
        <f>'OddsRatio_working_3-way'!AA27+'OddsRatio_working_3-way'!AG27</f>
        <v>-0.67915555706756781</v>
      </c>
      <c r="AN27" s="11">
        <f>'OddsRatio_working_3-way'!AB27+'OddsRatio_working_3-way'!AH27</f>
        <v>-0.36720464206477688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1.0463601991323439</v>
      </c>
      <c r="AS27" s="11">
        <f>IF(('OddsRatio_working_3-way'!X27=0),IF(Q27&gt;0,-Q27^(1/3),(-Q27)^(1/3)),'OddsRatio_working_3-way'!AM27-'OddsRatio_working_3-way'!R27/3)</f>
        <v>-0.67915555706756781</v>
      </c>
      <c r="AT27" s="11">
        <f>IF(('OddsRatio_working_3-way'!X27=0),IF(Q27&gt;0,-Q27^(1/3),(-Q27)^(1/3)),'OddsRatio_working_3-way'!AN27-'OddsRatio_working_3-way'!R27/3)</f>
        <v>-0.36720464206477688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2.0499999999999998</v>
      </c>
      <c r="B28" s="4">
        <f>IF('True_Odds_Calculator_3-way'!B29="","",'True_Odds_Calculator_3-way'!B29)</f>
        <v>3.8</v>
      </c>
      <c r="C28" s="4">
        <f>IF('True_Odds_Calculator_3-way'!C29="","",'True_Odds_Calculator_3-way'!C29)</f>
        <v>3.62</v>
      </c>
      <c r="D28" s="9">
        <f t="shared" si="13"/>
        <v>0.47718513838127313</v>
      </c>
      <c r="E28" s="9">
        <f t="shared" si="14"/>
        <v>0.25499402690128103</v>
      </c>
      <c r="F28" s="9">
        <f t="shared" si="15"/>
        <v>0.26782083471744561</v>
      </c>
      <c r="G28" s="9">
        <f t="shared" si="16"/>
        <v>1.0434501743210611</v>
      </c>
      <c r="H28" s="9">
        <f t="shared" si="17"/>
        <v>2.0956226830371136</v>
      </c>
      <c r="I28" s="9">
        <f t="shared" si="18"/>
        <v>3.9216604880989712</v>
      </c>
      <c r="J28" s="9">
        <f t="shared" si="19"/>
        <v>3.7338394567211797</v>
      </c>
      <c r="K28" s="11">
        <f t="shared" si="20"/>
        <v>0.48780487804878053</v>
      </c>
      <c r="L28" s="11">
        <f t="shared" si="21"/>
        <v>0.26315789473684209</v>
      </c>
      <c r="M28" s="11">
        <f t="shared" si="22"/>
        <v>0.27624309392265195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-0.27315087341044952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0.22943425130674686</v>
      </c>
      <c r="Q28" s="11">
        <f>2*'OddsRatio_working_3-way'!K28*'OddsRatio_working_3-way'!L28*'OddsRatio_working_3-way'!M28</f>
        <v>7.0922488811977394E-2</v>
      </c>
      <c r="R28" s="11">
        <f t="shared" si="23"/>
        <v>0</v>
      </c>
      <c r="S28" s="11">
        <f t="shared" si="24"/>
        <v>-0.83995430233162027</v>
      </c>
      <c r="T28" s="11">
        <f t="shared" si="25"/>
        <v>-0.25964584307005267</v>
      </c>
      <c r="U28" s="11">
        <f>'OddsRatio_working_3-way'!S28-'OddsRatio_working_3-way'!R28^2/3</f>
        <v>-0.83995430233162027</v>
      </c>
      <c r="V28" s="11">
        <f>'OddsRatio_working_3-way'!S28*'OddsRatio_working_3-way'!R28/3-2*'OddsRatio_working_3-way'!R28^3/27-'OddsRatio_working_3-way'!T28</f>
        <v>0.25964584307005267</v>
      </c>
      <c r="W28" s="11">
        <f>'OddsRatio_working_3-way'!V28^2+4*'OddsRatio_working_3-way'!U28^3/27</f>
        <v>-2.037770616724692E-2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0.14814998311745209</v>
      </c>
      <c r="Y28" s="11">
        <f>IF('OddsRatio_working_3-way'!W28&gt;=0,IF('OddsRatio_working_3-way'!V28+SQRT('OddsRatio_working_3-way'!W28)&gt;0,0,PI()),ACOS('OddsRatio_working_3-way'!V28/(2*'OddsRatio_working_3-way'!X28)))</f>
        <v>0.5026814215398181</v>
      </c>
      <c r="Z28" s="11">
        <f>'OddsRatio_working_3-way'!X28^(1/3)*COS('OddsRatio_working_3-way'!Y28/3)</f>
        <v>0.52172508716053057</v>
      </c>
      <c r="AA28" s="11">
        <f>'OddsRatio_working_3-way'!X28^(1/3)*COS(('OddsRatio_working_3-way'!Y28+2*PI())/3)</f>
        <v>-0.3372875110543031</v>
      </c>
      <c r="AB28" s="11">
        <f>'OddsRatio_working_3-way'!X28^(1/3)*COS(('OddsRatio_working_3-way'!Y28+4*PI())/3)</f>
        <v>-0.18443757610622752</v>
      </c>
      <c r="AC28" s="11">
        <f>'OddsRatio_working_3-way'!X28^(1/3)*SIN('OddsRatio_working_3-way'!Y28/3)</f>
        <v>8.8247951087888271E-2</v>
      </c>
      <c r="AD28" s="11">
        <f>'OddsRatio_working_3-way'!X28^(1/3)*SIN(('OddsRatio_working_3-way'!Y28+2*PI())/3)</f>
        <v>0.4077032037287257</v>
      </c>
      <c r="AE28" s="11">
        <f>'OddsRatio_working_3-way'!X28^(1/3)*SIN(('OddsRatio_working_3-way'!Y28+4*PI())/3)</f>
        <v>-0.495951154816614</v>
      </c>
      <c r="AF28" s="11">
        <f>-'OddsRatio_working_3-way'!U28/(3*'OddsRatio_working_3-way'!X28^(1/3))*COS(('OddsRatio_working_3-way'!Y28)/3)</f>
        <v>0.52172508716053045</v>
      </c>
      <c r="AG28" s="11">
        <f>-'OddsRatio_working_3-way'!U28/(3*'OddsRatio_working_3-way'!X28^(1/3))*COS(('OddsRatio_working_3-way'!Y28+2*PI())/3)</f>
        <v>-0.33728751105430305</v>
      </c>
      <c r="AH28" s="11">
        <f>-'OddsRatio_working_3-way'!U28/(3*'OddsRatio_working_3-way'!X28^(1/3))*COS(('OddsRatio_working_3-way'!Y28+4*PI())/3)</f>
        <v>-0.18443757610622746</v>
      </c>
      <c r="AI28" s="11">
        <f>'OddsRatio_working_3-way'!U28/(3*'OddsRatio_working_3-way'!X28^(1/3))*SIN(('OddsRatio_working_3-way'!Y28)/3)</f>
        <v>-8.8247951087888243E-2</v>
      </c>
      <c r="AJ28" s="11">
        <f>'OddsRatio_working_3-way'!U28/(3*'OddsRatio_working_3-way'!X28^(1/3))*SIN(('OddsRatio_working_3-way'!Y28+2*PI())/3)</f>
        <v>-0.40770320372872565</v>
      </c>
      <c r="AK28" s="11">
        <f>'OddsRatio_working_3-way'!U28/(3*'OddsRatio_working_3-way'!X28^(1/3))*SIN(('OddsRatio_working_3-way'!Y28+4*PI())/3)</f>
        <v>0.49595115481661389</v>
      </c>
      <c r="AL28" s="11">
        <f>'OddsRatio_working_3-way'!Z28+'OddsRatio_working_3-way'!AF28</f>
        <v>1.0434501743210611</v>
      </c>
      <c r="AM28" s="11">
        <f>'OddsRatio_working_3-way'!AA28+'OddsRatio_working_3-way'!AG28</f>
        <v>-0.6745750221086062</v>
      </c>
      <c r="AN28" s="11">
        <f>'OddsRatio_working_3-way'!AB28+'OddsRatio_working_3-way'!AH28</f>
        <v>-0.36887515221245498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1.0434501743210611</v>
      </c>
      <c r="AS28" s="11">
        <f>IF(('OddsRatio_working_3-way'!X28=0),IF(Q28&gt;0,-Q28^(1/3),(-Q28)^(1/3)),'OddsRatio_working_3-way'!AM28-'OddsRatio_working_3-way'!R28/3)</f>
        <v>-0.6745750221086062</v>
      </c>
      <c r="AT28" s="11">
        <f>IF(('OddsRatio_working_3-way'!X28=0),IF(Q28&gt;0,-Q28^(1/3),(-Q28)^(1/3)),'OddsRatio_working_3-way'!AN28-'OddsRatio_working_3-way'!R28/3)</f>
        <v>-0.36887515221245498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3.21</v>
      </c>
      <c r="B29" s="4">
        <f>IF('True_Odds_Calculator_3-way'!B30="","",'True_Odds_Calculator_3-way'!B30)</f>
        <v>3.6</v>
      </c>
      <c r="C29" s="4">
        <f>IF('True_Odds_Calculator_3-way'!C30="","",'True_Odds_Calculator_3-way'!C30)</f>
        <v>2.2799999999999998</v>
      </c>
      <c r="D29" s="9">
        <f t="shared" si="13"/>
        <v>0.30249204955500131</v>
      </c>
      <c r="E29" s="9">
        <f t="shared" si="14"/>
        <v>0.2693391865044315</v>
      </c>
      <c r="F29" s="9">
        <f t="shared" si="15"/>
        <v>0.42816876394056735</v>
      </c>
      <c r="G29" s="9">
        <f t="shared" si="16"/>
        <v>1.0433810001923511</v>
      </c>
      <c r="H29" s="9">
        <f t="shared" si="17"/>
        <v>3.3058720104250963</v>
      </c>
      <c r="I29" s="9">
        <f t="shared" si="18"/>
        <v>3.7127906005001123</v>
      </c>
      <c r="J29" s="9">
        <f t="shared" si="19"/>
        <v>2.335527680246209</v>
      </c>
      <c r="K29" s="11">
        <f t="shared" si="20"/>
        <v>0.3115264797507788</v>
      </c>
      <c r="L29" s="11">
        <f t="shared" si="21"/>
        <v>0.27777777777777779</v>
      </c>
      <c r="M29" s="11">
        <f t="shared" si="22"/>
        <v>0.43859649122807021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-0.27914715830767645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0.23113989542912317</v>
      </c>
      <c r="Q29" s="11">
        <f>2*'OddsRatio_working_3-way'!K29*'OddsRatio_working_3-way'!L29*'OddsRatio_working_3-way'!M29</f>
        <v>7.5908011635180031E-2</v>
      </c>
      <c r="R29" s="11">
        <f t="shared" si="23"/>
        <v>0</v>
      </c>
      <c r="S29" s="11">
        <f t="shared" si="24"/>
        <v>-0.82802166724678028</v>
      </c>
      <c r="T29" s="11">
        <f t="shared" si="25"/>
        <v>-0.2719282979463975</v>
      </c>
      <c r="U29" s="11">
        <f>'OddsRatio_working_3-way'!S29-'OddsRatio_working_3-way'!R29^2/3</f>
        <v>-0.82802166724678028</v>
      </c>
      <c r="V29" s="11">
        <f>'OddsRatio_working_3-way'!S29*'OddsRatio_working_3-way'!R29/3-2*'OddsRatio_working_3-way'!R29^3/27-'OddsRatio_working_3-way'!T29</f>
        <v>0.2719282979463975</v>
      </c>
      <c r="W29" s="11">
        <f>'OddsRatio_working_3-way'!V29^2+4*'OddsRatio_working_3-way'!U29^3/27</f>
        <v>-1.0159907045504527E-2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0.1450042294810131</v>
      </c>
      <c r="Y29" s="11">
        <f>IF('OddsRatio_working_3-way'!W29&gt;=0,IF('OddsRatio_working_3-way'!V29+SQRT('OddsRatio_working_3-way'!W29)&gt;0,0,PI()),ACOS('OddsRatio_working_3-way'!V29/(2*'OddsRatio_working_3-way'!X29)))</f>
        <v>0.35497138228730574</v>
      </c>
      <c r="Z29" s="11">
        <f>'OddsRatio_working_3-way'!X29^(1/3)*COS('OddsRatio_working_3-way'!Y29/3)</f>
        <v>0.52169050009617557</v>
      </c>
      <c r="AA29" s="11">
        <f>'OddsRatio_working_3-way'!X29^(1/3)*COS(('OddsRatio_working_3-way'!Y29+2*PI())/3)</f>
        <v>-0.31455449872787017</v>
      </c>
      <c r="AB29" s="11">
        <f>'OddsRatio_working_3-way'!X29^(1/3)*COS(('OddsRatio_working_3-way'!Y29+4*PI())/3)</f>
        <v>-0.20713600136830551</v>
      </c>
      <c r="AC29" s="11">
        <f>'OddsRatio_working_3-way'!X29^(1/3)*SIN('OddsRatio_working_3-way'!Y29/3)</f>
        <v>6.2018098366489804E-2</v>
      </c>
      <c r="AD29" s="11">
        <f>'OddsRatio_working_3-way'!X29^(1/3)*SIN(('OddsRatio_working_3-way'!Y29+2*PI())/3)</f>
        <v>0.42078817681305125</v>
      </c>
      <c r="AE29" s="11">
        <f>'OddsRatio_working_3-way'!X29^(1/3)*SIN(('OddsRatio_working_3-way'!Y29+4*PI())/3)</f>
        <v>-0.48280627517954106</v>
      </c>
      <c r="AF29" s="11">
        <f>-'OddsRatio_working_3-way'!U29/(3*'OddsRatio_working_3-way'!X29^(1/3))*COS(('OddsRatio_working_3-way'!Y29)/3)</f>
        <v>0.52169050009617557</v>
      </c>
      <c r="AG29" s="11">
        <f>-'OddsRatio_working_3-way'!U29/(3*'OddsRatio_working_3-way'!X29^(1/3))*COS(('OddsRatio_working_3-way'!Y29+2*PI())/3)</f>
        <v>-0.31455449872787017</v>
      </c>
      <c r="AH29" s="11">
        <f>-'OddsRatio_working_3-way'!U29/(3*'OddsRatio_working_3-way'!X29^(1/3))*COS(('OddsRatio_working_3-way'!Y29+4*PI())/3)</f>
        <v>-0.20713600136830551</v>
      </c>
      <c r="AI29" s="11">
        <f>'OddsRatio_working_3-way'!U29/(3*'OddsRatio_working_3-way'!X29^(1/3))*SIN(('OddsRatio_working_3-way'!Y29)/3)</f>
        <v>-6.2018098366489804E-2</v>
      </c>
      <c r="AJ29" s="11">
        <f>'OddsRatio_working_3-way'!U29/(3*'OddsRatio_working_3-way'!X29^(1/3))*SIN(('OddsRatio_working_3-way'!Y29+2*PI())/3)</f>
        <v>-0.42078817681305125</v>
      </c>
      <c r="AK29" s="11">
        <f>'OddsRatio_working_3-way'!U29/(3*'OddsRatio_working_3-way'!X29^(1/3))*SIN(('OddsRatio_working_3-way'!Y29+4*PI())/3)</f>
        <v>0.48280627517954106</v>
      </c>
      <c r="AL29" s="11">
        <f>'OddsRatio_working_3-way'!Z29+'OddsRatio_working_3-way'!AF29</f>
        <v>1.0433810001923511</v>
      </c>
      <c r="AM29" s="11">
        <f>'OddsRatio_working_3-way'!AA29+'OddsRatio_working_3-way'!AG29</f>
        <v>-0.62910899745574034</v>
      </c>
      <c r="AN29" s="11">
        <f>'OddsRatio_working_3-way'!AB29+'OddsRatio_working_3-way'!AH29</f>
        <v>-0.41427200273661102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1.0433810001923511</v>
      </c>
      <c r="AS29" s="11">
        <f>IF(('OddsRatio_working_3-way'!X29=0),IF(Q29&gt;0,-Q29^(1/3),(-Q29)^(1/3)),'OddsRatio_working_3-way'!AM29-'OddsRatio_working_3-way'!R29/3)</f>
        <v>-0.62910899745574034</v>
      </c>
      <c r="AT29" s="11">
        <f>IF(('OddsRatio_working_3-way'!X29=0),IF(Q29&gt;0,-Q29^(1/3),(-Q29)^(1/3)),'OddsRatio_working_3-way'!AN29-'OddsRatio_working_3-way'!R29/3)</f>
        <v>-0.41427200273661102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2.2000000000000002</v>
      </c>
      <c r="B30" s="4">
        <f>IF('True_Odds_Calculator_3-way'!B31="","",'True_Odds_Calculator_3-way'!B31)</f>
        <v>3.53</v>
      </c>
      <c r="C30" s="4">
        <f>IF('True_Odds_Calculator_3-way'!C31="","",'True_Odds_Calculator_3-way'!C31)</f>
        <v>3.44</v>
      </c>
      <c r="D30" s="9">
        <f t="shared" si="13"/>
        <v>0.44373310737576888</v>
      </c>
      <c r="E30" s="9">
        <f t="shared" si="14"/>
        <v>0.2744974381105203</v>
      </c>
      <c r="F30" s="9">
        <f t="shared" si="15"/>
        <v>0.28176945451371044</v>
      </c>
      <c r="G30" s="9">
        <f t="shared" si="16"/>
        <v>1.0446724306756998</v>
      </c>
      <c r="H30" s="9">
        <f t="shared" si="17"/>
        <v>2.2536069168108401</v>
      </c>
      <c r="I30" s="9">
        <f t="shared" si="18"/>
        <v>3.6430212496095216</v>
      </c>
      <c r="J30" s="9">
        <f t="shared" si="19"/>
        <v>3.5490007308487077</v>
      </c>
      <c r="K30" s="11">
        <f t="shared" si="20"/>
        <v>0.45454545454545453</v>
      </c>
      <c r="L30" s="11">
        <f t="shared" si="21"/>
        <v>0.28328611898016998</v>
      </c>
      <c r="M30" s="11">
        <f t="shared" si="22"/>
        <v>0.29069767441860467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-0.27729099413663605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0.23095604573304029</v>
      </c>
      <c r="Q30" s="11">
        <f>2*'OddsRatio_working_3-way'!K30*'OddsRatio_working_3-way'!L30*'OddsRatio_working_3-way'!M30</f>
        <v>7.4864196347825054E-2</v>
      </c>
      <c r="R30" s="11">
        <f t="shared" si="23"/>
        <v>0</v>
      </c>
      <c r="S30" s="11">
        <f t="shared" si="24"/>
        <v>-0.83290135856066039</v>
      </c>
      <c r="T30" s="11">
        <f t="shared" si="25"/>
        <v>-0.26998423292079754</v>
      </c>
      <c r="U30" s="11">
        <f>'OddsRatio_working_3-way'!S30-'OddsRatio_working_3-way'!R30^2/3</f>
        <v>-0.83290135856066039</v>
      </c>
      <c r="V30" s="11">
        <f>'OddsRatio_working_3-way'!S30*'OddsRatio_working_3-way'!R30/3-2*'OddsRatio_working_3-way'!R30^3/27-'OddsRatio_working_3-way'!T30</f>
        <v>0.26998423292079754</v>
      </c>
      <c r="W30" s="11">
        <f>'OddsRatio_working_3-way'!V30^2+4*'OddsRatio_working_3-way'!U30^3/27</f>
        <v>-1.2709139557211244E-2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0.14628792293200651</v>
      </c>
      <c r="Y30" s="11">
        <f>IF('OddsRatio_working_3-way'!W30&gt;=0,IF('OddsRatio_working_3-way'!V30+SQRT('OddsRatio_working_3-way'!W30)&gt;0,0,PI()),ACOS('OddsRatio_working_3-way'!V30/(2*'OddsRatio_working_3-way'!X30)))</f>
        <v>0.395552702955144</v>
      </c>
      <c r="Z30" s="11">
        <f>'OddsRatio_working_3-way'!X30^(1/3)*COS('OddsRatio_working_3-way'!Y30/3)</f>
        <v>0.52233621533784991</v>
      </c>
      <c r="AA30" s="11">
        <f>'OddsRatio_working_3-way'!X30^(1/3)*COS(('OddsRatio_working_3-way'!Y30+2*PI())/3)</f>
        <v>-0.32115975917197692</v>
      </c>
      <c r="AB30" s="11">
        <f>'OddsRatio_working_3-way'!X30^(1/3)*COS(('OddsRatio_working_3-way'!Y30+4*PI())/3)</f>
        <v>-0.20117645616587307</v>
      </c>
      <c r="AC30" s="11">
        <f>'OddsRatio_working_3-way'!X30^(1/3)*SIN('OddsRatio_working_3-way'!Y30/3)</f>
        <v>6.92723922888345E-2</v>
      </c>
      <c r="AD30" s="11">
        <f>'OddsRatio_working_3-way'!X30^(1/3)*SIN(('OddsRatio_working_3-way'!Y30+2*PI())/3)</f>
        <v>0.41772023565477961</v>
      </c>
      <c r="AE30" s="11">
        <f>'OddsRatio_working_3-way'!X30^(1/3)*SIN(('OddsRatio_working_3-way'!Y30+4*PI())/3)</f>
        <v>-0.4869926279436142</v>
      </c>
      <c r="AF30" s="11">
        <f>-'OddsRatio_working_3-way'!U30/(3*'OddsRatio_working_3-way'!X30^(1/3))*COS(('OddsRatio_working_3-way'!Y30)/3)</f>
        <v>0.5223362153378498</v>
      </c>
      <c r="AG30" s="11">
        <f>-'OddsRatio_working_3-way'!U30/(3*'OddsRatio_working_3-way'!X30^(1/3))*COS(('OddsRatio_working_3-way'!Y30+2*PI())/3)</f>
        <v>-0.32115975917197687</v>
      </c>
      <c r="AH30" s="11">
        <f>-'OddsRatio_working_3-way'!U30/(3*'OddsRatio_working_3-way'!X30^(1/3))*COS(('OddsRatio_working_3-way'!Y30+4*PI())/3)</f>
        <v>-0.20117645616587301</v>
      </c>
      <c r="AI30" s="11">
        <f>'OddsRatio_working_3-way'!U30/(3*'OddsRatio_working_3-way'!X30^(1/3))*SIN(('OddsRatio_working_3-way'!Y30)/3)</f>
        <v>-6.9272392288834486E-2</v>
      </c>
      <c r="AJ30" s="11">
        <f>'OddsRatio_working_3-way'!U30/(3*'OddsRatio_working_3-way'!X30^(1/3))*SIN(('OddsRatio_working_3-way'!Y30+2*PI())/3)</f>
        <v>-0.41772023565477956</v>
      </c>
      <c r="AK30" s="11">
        <f>'OddsRatio_working_3-way'!U30/(3*'OddsRatio_working_3-way'!X30^(1/3))*SIN(('OddsRatio_working_3-way'!Y30+4*PI())/3)</f>
        <v>0.48699262794361409</v>
      </c>
      <c r="AL30" s="11">
        <f>'OddsRatio_working_3-way'!Z30+'OddsRatio_working_3-way'!AF30</f>
        <v>1.0446724306756998</v>
      </c>
      <c r="AM30" s="11">
        <f>'OddsRatio_working_3-way'!AA30+'OddsRatio_working_3-way'!AG30</f>
        <v>-0.64231951834395384</v>
      </c>
      <c r="AN30" s="11">
        <f>'OddsRatio_working_3-way'!AB30+'OddsRatio_working_3-way'!AH30</f>
        <v>-0.40235291233174608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1.0446724306756998</v>
      </c>
      <c r="AS30" s="11">
        <f>IF(('OddsRatio_working_3-way'!X30=0),IF(Q30&gt;0,-Q30^(1/3),(-Q30)^(1/3)),'OddsRatio_working_3-way'!AM30-'OddsRatio_working_3-way'!R30/3)</f>
        <v>-0.64231951834395384</v>
      </c>
      <c r="AT30" s="11">
        <f>IF(('OddsRatio_working_3-way'!X30=0),IF(Q30&gt;0,-Q30^(1/3),(-Q30)^(1/3)),'OddsRatio_working_3-way'!AN30-'OddsRatio_working_3-way'!R30/3)</f>
        <v>-0.40235291233174608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3.45</v>
      </c>
      <c r="B31" s="4">
        <f>IF('True_Odds_Calculator_3-way'!B32="","",'True_Odds_Calculator_3-way'!B32)</f>
        <v>3.74</v>
      </c>
      <c r="C31" s="4">
        <f>IF('True_Odds_Calculator_3-way'!C32="","",'True_Odds_Calculator_3-way'!C32)</f>
        <v>2.12</v>
      </c>
      <c r="D31" s="9">
        <f t="shared" si="13"/>
        <v>0.28073142330701334</v>
      </c>
      <c r="E31" s="9">
        <f t="shared" si="14"/>
        <v>0.25870575518793948</v>
      </c>
      <c r="F31" s="9">
        <f t="shared" si="15"/>
        <v>0.46056282150504724</v>
      </c>
      <c r="G31" s="9">
        <f t="shared" si="16"/>
        <v>1.0457646936589384</v>
      </c>
      <c r="H31" s="9">
        <f t="shared" si="17"/>
        <v>3.5621234994643993</v>
      </c>
      <c r="I31" s="9">
        <f t="shared" si="18"/>
        <v>3.8653952606254918</v>
      </c>
      <c r="J31" s="9">
        <f t="shared" si="19"/>
        <v>2.1712564568980111</v>
      </c>
      <c r="K31" s="11">
        <f t="shared" si="20"/>
        <v>0.28985507246376813</v>
      </c>
      <c r="L31" s="11">
        <f t="shared" si="21"/>
        <v>0.26737967914438499</v>
      </c>
      <c r="M31" s="11">
        <f t="shared" si="22"/>
        <v>0.47169811320754712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-0.27485782887993004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0.23067620664493699</v>
      </c>
      <c r="Q31" s="11">
        <f>2*'OddsRatio_working_3-way'!K31*'OddsRatio_working_3-way'!L31*'OddsRatio_working_3-way'!M31</f>
        <v>7.3114487050693178E-2</v>
      </c>
      <c r="R31" s="11">
        <f t="shared" si="23"/>
        <v>0</v>
      </c>
      <c r="S31" s="11">
        <f t="shared" si="24"/>
        <v>-0.83925645336340948</v>
      </c>
      <c r="T31" s="11">
        <f t="shared" si="25"/>
        <v>-0.26600838458428189</v>
      </c>
      <c r="U31" s="11">
        <f>'OddsRatio_working_3-way'!S31-'OddsRatio_working_3-way'!R31^2/3</f>
        <v>-0.83925645336340948</v>
      </c>
      <c r="V31" s="11">
        <f>'OddsRatio_working_3-way'!S31*'OddsRatio_working_3-way'!R31/3-2*'OddsRatio_working_3-way'!R31^3/27-'OddsRatio_working_3-way'!T31</f>
        <v>0.26600838458428189</v>
      </c>
      <c r="W31" s="11">
        <f>'OddsRatio_working_3-way'!V31^2+4*'OddsRatio_working_3-way'!U31^3/27</f>
        <v>-1.6814569446389788E-2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0.14796539301094108</v>
      </c>
      <c r="Y31" s="11">
        <f>IF('OddsRatio_working_3-way'!W31&gt;=0,IF('OddsRatio_working_3-way'!V31+SQRT('OddsRatio_working_3-way'!W31)&gt;0,0,PI()),ACOS('OddsRatio_working_3-way'!V31/(2*'OddsRatio_working_3-way'!X31)))</f>
        <v>0.45357314485535438</v>
      </c>
      <c r="Z31" s="11">
        <f>'OddsRatio_working_3-way'!X31^(1/3)*COS('OddsRatio_working_3-way'!Y31/3)</f>
        <v>0.52288234682946921</v>
      </c>
      <c r="AA31" s="11">
        <f>'OddsRatio_working_3-way'!X31^(1/3)*COS(('OddsRatio_working_3-way'!Y31+2*PI())/3)</f>
        <v>-0.33043140367549267</v>
      </c>
      <c r="AB31" s="11">
        <f>'OddsRatio_working_3-way'!X31^(1/3)*COS(('OddsRatio_working_3-way'!Y31+4*PI())/3)</f>
        <v>-0.19245094315397648</v>
      </c>
      <c r="AC31" s="11">
        <f>'OddsRatio_working_3-way'!X31^(1/3)*SIN('OddsRatio_working_3-way'!Y31/3)</f>
        <v>7.9663056025005785E-2</v>
      </c>
      <c r="AD31" s="11">
        <f>'OddsRatio_working_3-way'!X31^(1/3)*SIN(('OddsRatio_working_3-way'!Y31+2*PI())/3)</f>
        <v>0.41299786753224305</v>
      </c>
      <c r="AE31" s="11">
        <f>'OddsRatio_working_3-way'!X31^(1/3)*SIN(('OddsRatio_working_3-way'!Y31+4*PI())/3)</f>
        <v>-0.49266092355724894</v>
      </c>
      <c r="AF31" s="11">
        <f>-'OddsRatio_working_3-way'!U31/(3*'OddsRatio_working_3-way'!X31^(1/3))*COS(('OddsRatio_working_3-way'!Y31)/3)</f>
        <v>0.5228823468294691</v>
      </c>
      <c r="AG31" s="11">
        <f>-'OddsRatio_working_3-way'!U31/(3*'OddsRatio_working_3-way'!X31^(1/3))*COS(('OddsRatio_working_3-way'!Y31+2*PI())/3)</f>
        <v>-0.33043140367549262</v>
      </c>
      <c r="AH31" s="11">
        <f>-'OddsRatio_working_3-way'!U31/(3*'OddsRatio_working_3-way'!X31^(1/3))*COS(('OddsRatio_working_3-way'!Y31+4*PI())/3)</f>
        <v>-0.19245094315397643</v>
      </c>
      <c r="AI31" s="11">
        <f>'OddsRatio_working_3-way'!U31/(3*'OddsRatio_working_3-way'!X31^(1/3))*SIN(('OddsRatio_working_3-way'!Y31)/3)</f>
        <v>-7.9663056025005771E-2</v>
      </c>
      <c r="AJ31" s="11">
        <f>'OddsRatio_working_3-way'!U31/(3*'OddsRatio_working_3-way'!X31^(1/3))*SIN(('OddsRatio_working_3-way'!Y31+2*PI())/3)</f>
        <v>-0.41299786753224299</v>
      </c>
      <c r="AK31" s="11">
        <f>'OddsRatio_working_3-way'!U31/(3*'OddsRatio_working_3-way'!X31^(1/3))*SIN(('OddsRatio_working_3-way'!Y31+4*PI())/3)</f>
        <v>0.49266092355724883</v>
      </c>
      <c r="AL31" s="11">
        <f>'OddsRatio_working_3-way'!Z31+'OddsRatio_working_3-way'!AF31</f>
        <v>1.0457646936589384</v>
      </c>
      <c r="AM31" s="11">
        <f>'OddsRatio_working_3-way'!AA31+'OddsRatio_working_3-way'!AG31</f>
        <v>-0.66086280735098524</v>
      </c>
      <c r="AN31" s="11">
        <f>'OddsRatio_working_3-way'!AB31+'OddsRatio_working_3-way'!AH31</f>
        <v>-0.38490188630795291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1.0457646936589384</v>
      </c>
      <c r="AS31" s="11">
        <f>IF(('OddsRatio_working_3-way'!X31=0),IF(Q31&gt;0,-Q31^(1/3),(-Q31)^(1/3)),'OddsRatio_working_3-way'!AM31-'OddsRatio_working_3-way'!R31/3)</f>
        <v>-0.66086280735098524</v>
      </c>
      <c r="AT31" s="11">
        <f>IF(('OddsRatio_working_3-way'!X31=0),IF(Q31&gt;0,-Q31^(1/3),(-Q31)^(1/3)),'OddsRatio_working_3-way'!AN31-'OddsRatio_working_3-way'!R31/3)</f>
        <v>-0.38490188630795291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3.16</v>
      </c>
      <c r="B32" s="4">
        <f>IF('True_Odds_Calculator_3-way'!B33="","",'True_Odds_Calculator_3-way'!B33)</f>
        <v>3.72</v>
      </c>
      <c r="C32" s="4">
        <f>IF('True_Odds_Calculator_3-way'!C33="","",'True_Odds_Calculator_3-way'!C33)</f>
        <v>2.2599999999999998</v>
      </c>
      <c r="D32" s="9">
        <f t="shared" si="13"/>
        <v>0.30736710571855652</v>
      </c>
      <c r="E32" s="9">
        <f t="shared" si="14"/>
        <v>0.26057522416832657</v>
      </c>
      <c r="F32" s="9">
        <f t="shared" si="15"/>
        <v>0.43205767011311719</v>
      </c>
      <c r="G32" s="9">
        <f t="shared" si="16"/>
        <v>1.0432586019005172</v>
      </c>
      <c r="H32" s="9">
        <f t="shared" si="17"/>
        <v>3.2534385801051173</v>
      </c>
      <c r="I32" s="9">
        <f t="shared" si="18"/>
        <v>3.8376633971694072</v>
      </c>
      <c r="J32" s="9">
        <f t="shared" si="19"/>
        <v>2.3145058383946515</v>
      </c>
      <c r="K32" s="11">
        <f t="shared" si="20"/>
        <v>0.31645569620253161</v>
      </c>
      <c r="L32" s="11">
        <f t="shared" si="21"/>
        <v>0.26881720430107525</v>
      </c>
      <c r="M32" s="11">
        <f t="shared" si="22"/>
        <v>0.44247787610619471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-0.27864723546182846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0.2311159452235636</v>
      </c>
      <c r="Q32" s="11">
        <f>2*'OddsRatio_working_3-way'!K32*'OddsRatio_working_3-way'!L32*'OddsRatio_working_3-way'!M32</f>
        <v>7.528206684806632E-2</v>
      </c>
      <c r="R32" s="11">
        <f t="shared" si="23"/>
        <v>0</v>
      </c>
      <c r="S32" s="11">
        <f t="shared" si="24"/>
        <v>-0.82942127468271221</v>
      </c>
      <c r="T32" s="11">
        <f t="shared" si="25"/>
        <v>-0.27016979631358701</v>
      </c>
      <c r="U32" s="11">
        <f>'OddsRatio_working_3-way'!S32-'OddsRatio_working_3-way'!R32^2/3</f>
        <v>-0.82942127468271221</v>
      </c>
      <c r="V32" s="11">
        <f>'OddsRatio_working_3-way'!S32*'OddsRatio_working_3-way'!R32/3-2*'OddsRatio_working_3-way'!R32^3/27-'OddsRatio_working_3-way'!T32</f>
        <v>0.27016979631358701</v>
      </c>
      <c r="W32" s="11">
        <f>'OddsRatio_working_3-way'!V32^2+4*'OddsRatio_working_3-way'!U32^3/27</f>
        <v>-1.1540397034124572E-2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0.14537203640508864</v>
      </c>
      <c r="Y32" s="11">
        <f>IF('OddsRatio_working_3-way'!W32&gt;=0,IF('OddsRatio_working_3-way'!V32+SQRT('OddsRatio_working_3-way'!W32)&gt;0,0,PI()),ACOS('OddsRatio_working_3-way'!V32/(2*'OddsRatio_working_3-way'!X32)))</f>
        <v>0.37845720722621023</v>
      </c>
      <c r="Z32" s="11">
        <f>'OddsRatio_working_3-way'!X32^(1/3)*COS('OddsRatio_working_3-way'!Y32/3)</f>
        <v>0.52162930095025872</v>
      </c>
      <c r="AA32" s="11">
        <f>'OddsRatio_working_3-way'!X32^(1/3)*COS(('OddsRatio_working_3-way'!Y32+2*PI())/3)</f>
        <v>-0.31810752056632291</v>
      </c>
      <c r="AB32" s="11">
        <f>'OddsRatio_working_3-way'!X32^(1/3)*COS(('OddsRatio_working_3-way'!Y32+4*PI())/3)</f>
        <v>-0.20352178038393601</v>
      </c>
      <c r="AC32" s="11">
        <f>'OddsRatio_working_3-way'!X32^(1/3)*SIN('OddsRatio_working_3-way'!Y32/3)</f>
        <v>6.6156107939593714E-2</v>
      </c>
      <c r="AD32" s="11">
        <f>'OddsRatio_working_3-way'!X32^(1/3)*SIN(('OddsRatio_working_3-way'!Y32+2*PI())/3)</f>
        <v>0.41866617201144546</v>
      </c>
      <c r="AE32" s="11">
        <f>'OddsRatio_working_3-way'!X32^(1/3)*SIN(('OddsRatio_working_3-way'!Y32+4*PI())/3)</f>
        <v>-0.4848222799510391</v>
      </c>
      <c r="AF32" s="11">
        <f>-'OddsRatio_working_3-way'!U32/(3*'OddsRatio_working_3-way'!X32^(1/3))*COS(('OddsRatio_working_3-way'!Y32)/3)</f>
        <v>0.52162930095025861</v>
      </c>
      <c r="AG32" s="11">
        <f>-'OddsRatio_working_3-way'!U32/(3*'OddsRatio_working_3-way'!X32^(1/3))*COS(('OddsRatio_working_3-way'!Y32+2*PI())/3)</f>
        <v>-0.3181075205663228</v>
      </c>
      <c r="AH32" s="11">
        <f>-'OddsRatio_working_3-way'!U32/(3*'OddsRatio_working_3-way'!X32^(1/3))*COS(('OddsRatio_working_3-way'!Y32+4*PI())/3)</f>
        <v>-0.20352178038393598</v>
      </c>
      <c r="AI32" s="11">
        <f>'OddsRatio_working_3-way'!U32/(3*'OddsRatio_working_3-way'!X32^(1/3))*SIN(('OddsRatio_working_3-way'!Y32)/3)</f>
        <v>-6.61561079395937E-2</v>
      </c>
      <c r="AJ32" s="11">
        <f>'OddsRatio_working_3-way'!U32/(3*'OddsRatio_working_3-way'!X32^(1/3))*SIN(('OddsRatio_working_3-way'!Y32+2*PI())/3)</f>
        <v>-0.4186661720114454</v>
      </c>
      <c r="AK32" s="11">
        <f>'OddsRatio_working_3-way'!U32/(3*'OddsRatio_working_3-way'!X32^(1/3))*SIN(('OddsRatio_working_3-way'!Y32+4*PI())/3)</f>
        <v>0.48482227995103899</v>
      </c>
      <c r="AL32" s="11">
        <f>'OddsRatio_working_3-way'!Z32+'OddsRatio_working_3-way'!AF32</f>
        <v>1.0432586019005172</v>
      </c>
      <c r="AM32" s="11">
        <f>'OddsRatio_working_3-way'!AA32+'OddsRatio_working_3-way'!AG32</f>
        <v>-0.63621504113264571</v>
      </c>
      <c r="AN32" s="11">
        <f>'OddsRatio_working_3-way'!AB32+'OddsRatio_working_3-way'!AH32</f>
        <v>-0.40704356076787196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1.0432586019005172</v>
      </c>
      <c r="AS32" s="11">
        <f>IF(('OddsRatio_working_3-way'!X32=0),IF(Q32&gt;0,-Q32^(1/3),(-Q32)^(1/3)),'OddsRatio_working_3-way'!AM32-'OddsRatio_working_3-way'!R32/3)</f>
        <v>-0.63621504113264571</v>
      </c>
      <c r="AT32" s="11">
        <f>IF(('OddsRatio_working_3-way'!X32=0),IF(Q32&gt;0,-Q32^(1/3),(-Q32)^(1/3)),'OddsRatio_working_3-way'!AN32-'OddsRatio_working_3-way'!R32/3)</f>
        <v>-0.40704356076787196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1.63</v>
      </c>
      <c r="B33" s="4">
        <f>IF('True_Odds_Calculator_3-way'!B34="","",'True_Odds_Calculator_3-way'!B34)</f>
        <v>4.47</v>
      </c>
      <c r="C33" s="4">
        <f>IF('True_Odds_Calculator_3-way'!C34="","",'True_Odds_Calculator_3-way'!C34)</f>
        <v>5.15</v>
      </c>
      <c r="D33" s="9">
        <f t="shared" si="13"/>
        <v>0.60020636264579152</v>
      </c>
      <c r="E33" s="9">
        <f t="shared" si="14"/>
        <v>0.21418773355234536</v>
      </c>
      <c r="F33" s="9">
        <f t="shared" si="15"/>
        <v>0.1856059038018632</v>
      </c>
      <c r="G33" s="9">
        <f t="shared" si="16"/>
        <v>1.0572914828294011</v>
      </c>
      <c r="H33" s="9">
        <f t="shared" si="17"/>
        <v>1.6660936341825228</v>
      </c>
      <c r="I33" s="9">
        <f t="shared" si="18"/>
        <v>4.6688014454180209</v>
      </c>
      <c r="J33" s="9">
        <f t="shared" si="19"/>
        <v>5.3877596537420134</v>
      </c>
      <c r="K33" s="11">
        <f t="shared" si="20"/>
        <v>0.61349693251533743</v>
      </c>
      <c r="L33" s="11">
        <f t="shared" si="21"/>
        <v>0.2237136465324385</v>
      </c>
      <c r="M33" s="11">
        <f t="shared" si="22"/>
        <v>0.1941747572815534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-0.24177743417010422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0.21986271771905624</v>
      </c>
      <c r="Q33" s="11">
        <f>2*'OddsRatio_working_3-way'!K33*'OddsRatio_working_3-way'!L33*'OddsRatio_working_3-way'!M33</f>
        <v>5.330005278037727E-2</v>
      </c>
      <c r="R33" s="11">
        <f t="shared" si="23"/>
        <v>0</v>
      </c>
      <c r="S33" s="11">
        <f t="shared" si="24"/>
        <v>-0.90935995939294434</v>
      </c>
      <c r="T33" s="11">
        <f t="shared" si="25"/>
        <v>-0.22045089924677438</v>
      </c>
      <c r="U33" s="11">
        <f>'OddsRatio_working_3-way'!S33-'OddsRatio_working_3-way'!R33^2/3</f>
        <v>-0.90935995939294434</v>
      </c>
      <c r="V33" s="11">
        <f>'OddsRatio_working_3-way'!S33*'OddsRatio_working_3-way'!R33/3-2*'OddsRatio_working_3-way'!R33^3/27-'OddsRatio_working_3-way'!T33</f>
        <v>0.22045089924677438</v>
      </c>
      <c r="W33" s="11">
        <f>'OddsRatio_working_3-way'!V33^2+4*'OddsRatio_working_3-way'!U33^3/27</f>
        <v>-6.2806151422414386E-2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0.16688675082307003</v>
      </c>
      <c r="Y33" s="11">
        <f>IF('OddsRatio_working_3-way'!W33&gt;=0,IF('OddsRatio_working_3-way'!V33+SQRT('OddsRatio_working_3-way'!W33)&gt;0,0,PI()),ACOS('OddsRatio_working_3-way'!V33/(2*'OddsRatio_working_3-way'!X33)))</f>
        <v>0.8493377588327905</v>
      </c>
      <c r="Z33" s="11">
        <f>'OddsRatio_working_3-way'!X33^(1/3)*COS('OddsRatio_working_3-way'!Y33/3)</f>
        <v>0.52864574141470067</v>
      </c>
      <c r="AA33" s="11">
        <f>'OddsRatio_working_3-way'!X33^(1/3)*COS(('OddsRatio_working_3-way'!Y33+2*PI())/3)</f>
        <v>-0.39751540019497666</v>
      </c>
      <c r="AB33" s="11">
        <f>'OddsRatio_working_3-way'!X33^(1/3)*COS(('OddsRatio_working_3-way'!Y33+4*PI())/3)</f>
        <v>-0.13113034121972406</v>
      </c>
      <c r="AC33" s="11">
        <f>'OddsRatio_working_3-way'!X33^(1/3)*SIN('OddsRatio_working_3-way'!Y33/3)</f>
        <v>0.15379748550745645</v>
      </c>
      <c r="AD33" s="11">
        <f>'OddsRatio_working_3-way'!X33^(1/3)*SIN(('OddsRatio_working_3-way'!Y33+2*PI())/3)</f>
        <v>0.3809218989138618</v>
      </c>
      <c r="AE33" s="11">
        <f>'OddsRatio_working_3-way'!X33^(1/3)*SIN(('OddsRatio_working_3-way'!Y33+4*PI())/3)</f>
        <v>-0.53471938442131828</v>
      </c>
      <c r="AF33" s="11">
        <f>-'OddsRatio_working_3-way'!U33/(3*'OddsRatio_working_3-way'!X33^(1/3))*COS(('OddsRatio_working_3-way'!Y33)/3)</f>
        <v>0.52864574141470055</v>
      </c>
      <c r="AG33" s="11">
        <f>-'OddsRatio_working_3-way'!U33/(3*'OddsRatio_working_3-way'!X33^(1/3))*COS(('OddsRatio_working_3-way'!Y33+2*PI())/3)</f>
        <v>-0.39751540019497661</v>
      </c>
      <c r="AH33" s="11">
        <f>-'OddsRatio_working_3-way'!U33/(3*'OddsRatio_working_3-way'!X33^(1/3))*COS(('OddsRatio_working_3-way'!Y33+4*PI())/3)</f>
        <v>-0.13113034121972403</v>
      </c>
      <c r="AI33" s="11">
        <f>'OddsRatio_working_3-way'!U33/(3*'OddsRatio_working_3-way'!X33^(1/3))*SIN(('OddsRatio_working_3-way'!Y33)/3)</f>
        <v>-0.15379748550745642</v>
      </c>
      <c r="AJ33" s="11">
        <f>'OddsRatio_working_3-way'!U33/(3*'OddsRatio_working_3-way'!X33^(1/3))*SIN(('OddsRatio_working_3-way'!Y33+2*PI())/3)</f>
        <v>-0.38092189891386175</v>
      </c>
      <c r="AK33" s="11">
        <f>'OddsRatio_working_3-way'!U33/(3*'OddsRatio_working_3-way'!X33^(1/3))*SIN(('OddsRatio_working_3-way'!Y33+4*PI())/3)</f>
        <v>0.53471938442131817</v>
      </c>
      <c r="AL33" s="11">
        <f>'OddsRatio_working_3-way'!Z33+'OddsRatio_working_3-way'!AF33</f>
        <v>1.0572914828294011</v>
      </c>
      <c r="AM33" s="11">
        <f>'OddsRatio_working_3-way'!AA33+'OddsRatio_working_3-way'!AG33</f>
        <v>-0.79503080038995333</v>
      </c>
      <c r="AN33" s="11">
        <f>'OddsRatio_working_3-way'!AB33+'OddsRatio_working_3-way'!AH33</f>
        <v>-0.26226068243944811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1.0572914828294011</v>
      </c>
      <c r="AS33" s="11">
        <f>IF(('OddsRatio_working_3-way'!X33=0),IF(Q33&gt;0,-Q33^(1/3),(-Q33)^(1/3)),'OddsRatio_working_3-way'!AM33-'OddsRatio_working_3-way'!R33/3)</f>
        <v>-0.79503080038995333</v>
      </c>
      <c r="AT33" s="11">
        <f>IF(('OddsRatio_working_3-way'!X33=0),IF(Q33&gt;0,-Q33^(1/3),(-Q33)^(1/3)),'OddsRatio_working_3-way'!AN33-'OddsRatio_working_3-way'!R33/3)</f>
        <v>-0.26226068243944811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2.17</v>
      </c>
      <c r="B34" s="4">
        <f>IF('True_Odds_Calculator_3-way'!B35="","",'True_Odds_Calculator_3-way'!B35)</f>
        <v>3.59</v>
      </c>
      <c r="C34" s="4">
        <f>IF('True_Odds_Calculator_3-way'!C35="","",'True_Odds_Calculator_3-way'!C35)</f>
        <v>3.34</v>
      </c>
      <c r="D34" s="9">
        <f t="shared" si="13"/>
        <v>0.44611920141540357</v>
      </c>
      <c r="E34" s="9">
        <f t="shared" si="14"/>
        <v>0.26678078304816299</v>
      </c>
      <c r="F34" s="9">
        <f t="shared" si="15"/>
        <v>0.28710001553643366</v>
      </c>
      <c r="G34" s="9">
        <f t="shared" si="16"/>
        <v>1.0611567277325913</v>
      </c>
      <c r="H34" s="9">
        <f t="shared" si="17"/>
        <v>2.2415533714471318</v>
      </c>
      <c r="I34" s="9">
        <f t="shared" si="18"/>
        <v>3.7483959248274115</v>
      </c>
      <c r="J34" s="9">
        <f t="shared" si="19"/>
        <v>3.4831067428942637</v>
      </c>
      <c r="K34" s="11">
        <f t="shared" si="20"/>
        <v>0.46082949308755761</v>
      </c>
      <c r="L34" s="11">
        <f t="shared" si="21"/>
        <v>0.2785515320334262</v>
      </c>
      <c r="M34" s="11">
        <f t="shared" si="22"/>
        <v>0.29940119760479045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-0.27252153972224502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0.23443863591764397</v>
      </c>
      <c r="Q34" s="11">
        <f>2*'OddsRatio_working_3-way'!K34*'OddsRatio_working_3-way'!L34*'OddsRatio_working_3-way'!M34</f>
        <v>7.6865126530375069E-2</v>
      </c>
      <c r="R34" s="11">
        <f t="shared" si="23"/>
        <v>0</v>
      </c>
      <c r="S34" s="11">
        <f t="shared" si="24"/>
        <v>-0.86025727051368017</v>
      </c>
      <c r="T34" s="11">
        <f t="shared" si="25"/>
        <v>-0.28205156410284593</v>
      </c>
      <c r="U34" s="11">
        <f>'OddsRatio_working_3-way'!S34-'OddsRatio_working_3-way'!R34^2/3</f>
        <v>-0.86025727051368017</v>
      </c>
      <c r="V34" s="11">
        <f>'OddsRatio_working_3-way'!S34*'OddsRatio_working_3-way'!R34/3-2*'OddsRatio_working_3-way'!R34^3/27-'OddsRatio_working_3-way'!T34</f>
        <v>0.28205156410284593</v>
      </c>
      <c r="W34" s="11">
        <f>'OddsRatio_working_3-way'!V34^2+4*'OddsRatio_working_3-way'!U34^3/27</f>
        <v>-1.4762026683156598E-2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0.15355382728543304</v>
      </c>
      <c r="Y34" s="11">
        <f>IF('OddsRatio_working_3-way'!W34&gt;=0,IF('OddsRatio_working_3-way'!V34+SQRT('OddsRatio_working_3-way'!W34)&gt;0,0,PI()),ACOS('OddsRatio_working_3-way'!V34/(2*'OddsRatio_working_3-way'!X34)))</f>
        <v>0.40674690931461699</v>
      </c>
      <c r="Z34" s="11">
        <f>'OddsRatio_working_3-way'!X34^(1/3)*COS('OddsRatio_working_3-way'!Y34/3)</f>
        <v>0.53057836386629575</v>
      </c>
      <c r="AA34" s="11">
        <f>'OddsRatio_working_3-way'!X34^(1/3)*COS(('OddsRatio_working_3-way'!Y34+2*PI())/3)</f>
        <v>-0.32797305127880616</v>
      </c>
      <c r="AB34" s="11">
        <f>'OddsRatio_working_3-way'!X34^(1/3)*COS(('OddsRatio_working_3-way'!Y34+4*PI())/3)</f>
        <v>-0.20260531258748982</v>
      </c>
      <c r="AC34" s="11">
        <f>'OddsRatio_working_3-way'!X34^(1/3)*SIN('OddsRatio_working_3-way'!Y34/3)</f>
        <v>7.2381097681126397E-2</v>
      </c>
      <c r="AD34" s="11">
        <f>'OddsRatio_working_3-way'!X34^(1/3)*SIN(('OddsRatio_working_3-way'!Y34+2*PI())/3)</f>
        <v>0.4233037929660326</v>
      </c>
      <c r="AE34" s="11">
        <f>'OddsRatio_working_3-way'!X34^(1/3)*SIN(('OddsRatio_working_3-way'!Y34+4*PI())/3)</f>
        <v>-0.4956848906471587</v>
      </c>
      <c r="AF34" s="11">
        <f>-'OddsRatio_working_3-way'!U34/(3*'OddsRatio_working_3-way'!X34^(1/3))*COS(('OddsRatio_working_3-way'!Y34)/3)</f>
        <v>0.53057836386629553</v>
      </c>
      <c r="AG34" s="11">
        <f>-'OddsRatio_working_3-way'!U34/(3*'OddsRatio_working_3-way'!X34^(1/3))*COS(('OddsRatio_working_3-way'!Y34+2*PI())/3)</f>
        <v>-0.32797305127880599</v>
      </c>
      <c r="AH34" s="11">
        <f>-'OddsRatio_working_3-way'!U34/(3*'OddsRatio_working_3-way'!X34^(1/3))*COS(('OddsRatio_working_3-way'!Y34+4*PI())/3)</f>
        <v>-0.20260531258748973</v>
      </c>
      <c r="AI34" s="11">
        <f>'OddsRatio_working_3-way'!U34/(3*'OddsRatio_working_3-way'!X34^(1/3))*SIN(('OddsRatio_working_3-way'!Y34)/3)</f>
        <v>-7.2381097681126369E-2</v>
      </c>
      <c r="AJ34" s="11">
        <f>'OddsRatio_working_3-way'!U34/(3*'OddsRatio_working_3-way'!X34^(1/3))*SIN(('OddsRatio_working_3-way'!Y34+2*PI())/3)</f>
        <v>-0.42330379296603243</v>
      </c>
      <c r="AK34" s="11">
        <f>'OddsRatio_working_3-way'!U34/(3*'OddsRatio_working_3-way'!X34^(1/3))*SIN(('OddsRatio_working_3-way'!Y34+4*PI())/3)</f>
        <v>0.49568489064715848</v>
      </c>
      <c r="AL34" s="11">
        <f>'OddsRatio_working_3-way'!Z34+'OddsRatio_working_3-way'!AF34</f>
        <v>1.0611567277325913</v>
      </c>
      <c r="AM34" s="11">
        <f>'OddsRatio_working_3-way'!AA34+'OddsRatio_working_3-way'!AG34</f>
        <v>-0.6559461025576121</v>
      </c>
      <c r="AN34" s="11">
        <f>'OddsRatio_working_3-way'!AB34+'OddsRatio_working_3-way'!AH34</f>
        <v>-0.40521062517497952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1.0611567277325913</v>
      </c>
      <c r="AS34" s="11">
        <f>IF(('OddsRatio_working_3-way'!X34=0),IF(Q34&gt;0,-Q34^(1/3),(-Q34)^(1/3)),'OddsRatio_working_3-way'!AM34-'OddsRatio_working_3-way'!R34/3)</f>
        <v>-0.6559461025576121</v>
      </c>
      <c r="AT34" s="11">
        <f>IF(('OddsRatio_working_3-way'!X34=0),IF(Q34&gt;0,-Q34^(1/3),(-Q34)^(1/3)),'OddsRatio_working_3-way'!AN34-'OddsRatio_working_3-way'!R34/3)</f>
        <v>-0.40521062517497952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1.93</v>
      </c>
      <c r="B35" s="4">
        <f>IF('True_Odds_Calculator_3-way'!B36="","",'True_Odds_Calculator_3-way'!B36)</f>
        <v>3.61</v>
      </c>
      <c r="C35" s="4">
        <f>IF('True_Odds_Calculator_3-way'!C36="","",'True_Odds_Calculator_3-way'!C36)</f>
        <v>4.2699999999999996</v>
      </c>
      <c r="D35" s="9">
        <f t="shared" si="13"/>
        <v>0.50641030512066165</v>
      </c>
      <c r="E35" s="9">
        <f t="shared" si="14"/>
        <v>0.26770882700948351</v>
      </c>
      <c r="F35" s="9">
        <f t="shared" si="15"/>
        <v>0.2258808678698547</v>
      </c>
      <c r="G35" s="9">
        <f t="shared" si="16"/>
        <v>1.0480466175953489</v>
      </c>
      <c r="H35" s="9">
        <f t="shared" si="17"/>
        <v>1.9746833543636744</v>
      </c>
      <c r="I35" s="9">
        <f t="shared" si="18"/>
        <v>3.7354016719238596</v>
      </c>
      <c r="J35" s="9">
        <f t="shared" si="19"/>
        <v>4.4271124395367911</v>
      </c>
      <c r="K35" s="11">
        <f t="shared" si="20"/>
        <v>0.5181347150259068</v>
      </c>
      <c r="L35" s="11">
        <f t="shared" si="21"/>
        <v>0.2770083102493075</v>
      </c>
      <c r="M35" s="11">
        <f t="shared" si="22"/>
        <v>0.23419203747072601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-0.26679569811078985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0.22890470844884597</v>
      </c>
      <c r="Q35" s="11">
        <f>2*'OddsRatio_working_3-way'!K35*'OddsRatio_working_3-way'!L35*'OddsRatio_working_3-way'!M35</f>
        <v>6.7226052407884276E-2</v>
      </c>
      <c r="R35" s="11">
        <f t="shared" si="23"/>
        <v>0</v>
      </c>
      <c r="S35" s="11">
        <f t="shared" si="24"/>
        <v>-0.85797750889443047</v>
      </c>
      <c r="T35" s="11">
        <f t="shared" si="25"/>
        <v>-0.25197577353727763</v>
      </c>
      <c r="U35" s="11">
        <f>'OddsRatio_working_3-way'!S35-'OddsRatio_working_3-way'!R35^2/3</f>
        <v>-0.85797750889443047</v>
      </c>
      <c r="V35" s="11">
        <f>'OddsRatio_working_3-way'!S35*'OddsRatio_working_3-way'!R35/3-2*'OddsRatio_working_3-way'!R35^3/27-'OddsRatio_working_3-way'!T35</f>
        <v>0.25197577353727763</v>
      </c>
      <c r="W35" s="11">
        <f>'OddsRatio_working_3-way'!V35^2+4*'OddsRatio_working_3-way'!U35^3/27</f>
        <v>-3.0075475013301642E-2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0.15294383402331971</v>
      </c>
      <c r="Y35" s="11">
        <f>IF('OddsRatio_working_3-way'!W35&gt;=0,IF('OddsRatio_working_3-way'!V35+SQRT('OddsRatio_working_3-way'!W35)&gt;0,0,PI()),ACOS('OddsRatio_working_3-way'!V35/(2*'OddsRatio_working_3-way'!X35)))</f>
        <v>0.60279778563634379</v>
      </c>
      <c r="Z35" s="11">
        <f>'OddsRatio_working_3-way'!X35^(1/3)*COS('OddsRatio_working_3-way'!Y35/3)</f>
        <v>0.52402330879767445</v>
      </c>
      <c r="AA35" s="11">
        <f>'OddsRatio_working_3-way'!X35^(1/3)*COS(('OddsRatio_working_3-way'!Y35+2*PI())/3)</f>
        <v>-0.35444571793150093</v>
      </c>
      <c r="AB35" s="11">
        <f>'OddsRatio_working_3-way'!X35^(1/3)*COS(('OddsRatio_working_3-way'!Y35+4*PI())/3)</f>
        <v>-0.16957759086617369</v>
      </c>
      <c r="AC35" s="11">
        <f>'OddsRatio_working_3-way'!X35^(1/3)*SIN('OddsRatio_working_3-way'!Y35/3)</f>
        <v>0.10673366292574857</v>
      </c>
      <c r="AD35" s="11">
        <f>'OddsRatio_working_3-way'!X35^(1/3)*SIN(('OddsRatio_working_3-way'!Y35+2*PI())/3)</f>
        <v>0.40045066613108926</v>
      </c>
      <c r="AE35" s="11">
        <f>'OddsRatio_working_3-way'!X35^(1/3)*SIN(('OddsRatio_working_3-way'!Y35+4*PI())/3)</f>
        <v>-0.50718432905683786</v>
      </c>
      <c r="AF35" s="11">
        <f>-'OddsRatio_working_3-way'!U35/(3*'OddsRatio_working_3-way'!X35^(1/3))*COS(('OddsRatio_working_3-way'!Y35)/3)</f>
        <v>0.52402330879767434</v>
      </c>
      <c r="AG35" s="11">
        <f>-'OddsRatio_working_3-way'!U35/(3*'OddsRatio_working_3-way'!X35^(1/3))*COS(('OddsRatio_working_3-way'!Y35+2*PI())/3)</f>
        <v>-0.35444571793150087</v>
      </c>
      <c r="AH35" s="11">
        <f>-'OddsRatio_working_3-way'!U35/(3*'OddsRatio_working_3-way'!X35^(1/3))*COS(('OddsRatio_working_3-way'!Y35+4*PI())/3)</f>
        <v>-0.16957759086617366</v>
      </c>
      <c r="AI35" s="11">
        <f>'OddsRatio_working_3-way'!U35/(3*'OddsRatio_working_3-way'!X35^(1/3))*SIN(('OddsRatio_working_3-way'!Y35)/3)</f>
        <v>-0.10673366292574854</v>
      </c>
      <c r="AJ35" s="11">
        <f>'OddsRatio_working_3-way'!U35/(3*'OddsRatio_working_3-way'!X35^(1/3))*SIN(('OddsRatio_working_3-way'!Y35+2*PI())/3)</f>
        <v>-0.40045066613108921</v>
      </c>
      <c r="AK35" s="11">
        <f>'OddsRatio_working_3-way'!U35/(3*'OddsRatio_working_3-way'!X35^(1/3))*SIN(('OddsRatio_working_3-way'!Y35+4*PI())/3)</f>
        <v>0.50718432905683775</v>
      </c>
      <c r="AL35" s="11">
        <f>'OddsRatio_working_3-way'!Z35+'OddsRatio_working_3-way'!AF35</f>
        <v>1.0480466175953489</v>
      </c>
      <c r="AM35" s="11">
        <f>'OddsRatio_working_3-way'!AA35+'OddsRatio_working_3-way'!AG35</f>
        <v>-0.70889143586300185</v>
      </c>
      <c r="AN35" s="11">
        <f>'OddsRatio_working_3-way'!AB35+'OddsRatio_working_3-way'!AH35</f>
        <v>-0.33915518173234738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1.0480466175953489</v>
      </c>
      <c r="AS35" s="11">
        <f>IF(('OddsRatio_working_3-way'!X35=0),IF(Q35&gt;0,-Q35^(1/3),(-Q35)^(1/3)),'OddsRatio_working_3-way'!AM35-'OddsRatio_working_3-way'!R35/3)</f>
        <v>-0.70889143586300185</v>
      </c>
      <c r="AT35" s="11">
        <f>IF(('OddsRatio_working_3-way'!X35=0),IF(Q35&gt;0,-Q35^(1/3),(-Q35)^(1/3)),'OddsRatio_working_3-way'!AN35-'OddsRatio_working_3-way'!R35/3)</f>
        <v>-0.33915518173234738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1.74</v>
      </c>
      <c r="B36" s="4">
        <f>IF('True_Odds_Calculator_3-way'!B37="","",'True_Odds_Calculator_3-way'!B37)</f>
        <v>4.08</v>
      </c>
      <c r="C36" s="4">
        <f>IF('True_Odds_Calculator_3-way'!C37="","",'True_Odds_Calculator_3-way'!C37)</f>
        <v>4.8099999999999996</v>
      </c>
      <c r="D36" s="9">
        <f t="shared" si="13"/>
        <v>0.56320359060523939</v>
      </c>
      <c r="E36" s="9">
        <f t="shared" si="14"/>
        <v>0.23651881621759394</v>
      </c>
      <c r="F36" s="9">
        <f t="shared" si="15"/>
        <v>0.2002775931771667</v>
      </c>
      <c r="G36" s="9">
        <f t="shared" si="16"/>
        <v>1.048049813508303</v>
      </c>
      <c r="H36" s="9">
        <f t="shared" si="17"/>
        <v>1.7755568619961444</v>
      </c>
      <c r="I36" s="9">
        <f t="shared" si="18"/>
        <v>4.2279934256055736</v>
      </c>
      <c r="J36" s="9">
        <f t="shared" si="19"/>
        <v>4.9930697894666345</v>
      </c>
      <c r="K36" s="11">
        <f t="shared" si="20"/>
        <v>0.57471264367816088</v>
      </c>
      <c r="L36" s="11">
        <f t="shared" si="21"/>
        <v>0.24509803921568626</v>
      </c>
      <c r="M36" s="11">
        <f t="shared" si="22"/>
        <v>0.20790020790020791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-0.25430384355333646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0.22344469606132888</v>
      </c>
      <c r="Q36" s="11">
        <f>2*'OddsRatio_working_3-way'!K36*'OddsRatio_working_3-way'!L36*'OddsRatio_working_3-way'!M36</f>
        <v>5.857003828606263E-2</v>
      </c>
      <c r="R36" s="11">
        <f t="shared" si="23"/>
        <v>0</v>
      </c>
      <c r="S36" s="11">
        <f t="shared" si="24"/>
        <v>-0.87865245345560294</v>
      </c>
      <c r="T36" s="11">
        <f t="shared" si="25"/>
        <v>-0.23031519094511221</v>
      </c>
      <c r="U36" s="11">
        <f>'OddsRatio_working_3-way'!S36-'OddsRatio_working_3-way'!R36^2/3</f>
        <v>-0.87865245345560294</v>
      </c>
      <c r="V36" s="11">
        <f>'OddsRatio_working_3-way'!S36*'OddsRatio_working_3-way'!R36/3-2*'OddsRatio_working_3-way'!R36^3/27-'OddsRatio_working_3-way'!T36</f>
        <v>0.23031519094511221</v>
      </c>
      <c r="W36" s="11">
        <f>'OddsRatio_working_3-way'!V36^2+4*'OddsRatio_working_3-way'!U36^3/27</f>
        <v>-4.7450641908617454E-2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0.15850530676344954</v>
      </c>
      <c r="Y36" s="11">
        <f>IF('OddsRatio_working_3-way'!W36&gt;=0,IF('OddsRatio_working_3-way'!V36+SQRT('OddsRatio_working_3-way'!W36)&gt;0,0,PI()),ACOS('OddsRatio_working_3-way'!V36/(2*'OddsRatio_working_3-way'!X36)))</f>
        <v>0.75754952310172763</v>
      </c>
      <c r="Z36" s="11">
        <f>'OddsRatio_working_3-way'!X36^(1/3)*COS('OddsRatio_working_3-way'!Y36/3)</f>
        <v>0.52402490675415148</v>
      </c>
      <c r="AA36" s="11">
        <f>'OddsRatio_working_3-way'!X36^(1/3)*COS(('OddsRatio_working_3-way'!Y36+2*PI())/3)</f>
        <v>-0.37910872227526821</v>
      </c>
      <c r="AB36" s="11">
        <f>'OddsRatio_working_3-way'!X36^(1/3)*COS(('OddsRatio_working_3-way'!Y36+4*PI())/3)</f>
        <v>-0.14491618447888299</v>
      </c>
      <c r="AC36" s="11">
        <f>'OddsRatio_working_3-way'!X36^(1/3)*SIN('OddsRatio_working_3-way'!Y36/3)</f>
        <v>0.13521112473894462</v>
      </c>
      <c r="AD36" s="11">
        <f>'OddsRatio_working_3-way'!X36^(1/3)*SIN(('OddsRatio_working_3-way'!Y36+2*PI())/3)</f>
        <v>0.38621331909539469</v>
      </c>
      <c r="AE36" s="11">
        <f>'OddsRatio_working_3-way'!X36^(1/3)*SIN(('OddsRatio_working_3-way'!Y36+4*PI())/3)</f>
        <v>-0.52142444383433917</v>
      </c>
      <c r="AF36" s="11">
        <f>-'OddsRatio_working_3-way'!U36/(3*'OddsRatio_working_3-way'!X36^(1/3))*COS(('OddsRatio_working_3-way'!Y36)/3)</f>
        <v>0.52402490675415148</v>
      </c>
      <c r="AG36" s="11">
        <f>-'OddsRatio_working_3-way'!U36/(3*'OddsRatio_working_3-way'!X36^(1/3))*COS(('OddsRatio_working_3-way'!Y36+2*PI())/3)</f>
        <v>-0.37910872227526821</v>
      </c>
      <c r="AH36" s="11">
        <f>-'OddsRatio_working_3-way'!U36/(3*'OddsRatio_working_3-way'!X36^(1/3))*COS(('OddsRatio_working_3-way'!Y36+4*PI())/3)</f>
        <v>-0.14491618447888299</v>
      </c>
      <c r="AI36" s="11">
        <f>'OddsRatio_working_3-way'!U36/(3*'OddsRatio_working_3-way'!X36^(1/3))*SIN(('OddsRatio_working_3-way'!Y36)/3)</f>
        <v>-0.13521112473894462</v>
      </c>
      <c r="AJ36" s="11">
        <f>'OddsRatio_working_3-way'!U36/(3*'OddsRatio_working_3-way'!X36^(1/3))*SIN(('OddsRatio_working_3-way'!Y36+2*PI())/3)</f>
        <v>-0.38621331909539469</v>
      </c>
      <c r="AK36" s="11">
        <f>'OddsRatio_working_3-way'!U36/(3*'OddsRatio_working_3-way'!X36^(1/3))*SIN(('OddsRatio_working_3-way'!Y36+4*PI())/3)</f>
        <v>0.52142444383433917</v>
      </c>
      <c r="AL36" s="11">
        <f>'OddsRatio_working_3-way'!Z36+'OddsRatio_working_3-way'!AF36</f>
        <v>1.048049813508303</v>
      </c>
      <c r="AM36" s="11">
        <f>'OddsRatio_working_3-way'!AA36+'OddsRatio_working_3-way'!AG36</f>
        <v>-0.75821744455053641</v>
      </c>
      <c r="AN36" s="11">
        <f>'OddsRatio_working_3-way'!AB36+'OddsRatio_working_3-way'!AH36</f>
        <v>-0.28983236895776598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1.048049813508303</v>
      </c>
      <c r="AS36" s="11">
        <f>IF(('OddsRatio_working_3-way'!X36=0),IF(Q36&gt;0,-Q36^(1/3),(-Q36)^(1/3)),'OddsRatio_working_3-way'!AM36-'OddsRatio_working_3-way'!R36/3)</f>
        <v>-0.75821744455053641</v>
      </c>
      <c r="AT36" s="11">
        <f>IF(('OddsRatio_working_3-way'!X36=0),IF(Q36&gt;0,-Q36^(1/3),(-Q36)^(1/3)),'OddsRatio_working_3-way'!AN36-'OddsRatio_working_3-way'!R36/3)</f>
        <v>-0.28983236895776598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3.29</v>
      </c>
      <c r="B37" s="4">
        <f>IF('True_Odds_Calculator_3-way'!B38="","",'True_Odds_Calculator_3-way'!B38)</f>
        <v>3.16</v>
      </c>
      <c r="C37" s="4">
        <f>IF('True_Odds_Calculator_3-way'!C38="","",'True_Odds_Calculator_3-way'!C38)</f>
        <v>2.36</v>
      </c>
      <c r="D37" s="9">
        <f t="shared" si="13"/>
        <v>0.29010077223536268</v>
      </c>
      <c r="E37" s="9">
        <f t="shared" si="14"/>
        <v>0.30228275396861842</v>
      </c>
      <c r="F37" s="9">
        <f t="shared" si="15"/>
        <v>0.4076164737960189</v>
      </c>
      <c r="G37" s="9">
        <f t="shared" si="16"/>
        <v>1.0685930285211744</v>
      </c>
      <c r="H37" s="9">
        <f t="shared" si="17"/>
        <v>3.4470780353134893</v>
      </c>
      <c r="I37" s="9">
        <f t="shared" si="18"/>
        <v>3.3081609416057369</v>
      </c>
      <c r="J37" s="9">
        <f t="shared" si="19"/>
        <v>2.4532865187887967</v>
      </c>
      <c r="K37" s="11">
        <f t="shared" si="20"/>
        <v>0.303951367781155</v>
      </c>
      <c r="L37" s="11">
        <f t="shared" si="21"/>
        <v>0.31645569620253161</v>
      </c>
      <c r="M37" s="11">
        <f t="shared" si="22"/>
        <v>0.42372881355932207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-0.27417834987208733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0.23679970054823407</v>
      </c>
      <c r="Q37" s="11">
        <f>2*'OddsRatio_working_3-way'!K37*'OddsRatio_working_3-way'!L37*'OddsRatio_working_3-way'!M37</f>
        <v>8.1514526866862003E-2</v>
      </c>
      <c r="R37" s="11">
        <f t="shared" si="23"/>
        <v>0</v>
      </c>
      <c r="S37" s="11">
        <f t="shared" si="24"/>
        <v>-0.8636703104337321</v>
      </c>
      <c r="T37" s="11">
        <f t="shared" si="25"/>
        <v>-0.29730475402193879</v>
      </c>
      <c r="U37" s="11">
        <f>'OddsRatio_working_3-way'!S37-'OddsRatio_working_3-way'!R37^2/3</f>
        <v>-0.8636703104337321</v>
      </c>
      <c r="V37" s="11">
        <f>'OddsRatio_working_3-way'!S37*'OddsRatio_working_3-way'!R37/3-2*'OddsRatio_working_3-way'!R37^3/27-'OddsRatio_working_3-way'!T37</f>
        <v>0.29730475402193879</v>
      </c>
      <c r="W37" s="11">
        <f>'OddsRatio_working_3-way'!V37^2+4*'OddsRatio_working_3-way'!U37^3/27</f>
        <v>-7.052029884068084E-3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0.15446856205075646</v>
      </c>
      <c r="Y37" s="11">
        <f>IF('OddsRatio_working_3-way'!W37&gt;=0,IF('OddsRatio_working_3-way'!V37+SQRT('OddsRatio_working_3-way'!W37)&gt;0,0,PI()),ACOS('OddsRatio_working_3-way'!V37/(2*'OddsRatio_working_3-way'!X37)))</f>
        <v>0.27528735431785978</v>
      </c>
      <c r="Z37" s="11">
        <f>'OddsRatio_working_3-way'!X37^(1/3)*COS('OddsRatio_working_3-way'!Y37/3)</f>
        <v>0.53429651426058722</v>
      </c>
      <c r="AA37" s="11">
        <f>'OddsRatio_working_3-way'!X37^(1/3)*COS(('OddsRatio_working_3-way'!Y37+2*PI())/3)</f>
        <v>-0.30972763882111493</v>
      </c>
      <c r="AB37" s="11">
        <f>'OddsRatio_working_3-way'!X37^(1/3)*COS(('OddsRatio_working_3-way'!Y37+4*PI())/3)</f>
        <v>-0.2245688754394724</v>
      </c>
      <c r="AC37" s="11">
        <f>'OddsRatio_working_3-way'!X37^(1/3)*SIN('OddsRatio_working_3-way'!Y37/3)</f>
        <v>4.9166434962246916E-2</v>
      </c>
      <c r="AD37" s="11">
        <f>'OddsRatio_working_3-way'!X37^(1/3)*SIN(('OddsRatio_working_3-way'!Y37+2*PI())/3)</f>
        <v>0.43813113702201961</v>
      </c>
      <c r="AE37" s="11">
        <f>'OddsRatio_working_3-way'!X37^(1/3)*SIN(('OddsRatio_working_3-way'!Y37+4*PI())/3)</f>
        <v>-0.48729757198426654</v>
      </c>
      <c r="AF37" s="11">
        <f>-'OddsRatio_working_3-way'!U37/(3*'OddsRatio_working_3-way'!X37^(1/3))*COS(('OddsRatio_working_3-way'!Y37)/3)</f>
        <v>0.53429651426058722</v>
      </c>
      <c r="AG37" s="11">
        <f>-'OddsRatio_working_3-way'!U37/(3*'OddsRatio_working_3-way'!X37^(1/3))*COS(('OddsRatio_working_3-way'!Y37+2*PI())/3)</f>
        <v>-0.30972763882111493</v>
      </c>
      <c r="AH37" s="11">
        <f>-'OddsRatio_working_3-way'!U37/(3*'OddsRatio_working_3-way'!X37^(1/3))*COS(('OddsRatio_working_3-way'!Y37+4*PI())/3)</f>
        <v>-0.2245688754394724</v>
      </c>
      <c r="AI37" s="11">
        <f>'OddsRatio_working_3-way'!U37/(3*'OddsRatio_working_3-way'!X37^(1/3))*SIN(('OddsRatio_working_3-way'!Y37)/3)</f>
        <v>-4.9166434962246916E-2</v>
      </c>
      <c r="AJ37" s="11">
        <f>'OddsRatio_working_3-way'!U37/(3*'OddsRatio_working_3-way'!X37^(1/3))*SIN(('OddsRatio_working_3-way'!Y37+2*PI())/3)</f>
        <v>-0.43813113702201961</v>
      </c>
      <c r="AK37" s="11">
        <f>'OddsRatio_working_3-way'!U37/(3*'OddsRatio_working_3-way'!X37^(1/3))*SIN(('OddsRatio_working_3-way'!Y37+4*PI())/3)</f>
        <v>0.48729757198426654</v>
      </c>
      <c r="AL37" s="11">
        <f>'OddsRatio_working_3-way'!Z37+'OddsRatio_working_3-way'!AF37</f>
        <v>1.0685930285211744</v>
      </c>
      <c r="AM37" s="11">
        <f>'OddsRatio_working_3-way'!AA37+'OddsRatio_working_3-way'!AG37</f>
        <v>-0.61945527764222985</v>
      </c>
      <c r="AN37" s="11">
        <f>'OddsRatio_working_3-way'!AB37+'OddsRatio_working_3-way'!AH37</f>
        <v>-0.44913775087894481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1.0685930285211744</v>
      </c>
      <c r="AS37" s="11">
        <f>IF(('OddsRatio_working_3-way'!X37=0),IF(Q37&gt;0,-Q37^(1/3),(-Q37)^(1/3)),'OddsRatio_working_3-way'!AM37-'OddsRatio_working_3-way'!R37/3)</f>
        <v>-0.61945527764222985</v>
      </c>
      <c r="AT37" s="11">
        <f>IF(('OddsRatio_working_3-way'!X37=0),IF(Q37&gt;0,-Q37^(1/3),(-Q37)^(1/3)),'OddsRatio_working_3-way'!AN37-'OddsRatio_working_3-way'!R37/3)</f>
        <v>-0.44913775087894481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1.54</v>
      </c>
      <c r="B40" s="4">
        <f>IF('True_Odds_Calculator_3-way'!B39="","",'True_Odds_Calculator_3-way'!B39)</f>
        <v>3.89</v>
      </c>
      <c r="C40" s="4">
        <f>IF('True_Odds_Calculator_3-way'!C39="","",'True_Odds_Calculator_3-way'!C39)</f>
        <v>6.96</v>
      </c>
      <c r="D40" s="9">
        <f t="shared" si="13"/>
        <v>0.62779759028889437</v>
      </c>
      <c r="E40" s="9">
        <f t="shared" si="14"/>
        <v>0.23963846107309092</v>
      </c>
      <c r="F40" s="9">
        <f t="shared" si="15"/>
        <v>0.13256394863801477</v>
      </c>
      <c r="G40" s="9">
        <f t="shared" si="16"/>
        <v>1.0979075618465717</v>
      </c>
      <c r="H40" s="9">
        <f t="shared" si="17"/>
        <v>1.5928700833971485</v>
      </c>
      <c r="I40" s="9">
        <f t="shared" si="18"/>
        <v>4.1729528537365921</v>
      </c>
      <c r="J40" s="9">
        <f t="shared" si="19"/>
        <v>7.5435290686055687</v>
      </c>
      <c r="K40" s="11">
        <f t="shared" si="20"/>
        <v>0.64935064935064934</v>
      </c>
      <c r="L40" s="11">
        <f t="shared" si="21"/>
        <v>0.25706940874035988</v>
      </c>
      <c r="M40" s="11">
        <f t="shared" si="22"/>
        <v>0.14367816091954022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-0.22307880046555695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0.22520914950664089</v>
      </c>
      <c r="Q40" s="11">
        <f>2*'OddsRatio_working_3-way'!K40*'OddsRatio_working_3-way'!L40*'OddsRatio_working_3-way'!M40</f>
        <v>4.7967869969465567E-2</v>
      </c>
      <c r="R40" s="11">
        <f t="shared" si="23"/>
        <v>0</v>
      </c>
      <c r="S40" s="11">
        <f t="shared" si="24"/>
        <v>-1.0095497601593606</v>
      </c>
      <c r="T40" s="11">
        <f t="shared" si="25"/>
        <v>-0.21502657298388933</v>
      </c>
      <c r="U40" s="11">
        <f>'OddsRatio_working_3-way'!S40-'OddsRatio_working_3-way'!R40^2/3</f>
        <v>-1.0095497601593606</v>
      </c>
      <c r="V40" s="11">
        <f>'OddsRatio_working_3-way'!S40*'OddsRatio_working_3-way'!R40/3-2*'OddsRatio_working_3-way'!R40^3/27-'OddsRatio_working_3-way'!T40</f>
        <v>0.21502657298388933</v>
      </c>
      <c r="W40" s="11">
        <f>'OddsRatio_working_3-way'!V40^2+4*'OddsRatio_working_3-way'!U40^3/27</f>
        <v>-0.10619672034097304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0.19521343923393755</v>
      </c>
      <c r="Y40" s="11">
        <f>IF('OddsRatio_working_3-way'!W40&gt;=0,IF('OddsRatio_working_3-way'!V40+SQRT('OddsRatio_working_3-way'!W40)&gt;0,0,PI()),ACOS('OddsRatio_working_3-way'!V40/(2*'OddsRatio_working_3-way'!X40)))</f>
        <v>0.98753695830383093</v>
      </c>
      <c r="Z40" s="11">
        <f>'OddsRatio_working_3-way'!X40^(1/3)*COS('OddsRatio_working_3-way'!Y40/3)</f>
        <v>0.54895378092328584</v>
      </c>
      <c r="AA40" s="11">
        <f>'OddsRatio_working_3-way'!X40^(1/3)*COS(('OddsRatio_working_3-way'!Y40+2*PI())/3)</f>
        <v>-0.43687993799266056</v>
      </c>
      <c r="AB40" s="11">
        <f>'OddsRatio_working_3-way'!X40^(1/3)*COS(('OddsRatio_working_3-way'!Y40+4*PI())/3)</f>
        <v>-0.11207384293062511</v>
      </c>
      <c r="AC40" s="11">
        <f>'OddsRatio_working_3-way'!X40^(1/3)*SIN('OddsRatio_working_3-way'!Y40/3)</f>
        <v>0.18752688641849724</v>
      </c>
      <c r="AD40" s="11">
        <f>'OddsRatio_working_3-way'!X40^(1/3)*SIN(('OddsRatio_working_3-way'!Y40+2*PI())/3)</f>
        <v>0.38164447657383421</v>
      </c>
      <c r="AE40" s="11">
        <f>'OddsRatio_working_3-way'!X40^(1/3)*SIN(('OddsRatio_working_3-way'!Y40+4*PI())/3)</f>
        <v>-0.56917136299233151</v>
      </c>
      <c r="AF40" s="11">
        <f>-'OddsRatio_working_3-way'!U40/(3*'OddsRatio_working_3-way'!X40^(1/3))*COS(('OddsRatio_working_3-way'!Y40)/3)</f>
        <v>0.54895378092328584</v>
      </c>
      <c r="AG40" s="11">
        <f>-'OddsRatio_working_3-way'!U40/(3*'OddsRatio_working_3-way'!X40^(1/3))*COS(('OddsRatio_working_3-way'!Y40+2*PI())/3)</f>
        <v>-0.43687993799266056</v>
      </c>
      <c r="AH40" s="11">
        <f>-'OddsRatio_working_3-way'!U40/(3*'OddsRatio_working_3-way'!X40^(1/3))*COS(('OddsRatio_working_3-way'!Y40+4*PI())/3)</f>
        <v>-0.11207384293062511</v>
      </c>
      <c r="AI40" s="11">
        <f>'OddsRatio_working_3-way'!U40/(3*'OddsRatio_working_3-way'!X40^(1/3))*SIN(('OddsRatio_working_3-way'!Y40)/3)</f>
        <v>-0.18752688641849724</v>
      </c>
      <c r="AJ40" s="11">
        <f>'OddsRatio_working_3-way'!U40/(3*'OddsRatio_working_3-way'!X40^(1/3))*SIN(('OddsRatio_working_3-way'!Y40+2*PI())/3)</f>
        <v>-0.38164447657383421</v>
      </c>
      <c r="AK40" s="11">
        <f>'OddsRatio_working_3-way'!U40/(3*'OddsRatio_working_3-way'!X40^(1/3))*SIN(('OddsRatio_working_3-way'!Y40+4*PI())/3)</f>
        <v>0.56917136299233151</v>
      </c>
      <c r="AL40" s="11">
        <f>'OddsRatio_working_3-way'!Z40+'OddsRatio_working_3-way'!AF40</f>
        <v>1.0979075618465717</v>
      </c>
      <c r="AM40" s="11">
        <f>'OddsRatio_working_3-way'!AA40+'OddsRatio_working_3-way'!AG40</f>
        <v>-0.87375987598532112</v>
      </c>
      <c r="AN40" s="11">
        <f>'OddsRatio_working_3-way'!AB40+'OddsRatio_working_3-way'!AH40</f>
        <v>-0.22414768586125022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1.0979075618465717</v>
      </c>
      <c r="AS40" s="11">
        <f>IF(('OddsRatio_working_3-way'!X40=0),IF(Q40&gt;0,-Q40^(1/3),(-Q40)^(1/3)),'OddsRatio_working_3-way'!AM40-'OddsRatio_working_3-way'!R40/3)</f>
        <v>-0.87375987598532112</v>
      </c>
      <c r="AT40" s="11">
        <f>IF(('OddsRatio_working_3-way'!X40=0),IF(Q40&gt;0,-Q40^(1/3),(-Q40)^(1/3)),'OddsRatio_working_3-way'!AN40-'OddsRatio_working_3-way'!R40/3)</f>
        <v>-0.22414768586125022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3.69</v>
      </c>
      <c r="B41" s="4">
        <f>IF('True_Odds_Calculator_3-way'!B40="","",'True_Odds_Calculator_3-way'!B40)</f>
        <v>3.97</v>
      </c>
      <c r="C41" s="4">
        <f>IF('True_Odds_Calculator_3-way'!C40="","",'True_Odds_Calculator_3-way'!C40)</f>
        <v>1.98</v>
      </c>
      <c r="D41" s="9">
        <f t="shared" si="13"/>
        <v>0.26235569148633292</v>
      </c>
      <c r="E41" s="9">
        <f t="shared" si="14"/>
        <v>0.24364818406911493</v>
      </c>
      <c r="F41" s="9">
        <f t="shared" si="15"/>
        <v>0.49399612444455204</v>
      </c>
      <c r="G41" s="9">
        <f t="shared" si="16"/>
        <v>1.0452116114093442</v>
      </c>
      <c r="H41" s="9">
        <f t="shared" si="17"/>
        <v>3.8116192346911357</v>
      </c>
      <c r="I41" s="9">
        <f t="shared" si="18"/>
        <v>4.1042784858857519</v>
      </c>
      <c r="J41" s="9">
        <f t="shared" si="19"/>
        <v>2.0243073791811574</v>
      </c>
      <c r="K41" s="11">
        <f t="shared" si="20"/>
        <v>0.2710027100271003</v>
      </c>
      <c r="L41" s="11">
        <f t="shared" si="21"/>
        <v>0.25188916876574308</v>
      </c>
      <c r="M41" s="11">
        <f t="shared" si="22"/>
        <v>0.50505050505050508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-0.26993098646351688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0.22892120125435034</v>
      </c>
      <c r="Q41" s="11">
        <f>2*'OddsRatio_working_3-way'!K41*'OddsRatio_working_3-way'!L41*'OddsRatio_working_3-way'!M41</f>
        <v>6.8952169052515153E-2</v>
      </c>
      <c r="R41" s="11">
        <f t="shared" si="23"/>
        <v>0</v>
      </c>
      <c r="S41" s="11">
        <f t="shared" si="24"/>
        <v>-0.84807307324567083</v>
      </c>
      <c r="T41" s="11">
        <f t="shared" si="25"/>
        <v>-0.25544369676074419</v>
      </c>
      <c r="U41" s="11">
        <f>'OddsRatio_working_3-way'!S41-'OddsRatio_working_3-way'!R41^2/3</f>
        <v>-0.84807307324567083</v>
      </c>
      <c r="V41" s="11">
        <f>'OddsRatio_working_3-way'!S41*'OddsRatio_working_3-way'!R41/3-2*'OddsRatio_working_3-way'!R41^3/27-'OddsRatio_working_3-way'!T41</f>
        <v>0.25544369676074419</v>
      </c>
      <c r="W41" s="11">
        <f>'OddsRatio_working_3-way'!V41^2+4*'OddsRatio_working_3-way'!U41^3/27</f>
        <v>-2.5112643322145661E-2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0.15030313165145687</v>
      </c>
      <c r="Y41" s="11">
        <f>IF('OddsRatio_working_3-way'!W41&gt;=0,IF('OddsRatio_working_3-way'!V41+SQRT('OddsRatio_working_3-way'!W41)&gt;0,0,PI()),ACOS('OddsRatio_working_3-way'!V41/(2*'OddsRatio_working_3-way'!X41)))</f>
        <v>0.55526318985886491</v>
      </c>
      <c r="Z41" s="11">
        <f>'OddsRatio_working_3-way'!X41^(1/3)*COS('OddsRatio_working_3-way'!Y41/3)</f>
        <v>0.52260580570467219</v>
      </c>
      <c r="AA41" s="11">
        <f>'OddsRatio_working_3-way'!X41^(1/3)*COS(('OddsRatio_working_3-way'!Y41+2*PI())/3)</f>
        <v>-0.34604160235997278</v>
      </c>
      <c r="AB41" s="11">
        <f>'OddsRatio_working_3-way'!X41^(1/3)*COS(('OddsRatio_working_3-way'!Y41+4*PI())/3)</f>
        <v>-0.17656420334469955</v>
      </c>
      <c r="AC41" s="11">
        <f>'OddsRatio_working_3-way'!X41^(1/3)*SIN('OddsRatio_working_3-way'!Y41/3)</f>
        <v>9.7847821943025687E-2</v>
      </c>
      <c r="AD41" s="11">
        <f>'OddsRatio_working_3-way'!X41^(1/3)*SIN(('OddsRatio_working_3-way'!Y41+2*PI())/3)</f>
        <v>0.40366599293396777</v>
      </c>
      <c r="AE41" s="11">
        <f>'OddsRatio_working_3-way'!X41^(1/3)*SIN(('OddsRatio_working_3-way'!Y41+4*PI())/3)</f>
        <v>-0.50151381487699342</v>
      </c>
      <c r="AF41" s="11">
        <f>-'OddsRatio_working_3-way'!U41/(3*'OddsRatio_working_3-way'!X41^(1/3))*COS(('OddsRatio_working_3-way'!Y41)/3)</f>
        <v>0.52260580570467208</v>
      </c>
      <c r="AG41" s="11">
        <f>-'OddsRatio_working_3-way'!U41/(3*'OddsRatio_working_3-way'!X41^(1/3))*COS(('OddsRatio_working_3-way'!Y41+2*PI())/3)</f>
        <v>-0.34604160235997272</v>
      </c>
      <c r="AH41" s="11">
        <f>-'OddsRatio_working_3-way'!U41/(3*'OddsRatio_working_3-way'!X41^(1/3))*COS(('OddsRatio_working_3-way'!Y41+4*PI())/3)</f>
        <v>-0.17656420334469952</v>
      </c>
      <c r="AI41" s="11">
        <f>'OddsRatio_working_3-way'!U41/(3*'OddsRatio_working_3-way'!X41^(1/3))*SIN(('OddsRatio_working_3-way'!Y41)/3)</f>
        <v>-9.7847821943025673E-2</v>
      </c>
      <c r="AJ41" s="11">
        <f>'OddsRatio_working_3-way'!U41/(3*'OddsRatio_working_3-way'!X41^(1/3))*SIN(('OddsRatio_working_3-way'!Y41+2*PI())/3)</f>
        <v>-0.40366599293396765</v>
      </c>
      <c r="AK41" s="11">
        <f>'OddsRatio_working_3-way'!U41/(3*'OddsRatio_working_3-way'!X41^(1/3))*SIN(('OddsRatio_working_3-way'!Y41+4*PI())/3)</f>
        <v>0.50151381487699331</v>
      </c>
      <c r="AL41" s="11">
        <f>'OddsRatio_working_3-way'!Z41+'OddsRatio_working_3-way'!AF41</f>
        <v>1.0452116114093442</v>
      </c>
      <c r="AM41" s="11">
        <f>'OddsRatio_working_3-way'!AA41+'OddsRatio_working_3-way'!AG41</f>
        <v>-0.69208320471994544</v>
      </c>
      <c r="AN41" s="11">
        <f>'OddsRatio_working_3-way'!AB41+'OddsRatio_working_3-way'!AH41</f>
        <v>-0.35312840668939904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1.0452116114093442</v>
      </c>
      <c r="AS41" s="11">
        <f>IF(('OddsRatio_working_3-way'!X41=0),IF(Q41&gt;0,-Q41^(1/3),(-Q41)^(1/3)),'OddsRatio_working_3-way'!AM41-'OddsRatio_working_3-way'!R41/3)</f>
        <v>-0.69208320471994544</v>
      </c>
      <c r="AT41" s="11">
        <f>IF(('OddsRatio_working_3-way'!X41=0),IF(Q41&gt;0,-Q41^(1/3),(-Q41)^(1/3)),'OddsRatio_working_3-way'!AN41-'OddsRatio_working_3-way'!R41/3)</f>
        <v>-0.35312840668939904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6.07</v>
      </c>
      <c r="B42" s="4">
        <f>IF('True_Odds_Calculator_3-way'!B41="","",'True_Odds_Calculator_3-way'!B41)</f>
        <v>4.6399999999999997</v>
      </c>
      <c r="C42" s="4">
        <f>IF('True_Odds_Calculator_3-way'!C41="","",'True_Odds_Calculator_3-way'!C41)</f>
        <v>1.53</v>
      </c>
      <c r="D42" s="9">
        <f t="shared" si="13"/>
        <v>0.15612950243395665</v>
      </c>
      <c r="E42" s="9">
        <f t="shared" si="14"/>
        <v>0.20489832789643198</v>
      </c>
      <c r="F42" s="9">
        <f t="shared" si="15"/>
        <v>0.63897216966961157</v>
      </c>
      <c r="G42" s="9">
        <f t="shared" si="16"/>
        <v>1.0660629959537204</v>
      </c>
      <c r="H42" s="9">
        <f t="shared" si="17"/>
        <v>6.4049393894853646</v>
      </c>
      <c r="I42" s="9">
        <f t="shared" si="18"/>
        <v>4.880469305271542</v>
      </c>
      <c r="J42" s="9">
        <f t="shared" si="19"/>
        <v>1.5650133878554715</v>
      </c>
      <c r="K42" s="11">
        <f t="shared" si="20"/>
        <v>0.16474464579901152</v>
      </c>
      <c r="L42" s="11">
        <f t="shared" si="21"/>
        <v>0.21551724137931036</v>
      </c>
      <c r="M42" s="11">
        <f t="shared" si="22"/>
        <v>0.65359477124183007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-0.22697974832721257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0.21442423472826044</v>
      </c>
      <c r="Q42" s="11">
        <f>2*'OddsRatio_working_3-way'!K42*'OddsRatio_working_3-way'!L42*'OddsRatio_working_3-way'!M42</f>
        <v>4.6412172019103998E-2</v>
      </c>
      <c r="R42" s="11">
        <f t="shared" si="23"/>
        <v>0</v>
      </c>
      <c r="S42" s="11">
        <f t="shared" si="24"/>
        <v>-0.94468443245935674</v>
      </c>
      <c r="T42" s="11">
        <f t="shared" si="25"/>
        <v>-0.20447714988297769</v>
      </c>
      <c r="U42" s="11">
        <f>'OddsRatio_working_3-way'!S42-'OddsRatio_working_3-way'!R42^2/3</f>
        <v>-0.94468443245935674</v>
      </c>
      <c r="V42" s="11">
        <f>'OddsRatio_working_3-way'!S42*'OddsRatio_working_3-way'!R42/3-2*'OddsRatio_working_3-way'!R42^3/27-'OddsRatio_working_3-way'!T42</f>
        <v>0.20447714988297769</v>
      </c>
      <c r="W42" s="11">
        <f>'OddsRatio_working_3-way'!V42^2+4*'OddsRatio_working_3-way'!U42^3/27</f>
        <v>-8.308738823900394E-2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0.17670476299697588</v>
      </c>
      <c r="Y42" s="11">
        <f>IF('OddsRatio_working_3-way'!W42&gt;=0,IF('OddsRatio_working_3-way'!V42+SQRT('OddsRatio_working_3-way'!W42)&gt;0,0,PI()),ACOS('OddsRatio_working_3-way'!V42/(2*'OddsRatio_working_3-way'!X42)))</f>
        <v>0.95380462117901954</v>
      </c>
      <c r="Z42" s="11">
        <f>'OddsRatio_working_3-way'!X42^(1/3)*COS('OddsRatio_working_3-way'!Y42/3)</f>
        <v>0.53303149797686022</v>
      </c>
      <c r="AA42" s="11">
        <f>'OddsRatio_working_3-way'!X42^(1/3)*COS(('OddsRatio_working_3-way'!Y42+2*PI())/3)</f>
        <v>-0.4184340649949192</v>
      </c>
      <c r="AB42" s="11">
        <f>'OddsRatio_working_3-way'!X42^(1/3)*COS(('OddsRatio_working_3-way'!Y42+4*PI())/3)</f>
        <v>-0.11459743298194094</v>
      </c>
      <c r="AC42" s="11">
        <f>'OddsRatio_working_3-way'!X42^(1/3)*SIN('OddsRatio_working_3-way'!Y42/3)</f>
        <v>0.17542016128236229</v>
      </c>
      <c r="AD42" s="11">
        <f>'OddsRatio_working_3-way'!X42^(1/3)*SIN(('OddsRatio_working_3-way'!Y42+2*PI())/3)</f>
        <v>0.37390873762405352</v>
      </c>
      <c r="AE42" s="11">
        <f>'OddsRatio_working_3-way'!X42^(1/3)*SIN(('OddsRatio_working_3-way'!Y42+4*PI())/3)</f>
        <v>-0.54932889890641579</v>
      </c>
      <c r="AF42" s="11">
        <f>-'OddsRatio_working_3-way'!U42/(3*'OddsRatio_working_3-way'!X42^(1/3))*COS(('OddsRatio_working_3-way'!Y42)/3)</f>
        <v>0.53303149797686022</v>
      </c>
      <c r="AG42" s="11">
        <f>-'OddsRatio_working_3-way'!U42/(3*'OddsRatio_working_3-way'!X42^(1/3))*COS(('OddsRatio_working_3-way'!Y42+2*PI())/3)</f>
        <v>-0.4184340649949192</v>
      </c>
      <c r="AH42" s="11">
        <f>-'OddsRatio_working_3-way'!U42/(3*'OddsRatio_working_3-way'!X42^(1/3))*COS(('OddsRatio_working_3-way'!Y42+4*PI())/3)</f>
        <v>-0.11459743298194094</v>
      </c>
      <c r="AI42" s="11">
        <f>'OddsRatio_working_3-way'!U42/(3*'OddsRatio_working_3-way'!X42^(1/3))*SIN(('OddsRatio_working_3-way'!Y42)/3)</f>
        <v>-0.17542016128236229</v>
      </c>
      <c r="AJ42" s="11">
        <f>'OddsRatio_working_3-way'!U42/(3*'OddsRatio_working_3-way'!X42^(1/3))*SIN(('OddsRatio_working_3-way'!Y42+2*PI())/3)</f>
        <v>-0.37390873762405352</v>
      </c>
      <c r="AK42" s="11">
        <f>'OddsRatio_working_3-way'!U42/(3*'OddsRatio_working_3-way'!X42^(1/3))*SIN(('OddsRatio_working_3-way'!Y42+4*PI())/3)</f>
        <v>0.54932889890641579</v>
      </c>
      <c r="AL42" s="11">
        <f>'OddsRatio_working_3-way'!Z42+'OddsRatio_working_3-way'!AF42</f>
        <v>1.0660629959537204</v>
      </c>
      <c r="AM42" s="11">
        <f>'OddsRatio_working_3-way'!AA42+'OddsRatio_working_3-way'!AG42</f>
        <v>-0.83686812998983839</v>
      </c>
      <c r="AN42" s="11">
        <f>'OddsRatio_working_3-way'!AB42+'OddsRatio_working_3-way'!AH42</f>
        <v>-0.22919486596388189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1.0660629959537204</v>
      </c>
      <c r="AS42" s="11">
        <f>IF(('OddsRatio_working_3-way'!X42=0),IF(Q42&gt;0,-Q42^(1/3),(-Q42)^(1/3)),'OddsRatio_working_3-way'!AM42-'OddsRatio_working_3-way'!R42/3)</f>
        <v>-0.83686812998983839</v>
      </c>
      <c r="AT42" s="11">
        <f>IF(('OddsRatio_working_3-way'!X42=0),IF(Q42&gt;0,-Q42^(1/3),(-Q42)^(1/3)),'OddsRatio_working_3-way'!AN42-'OddsRatio_working_3-way'!R42/3)</f>
        <v>-0.22919486596388189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1.78</v>
      </c>
      <c r="B43" s="4">
        <f>IF('True_Odds_Calculator_3-way'!B42="","",'True_Odds_Calculator_3-way'!B42)</f>
        <v>3.94</v>
      </c>
      <c r="C43" s="4">
        <f>IF('True_Odds_Calculator_3-way'!C42="","",'True_Odds_Calculator_3-way'!C42)</f>
        <v>4.68</v>
      </c>
      <c r="D43" s="9">
        <f t="shared" si="13"/>
        <v>0.54974306833998421</v>
      </c>
      <c r="E43" s="9">
        <f t="shared" si="14"/>
        <v>0.2446711230527005</v>
      </c>
      <c r="F43" s="9">
        <f t="shared" si="15"/>
        <v>0.20558580860731526</v>
      </c>
      <c r="G43" s="9">
        <f t="shared" si="16"/>
        <v>1.0500404820569791</v>
      </c>
      <c r="H43" s="9">
        <f t="shared" si="17"/>
        <v>1.8190315760044435</v>
      </c>
      <c r="I43" s="9">
        <f t="shared" si="18"/>
        <v>4.0871190172475185</v>
      </c>
      <c r="J43" s="9">
        <f t="shared" si="19"/>
        <v>4.8641489739696819</v>
      </c>
      <c r="K43" s="11">
        <f t="shared" si="20"/>
        <v>0.5617977528089888</v>
      </c>
      <c r="L43" s="11">
        <f t="shared" si="21"/>
        <v>0.25380710659898476</v>
      </c>
      <c r="M43" s="11">
        <f t="shared" si="22"/>
        <v>0.21367521367521369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-0.25711515428049958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0.22546007260545561</v>
      </c>
      <c r="Q43" s="11">
        <f>2*'OddsRatio_working_3-way'!K43*'OddsRatio_working_3-way'!L43*'OddsRatio_working_3-way'!M43</f>
        <v>6.093515475823124E-2</v>
      </c>
      <c r="R43" s="11">
        <f t="shared" si="23"/>
        <v>0</v>
      </c>
      <c r="S43" s="11">
        <f t="shared" si="24"/>
        <v>-0.87688364085879633</v>
      </c>
      <c r="T43" s="11">
        <f t="shared" si="25"/>
        <v>-0.23699557861048548</v>
      </c>
      <c r="U43" s="11">
        <f>'OddsRatio_working_3-way'!S43-'OddsRatio_working_3-way'!R43^2/3</f>
        <v>-0.87688364085879633</v>
      </c>
      <c r="V43" s="11">
        <f>'OddsRatio_working_3-way'!S43*'OddsRatio_working_3-way'!R43/3-2*'OddsRatio_working_3-way'!R43^3/27-'OddsRatio_working_3-way'!T43</f>
        <v>0.23699557861048548</v>
      </c>
      <c r="W43" s="11">
        <f>'OddsRatio_working_3-way'!V43^2+4*'OddsRatio_working_3-way'!U43^3/27</f>
        <v>-4.3723122837743766E-2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0.15802691789586243</v>
      </c>
      <c r="Y43" s="11">
        <f>IF('OddsRatio_working_3-way'!W43&gt;=0,IF('OddsRatio_working_3-way'!V43+SQRT('OddsRatio_working_3-way'!W43)&gt;0,0,PI()),ACOS('OddsRatio_working_3-way'!V43/(2*'OddsRatio_working_3-way'!X43)))</f>
        <v>0.72294851617166411</v>
      </c>
      <c r="Z43" s="11">
        <f>'OddsRatio_working_3-way'!X43^(1/3)*COS('OddsRatio_working_3-way'!Y43/3)</f>
        <v>0.52502024102848954</v>
      </c>
      <c r="AA43" s="11">
        <f>'OddsRatio_working_3-way'!X43^(1/3)*COS(('OddsRatio_working_3-way'!Y43+2*PI())/3)</f>
        <v>-0.3742518767984967</v>
      </c>
      <c r="AB43" s="11">
        <f>'OddsRatio_working_3-way'!X43^(1/3)*COS(('OddsRatio_working_3-way'!Y43+4*PI())/3)</f>
        <v>-0.15076836422999285</v>
      </c>
      <c r="AC43" s="11">
        <f>'OddsRatio_working_3-way'!X43^(1/3)*SIN('OddsRatio_working_3-way'!Y43/3)</f>
        <v>0.12902826614086885</v>
      </c>
      <c r="AD43" s="11">
        <f>'OddsRatio_working_3-way'!X43^(1/3)*SIN(('OddsRatio_working_3-way'!Y43+2*PI())/3)</f>
        <v>0.39016673316126649</v>
      </c>
      <c r="AE43" s="11">
        <f>'OddsRatio_working_3-way'!X43^(1/3)*SIN(('OddsRatio_working_3-way'!Y43+4*PI())/3)</f>
        <v>-0.51919499930213531</v>
      </c>
      <c r="AF43" s="11">
        <f>-'OddsRatio_working_3-way'!U43/(3*'OddsRatio_working_3-way'!X43^(1/3))*COS(('OddsRatio_working_3-way'!Y43)/3)</f>
        <v>0.52502024102848954</v>
      </c>
      <c r="AG43" s="11">
        <f>-'OddsRatio_working_3-way'!U43/(3*'OddsRatio_working_3-way'!X43^(1/3))*COS(('OddsRatio_working_3-way'!Y43+2*PI())/3)</f>
        <v>-0.3742518767984967</v>
      </c>
      <c r="AH43" s="11">
        <f>-'OddsRatio_working_3-way'!U43/(3*'OddsRatio_working_3-way'!X43^(1/3))*COS(('OddsRatio_working_3-way'!Y43+4*PI())/3)</f>
        <v>-0.15076836422999285</v>
      </c>
      <c r="AI43" s="11">
        <f>'OddsRatio_working_3-way'!U43/(3*'OddsRatio_working_3-way'!X43^(1/3))*SIN(('OddsRatio_working_3-way'!Y43)/3)</f>
        <v>-0.12902826614086885</v>
      </c>
      <c r="AJ43" s="11">
        <f>'OddsRatio_working_3-way'!U43/(3*'OddsRatio_working_3-way'!X43^(1/3))*SIN(('OddsRatio_working_3-way'!Y43+2*PI())/3)</f>
        <v>-0.39016673316126649</v>
      </c>
      <c r="AK43" s="11">
        <f>'OddsRatio_working_3-way'!U43/(3*'OddsRatio_working_3-way'!X43^(1/3))*SIN(('OddsRatio_working_3-way'!Y43+4*PI())/3)</f>
        <v>0.51919499930213531</v>
      </c>
      <c r="AL43" s="11">
        <f>'OddsRatio_working_3-way'!Z43+'OddsRatio_working_3-way'!AF43</f>
        <v>1.0500404820569791</v>
      </c>
      <c r="AM43" s="11">
        <f>'OddsRatio_working_3-way'!AA43+'OddsRatio_working_3-way'!AG43</f>
        <v>-0.74850375359699339</v>
      </c>
      <c r="AN43" s="11">
        <f>'OddsRatio_working_3-way'!AB43+'OddsRatio_working_3-way'!AH43</f>
        <v>-0.30153672845998569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1.0500404820569791</v>
      </c>
      <c r="AS43" s="11">
        <f>IF(('OddsRatio_working_3-way'!X43=0),IF(Q43&gt;0,-Q43^(1/3),(-Q43)^(1/3)),'OddsRatio_working_3-way'!AM43-'OddsRatio_working_3-way'!R43/3)</f>
        <v>-0.74850375359699339</v>
      </c>
      <c r="AT43" s="11">
        <f>IF(('OddsRatio_working_3-way'!X43=0),IF(Q43&gt;0,-Q43^(1/3),(-Q43)^(1/3)),'OddsRatio_working_3-way'!AN43-'OddsRatio_working_3-way'!R43/3)</f>
        <v>-0.30153672845998569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2.06</v>
      </c>
      <c r="B44" s="4">
        <f>IF('True_Odds_Calculator_3-way'!B43="","",'True_Odds_Calculator_3-way'!B43)</f>
        <v>3.76</v>
      </c>
      <c r="C44" s="4">
        <f>IF('True_Odds_Calculator_3-way'!C43="","",'True_Odds_Calculator_3-way'!C43)</f>
        <v>3.6</v>
      </c>
      <c r="D44" s="9">
        <f t="shared" si="13"/>
        <v>0.47408357996105704</v>
      </c>
      <c r="E44" s="9">
        <f t="shared" si="14"/>
        <v>0.25717180189046068</v>
      </c>
      <c r="F44" s="9">
        <f t="shared" si="15"/>
        <v>0.26874461814848238</v>
      </c>
      <c r="G44" s="9">
        <f t="shared" si="16"/>
        <v>1.0465402875063292</v>
      </c>
      <c r="H44" s="9">
        <f t="shared" si="17"/>
        <v>2.1093327047567092</v>
      </c>
      <c r="I44" s="9">
        <f t="shared" si="18"/>
        <v>3.888451193517469</v>
      </c>
      <c r="J44" s="9">
        <f t="shared" si="19"/>
        <v>3.7210047475164556</v>
      </c>
      <c r="K44" s="11">
        <f t="shared" si="20"/>
        <v>0.4854368932038835</v>
      </c>
      <c r="L44" s="11">
        <f t="shared" si="21"/>
        <v>0.26595744680851063</v>
      </c>
      <c r="M44" s="11">
        <f t="shared" si="22"/>
        <v>0.27777777777777779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-0.27279143427666475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0.23023824278730293</v>
      </c>
      <c r="Q44" s="11">
        <f>2*'OddsRatio_working_3-way'!K44*'OddsRatio_working_3-way'!L44*'OddsRatio_working_3-way'!M44</f>
        <v>7.1725309279533619E-2</v>
      </c>
      <c r="R44" s="11">
        <f t="shared" si="23"/>
        <v>0</v>
      </c>
      <c r="S44" s="11">
        <f t="shared" si="24"/>
        <v>-0.84400832965229977</v>
      </c>
      <c r="T44" s="11">
        <f t="shared" si="25"/>
        <v>-0.26293094381691579</v>
      </c>
      <c r="U44" s="11">
        <f>'OddsRatio_working_3-way'!S44-'OddsRatio_working_3-way'!R44^2/3</f>
        <v>-0.84400832965229977</v>
      </c>
      <c r="V44" s="11">
        <f>'OddsRatio_working_3-way'!S44*'OddsRatio_working_3-way'!R44/3-2*'OddsRatio_working_3-way'!R44^3/27-'OddsRatio_working_3-way'!T44</f>
        <v>0.26293094381691579</v>
      </c>
      <c r="W44" s="11">
        <f>'OddsRatio_working_3-way'!V44^2+4*'OddsRatio_working_3-way'!U44^3/27</f>
        <v>-1.9938338740476319E-2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0.14922384189275054</v>
      </c>
      <c r="Y44" s="11">
        <f>IF('OddsRatio_working_3-way'!W44&gt;=0,IF('OddsRatio_working_3-way'!V44+SQRT('OddsRatio_working_3-way'!W44)&gt;0,0,PI()),ACOS('OddsRatio_working_3-way'!V44/(2*'OddsRatio_working_3-way'!X44)))</f>
        <v>0.4928350020924912</v>
      </c>
      <c r="Z44" s="11">
        <f>'OddsRatio_working_3-way'!X44^(1/3)*COS('OddsRatio_working_3-way'!Y44/3)</f>
        <v>0.52327014375316461</v>
      </c>
      <c r="AA44" s="11">
        <f>'OddsRatio_working_3-way'!X44^(1/3)*COS(('OddsRatio_working_3-way'!Y44+2*PI())/3)</f>
        <v>-0.33675730497359396</v>
      </c>
      <c r="AB44" s="11">
        <f>'OddsRatio_working_3-way'!X44^(1/3)*COS(('OddsRatio_working_3-way'!Y44+4*PI())/3)</f>
        <v>-0.18651283877957059</v>
      </c>
      <c r="AC44" s="11">
        <f>'OddsRatio_working_3-way'!X44^(1/3)*SIN('OddsRatio_working_3-way'!Y44/3)</f>
        <v>8.674368300137103E-2</v>
      </c>
      <c r="AD44" s="11">
        <f>'OddsRatio_working_3-way'!X44^(1/3)*SIN(('OddsRatio_working_3-way'!Y44+2*PI())/3)</f>
        <v>0.40979339603149018</v>
      </c>
      <c r="AE44" s="11">
        <f>'OddsRatio_working_3-way'!X44^(1/3)*SIN(('OddsRatio_working_3-way'!Y44+4*PI())/3)</f>
        <v>-0.49653707903286115</v>
      </c>
      <c r="AF44" s="11">
        <f>-'OddsRatio_working_3-way'!U44/(3*'OddsRatio_working_3-way'!X44^(1/3))*COS(('OddsRatio_working_3-way'!Y44)/3)</f>
        <v>0.52327014375316461</v>
      </c>
      <c r="AG44" s="11">
        <f>-'OddsRatio_working_3-way'!U44/(3*'OddsRatio_working_3-way'!X44^(1/3))*COS(('OddsRatio_working_3-way'!Y44+2*PI())/3)</f>
        <v>-0.33675730497359396</v>
      </c>
      <c r="AH44" s="11">
        <f>-'OddsRatio_working_3-way'!U44/(3*'OddsRatio_working_3-way'!X44^(1/3))*COS(('OddsRatio_working_3-way'!Y44+4*PI())/3)</f>
        <v>-0.18651283877957059</v>
      </c>
      <c r="AI44" s="11">
        <f>'OddsRatio_working_3-way'!U44/(3*'OddsRatio_working_3-way'!X44^(1/3))*SIN(('OddsRatio_working_3-way'!Y44)/3)</f>
        <v>-8.674368300137103E-2</v>
      </c>
      <c r="AJ44" s="11">
        <f>'OddsRatio_working_3-way'!U44/(3*'OddsRatio_working_3-way'!X44^(1/3))*SIN(('OddsRatio_working_3-way'!Y44+2*PI())/3)</f>
        <v>-0.40979339603149018</v>
      </c>
      <c r="AK44" s="11">
        <f>'OddsRatio_working_3-way'!U44/(3*'OddsRatio_working_3-way'!X44^(1/3))*SIN(('OddsRatio_working_3-way'!Y44+4*PI())/3)</f>
        <v>0.49653707903286115</v>
      </c>
      <c r="AL44" s="11">
        <f>'OddsRatio_working_3-way'!Z44+'OddsRatio_working_3-way'!AF44</f>
        <v>1.0465402875063292</v>
      </c>
      <c r="AM44" s="11">
        <f>'OddsRatio_working_3-way'!AA44+'OddsRatio_working_3-way'!AG44</f>
        <v>-0.67351460994718793</v>
      </c>
      <c r="AN44" s="11">
        <f>'OddsRatio_working_3-way'!AB44+'OddsRatio_working_3-way'!AH44</f>
        <v>-0.37302567755914118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1.0465402875063292</v>
      </c>
      <c r="AS44" s="11">
        <f>IF(('OddsRatio_working_3-way'!X44=0),IF(Q44&gt;0,-Q44^(1/3),(-Q44)^(1/3)),'OddsRatio_working_3-way'!AM44-'OddsRatio_working_3-way'!R44/3)</f>
        <v>-0.67351460994718793</v>
      </c>
      <c r="AT44" s="11">
        <f>IF(('OddsRatio_working_3-way'!X44=0),IF(Q44&gt;0,-Q44^(1/3),(-Q44)^(1/3)),'OddsRatio_working_3-way'!AN44-'OddsRatio_working_3-way'!R44/3)</f>
        <v>-0.37302567755914118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5.92</v>
      </c>
      <c r="B45" s="4">
        <f>IF('True_Odds_Calculator_3-way'!B44="","",'True_Odds_Calculator_3-way'!B44)</f>
        <v>4.53</v>
      </c>
      <c r="C45" s="4">
        <f>IF('True_Odds_Calculator_3-way'!C44="","",'True_Odds_Calculator_3-way'!C44)</f>
        <v>1.56</v>
      </c>
      <c r="D45" s="9">
        <f t="shared" si="13"/>
        <v>0.16107344791586922</v>
      </c>
      <c r="E45" s="9">
        <f t="shared" si="14"/>
        <v>0.21110925519346688</v>
      </c>
      <c r="F45" s="9">
        <f t="shared" si="15"/>
        <v>0.62781729689066401</v>
      </c>
      <c r="G45" s="9">
        <f t="shared" si="16"/>
        <v>1.0586072940800864</v>
      </c>
      <c r="H45" s="9">
        <f t="shared" si="17"/>
        <v>6.2083478868740247</v>
      </c>
      <c r="I45" s="9">
        <f t="shared" si="18"/>
        <v>4.7368837481027057</v>
      </c>
      <c r="J45" s="9">
        <f t="shared" si="19"/>
        <v>1.5928200846848484</v>
      </c>
      <c r="K45" s="11">
        <f t="shared" si="20"/>
        <v>0.16891891891891891</v>
      </c>
      <c r="L45" s="11">
        <f t="shared" si="21"/>
        <v>0.22075055187637968</v>
      </c>
      <c r="M45" s="11">
        <f t="shared" si="22"/>
        <v>0.64102564102564097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-0.23247878545891798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0.21536755808278985</v>
      </c>
      <c r="Q45" s="11">
        <f>2*'OddsRatio_working_3-way'!K45*'OddsRatio_working_3-way'!L45*'OddsRatio_working_3-way'!M45</f>
        <v>4.7806339197067664E-2</v>
      </c>
      <c r="R45" s="11">
        <f t="shared" si="23"/>
        <v>0</v>
      </c>
      <c r="S45" s="11">
        <f t="shared" si="24"/>
        <v>-0.92639660714696948</v>
      </c>
      <c r="T45" s="11">
        <f t="shared" si="25"/>
        <v>-0.20563742666969353</v>
      </c>
      <c r="U45" s="11">
        <f>'OddsRatio_working_3-way'!S45-'OddsRatio_working_3-way'!R45^2/3</f>
        <v>-0.92639660714696948</v>
      </c>
      <c r="V45" s="11">
        <f>'OddsRatio_working_3-way'!S45*'OddsRatio_working_3-way'!R45/3-2*'OddsRatio_working_3-way'!R45^3/27-'OddsRatio_working_3-way'!T45</f>
        <v>0.20563742666969353</v>
      </c>
      <c r="W45" s="11">
        <f>'OddsRatio_working_3-way'!V45^2+4*'OddsRatio_working_3-way'!U45^3/27</f>
        <v>-7.5497464510288909E-2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0.17159852545813331</v>
      </c>
      <c r="Y45" s="11">
        <f>IF('OddsRatio_working_3-way'!W45&gt;=0,IF('OddsRatio_working_3-way'!V45+SQRT('OddsRatio_working_3-way'!W45)&gt;0,0,PI()),ACOS('OddsRatio_working_3-way'!V45/(2*'OddsRatio_working_3-way'!X45)))</f>
        <v>0.92831757641653323</v>
      </c>
      <c r="Z45" s="11">
        <f>'OddsRatio_working_3-way'!X45^(1/3)*COS('OddsRatio_working_3-way'!Y45/3)</f>
        <v>0.52930364704004318</v>
      </c>
      <c r="AA45" s="11">
        <f>'OddsRatio_working_3-way'!X45^(1/3)*COS(('OddsRatio_working_3-way'!Y45+2*PI())/3)</f>
        <v>-0.41120348236196175</v>
      </c>
      <c r="AB45" s="11">
        <f>'OddsRatio_working_3-way'!X45^(1/3)*COS(('OddsRatio_working_3-way'!Y45+4*PI())/3)</f>
        <v>-0.11810016467808164</v>
      </c>
      <c r="AC45" s="11">
        <f>'OddsRatio_working_3-way'!X45^(1/3)*SIN('OddsRatio_working_3-way'!Y45/3)</f>
        <v>0.16922327936516063</v>
      </c>
      <c r="AD45" s="11">
        <f>'OddsRatio_working_3-way'!X45^(1/3)*SIN(('OddsRatio_working_3-way'!Y45+2*PI())/3)</f>
        <v>0.37377876496984908</v>
      </c>
      <c r="AE45" s="11">
        <f>'OddsRatio_working_3-way'!X45^(1/3)*SIN(('OddsRatio_working_3-way'!Y45+4*PI())/3)</f>
        <v>-0.54300204433500976</v>
      </c>
      <c r="AF45" s="11">
        <f>-'OddsRatio_working_3-way'!U45/(3*'OddsRatio_working_3-way'!X45^(1/3))*COS(('OddsRatio_working_3-way'!Y45)/3)</f>
        <v>0.52930364704004318</v>
      </c>
      <c r="AG45" s="11">
        <f>-'OddsRatio_working_3-way'!U45/(3*'OddsRatio_working_3-way'!X45^(1/3))*COS(('OddsRatio_working_3-way'!Y45+2*PI())/3)</f>
        <v>-0.41120348236196175</v>
      </c>
      <c r="AH45" s="11">
        <f>-'OddsRatio_working_3-way'!U45/(3*'OddsRatio_working_3-way'!X45^(1/3))*COS(('OddsRatio_working_3-way'!Y45+4*PI())/3)</f>
        <v>-0.11810016467808164</v>
      </c>
      <c r="AI45" s="11">
        <f>'OddsRatio_working_3-way'!U45/(3*'OddsRatio_working_3-way'!X45^(1/3))*SIN(('OddsRatio_working_3-way'!Y45)/3)</f>
        <v>-0.16922327936516063</v>
      </c>
      <c r="AJ45" s="11">
        <f>'OddsRatio_working_3-way'!U45/(3*'OddsRatio_working_3-way'!X45^(1/3))*SIN(('OddsRatio_working_3-way'!Y45+2*PI())/3)</f>
        <v>-0.37377876496984908</v>
      </c>
      <c r="AK45" s="11">
        <f>'OddsRatio_working_3-way'!U45/(3*'OddsRatio_working_3-way'!X45^(1/3))*SIN(('OddsRatio_working_3-way'!Y45+4*PI())/3)</f>
        <v>0.54300204433500976</v>
      </c>
      <c r="AL45" s="11">
        <f>'OddsRatio_working_3-way'!Z45+'OddsRatio_working_3-way'!AF45</f>
        <v>1.0586072940800864</v>
      </c>
      <c r="AM45" s="11">
        <f>'OddsRatio_working_3-way'!AA45+'OddsRatio_working_3-way'!AG45</f>
        <v>-0.82240696472392349</v>
      </c>
      <c r="AN45" s="11">
        <f>'OddsRatio_working_3-way'!AB45+'OddsRatio_working_3-way'!AH45</f>
        <v>-0.23620032935616328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1.0586072940800864</v>
      </c>
      <c r="AS45" s="11">
        <f>IF(('OddsRatio_working_3-way'!X45=0),IF(Q45&gt;0,-Q45^(1/3),(-Q45)^(1/3)),'OddsRatio_working_3-way'!AM45-'OddsRatio_working_3-way'!R45/3)</f>
        <v>-0.82240696472392349</v>
      </c>
      <c r="AT45" s="11">
        <f>IF(('OddsRatio_working_3-way'!X45=0),IF(Q45&gt;0,-Q45^(1/3),(-Q45)^(1/3)),'OddsRatio_working_3-way'!AN45-'OddsRatio_working_3-way'!R45/3)</f>
        <v>-0.23620032935616328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2.12</v>
      </c>
      <c r="B46" s="4">
        <f>IF('True_Odds_Calculator_3-way'!B45="","",'True_Odds_Calculator_3-way'!B45)</f>
        <v>3.99</v>
      </c>
      <c r="C46" s="4">
        <f>IF('True_Odds_Calculator_3-way'!C45="","",'True_Odds_Calculator_3-way'!C45)</f>
        <v>3.27</v>
      </c>
      <c r="D46" s="9">
        <f t="shared" si="13"/>
        <v>0.46084461610088101</v>
      </c>
      <c r="E46" s="9">
        <f t="shared" si="14"/>
        <v>0.24252466018801133</v>
      </c>
      <c r="F46" s="9">
        <f t="shared" si="15"/>
        <v>0.29663072371110771</v>
      </c>
      <c r="G46" s="9">
        <f t="shared" si="16"/>
        <v>1.0445792764102404</v>
      </c>
      <c r="H46" s="9">
        <f t="shared" si="17"/>
        <v>2.1699287895794694</v>
      </c>
      <c r="I46" s="9">
        <f t="shared" si="18"/>
        <v>4.1232920364666192</v>
      </c>
      <c r="J46" s="9">
        <f t="shared" si="19"/>
        <v>3.3711949574512459</v>
      </c>
      <c r="K46" s="11">
        <f t="shared" si="20"/>
        <v>0.47169811320754712</v>
      </c>
      <c r="L46" s="11">
        <f t="shared" si="21"/>
        <v>0.25062656641604009</v>
      </c>
      <c r="M46" s="11">
        <f t="shared" si="22"/>
        <v>0.3058103975535168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-0.27482646955511214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0.23065568832357275</v>
      </c>
      <c r="Q46" s="11">
        <f>2*'OddsRatio_working_3-way'!K46*'OddsRatio_working_3-way'!L46*'OddsRatio_working_3-way'!M46</f>
        <v>7.2305858408643481E-2</v>
      </c>
      <c r="R46" s="11">
        <f t="shared" si="23"/>
        <v>0</v>
      </c>
      <c r="S46" s="11">
        <f t="shared" si="24"/>
        <v>-0.83927755829690331</v>
      </c>
      <c r="T46" s="11">
        <f t="shared" si="25"/>
        <v>-0.26309641325921729</v>
      </c>
      <c r="U46" s="11">
        <f>'OddsRatio_working_3-way'!S46-'OddsRatio_working_3-way'!R46^2/3</f>
        <v>-0.83927755829690331</v>
      </c>
      <c r="V46" s="11">
        <f>'OddsRatio_working_3-way'!S46*'OddsRatio_working_3-way'!R46/3-2*'OddsRatio_working_3-way'!R46^3/27-'OddsRatio_working_3-way'!T46</f>
        <v>0.26309641325921729</v>
      </c>
      <c r="W46" s="11">
        <f>'OddsRatio_working_3-way'!V46^2+4*'OddsRatio_working_3-way'!U46^3/27</f>
        <v>-1.8361914407068927E-2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0.14797097441469204</v>
      </c>
      <c r="Y46" s="11">
        <f>IF('OddsRatio_working_3-way'!W46&gt;=0,IF('OddsRatio_working_3-way'!V46+SQRT('OddsRatio_working_3-way'!W46)&gt;0,0,PI()),ACOS('OddsRatio_working_3-way'!V46/(2*'OddsRatio_working_3-way'!X46)))</f>
        <v>0.47560998570752533</v>
      </c>
      <c r="Z46" s="11">
        <f>'OddsRatio_working_3-way'!X46^(1/3)*COS('OddsRatio_working_3-way'!Y46/3)</f>
        <v>0.5222896382051202</v>
      </c>
      <c r="AA46" s="11">
        <f>'OddsRatio_working_3-way'!X46^(1/3)*COS(('OddsRatio_working_3-way'!Y46+2*PI())/3)</f>
        <v>-0.33346037719277494</v>
      </c>
      <c r="AB46" s="11">
        <f>'OddsRatio_working_3-way'!X46^(1/3)*COS(('OddsRatio_working_3-way'!Y46+4*PI())/3)</f>
        <v>-0.18882926101234543</v>
      </c>
      <c r="AC46" s="11">
        <f>'OddsRatio_working_3-way'!X46^(1/3)*SIN('OddsRatio_working_3-way'!Y46/3)</f>
        <v>8.3502813859967162E-2</v>
      </c>
      <c r="AD46" s="11">
        <f>'OddsRatio_working_3-way'!X46^(1/3)*SIN(('OddsRatio_working_3-way'!Y46+2*PI())/3)</f>
        <v>0.41056468788903411</v>
      </c>
      <c r="AE46" s="11">
        <f>'OddsRatio_working_3-way'!X46^(1/3)*SIN(('OddsRatio_working_3-way'!Y46+4*PI())/3)</f>
        <v>-0.49406750174900121</v>
      </c>
      <c r="AF46" s="11">
        <f>-'OddsRatio_working_3-way'!U46/(3*'OddsRatio_working_3-way'!X46^(1/3))*COS(('OddsRatio_working_3-way'!Y46)/3)</f>
        <v>0.5222896382051202</v>
      </c>
      <c r="AG46" s="11">
        <f>-'OddsRatio_working_3-way'!U46/(3*'OddsRatio_working_3-way'!X46^(1/3))*COS(('OddsRatio_working_3-way'!Y46+2*PI())/3)</f>
        <v>-0.33346037719277494</v>
      </c>
      <c r="AH46" s="11">
        <f>-'OddsRatio_working_3-way'!U46/(3*'OddsRatio_working_3-way'!X46^(1/3))*COS(('OddsRatio_working_3-way'!Y46+4*PI())/3)</f>
        <v>-0.18882926101234543</v>
      </c>
      <c r="AI46" s="11">
        <f>'OddsRatio_working_3-way'!U46/(3*'OddsRatio_working_3-way'!X46^(1/3))*SIN(('OddsRatio_working_3-way'!Y46)/3)</f>
        <v>-8.3502813859967162E-2</v>
      </c>
      <c r="AJ46" s="11">
        <f>'OddsRatio_working_3-way'!U46/(3*'OddsRatio_working_3-way'!X46^(1/3))*SIN(('OddsRatio_working_3-way'!Y46+2*PI())/3)</f>
        <v>-0.41056468788903411</v>
      </c>
      <c r="AK46" s="11">
        <f>'OddsRatio_working_3-way'!U46/(3*'OddsRatio_working_3-way'!X46^(1/3))*SIN(('OddsRatio_working_3-way'!Y46+4*PI())/3)</f>
        <v>0.49406750174900121</v>
      </c>
      <c r="AL46" s="11">
        <f>'OddsRatio_working_3-way'!Z46+'OddsRatio_working_3-way'!AF46</f>
        <v>1.0445792764102404</v>
      </c>
      <c r="AM46" s="11">
        <f>'OddsRatio_working_3-way'!AA46+'OddsRatio_working_3-way'!AG46</f>
        <v>-0.66692075438554987</v>
      </c>
      <c r="AN46" s="11">
        <f>'OddsRatio_working_3-way'!AB46+'OddsRatio_working_3-way'!AH46</f>
        <v>-0.37765852202469086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1.0445792764102404</v>
      </c>
      <c r="AS46" s="11">
        <f>IF(('OddsRatio_working_3-way'!X46=0),IF(Q46&gt;0,-Q46^(1/3),(-Q46)^(1/3)),'OddsRatio_working_3-way'!AM46-'OddsRatio_working_3-way'!R46/3)</f>
        <v>-0.66692075438554987</v>
      </c>
      <c r="AT46" s="11">
        <f>IF(('OddsRatio_working_3-way'!X46=0),IF(Q46&gt;0,-Q46^(1/3),(-Q46)^(1/3)),'OddsRatio_working_3-way'!AN46-'OddsRatio_working_3-way'!R46/3)</f>
        <v>-0.37765852202469086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2.73</v>
      </c>
      <c r="B47" s="4">
        <f>IF('True_Odds_Calculator_3-way'!B46="","",'True_Odds_Calculator_3-way'!B46)</f>
        <v>3.92</v>
      </c>
      <c r="C47" s="4">
        <f>IF('True_Odds_Calculator_3-way'!C46="","",'True_Odds_Calculator_3-way'!C46)</f>
        <v>2.46</v>
      </c>
      <c r="D47" s="9">
        <f t="shared" si="13"/>
        <v>0.35652896030994585</v>
      </c>
      <c r="E47" s="9">
        <f t="shared" si="14"/>
        <v>0.24714010272138462</v>
      </c>
      <c r="F47" s="9">
        <f t="shared" si="15"/>
        <v>0.39633093696866961</v>
      </c>
      <c r="G47" s="9">
        <f t="shared" si="16"/>
        <v>1.0432492707806171</v>
      </c>
      <c r="H47" s="9">
        <f t="shared" si="17"/>
        <v>2.8048212384504678</v>
      </c>
      <c r="I47" s="9">
        <f t="shared" si="18"/>
        <v>4.0462878706794019</v>
      </c>
      <c r="J47" s="9">
        <f t="shared" si="19"/>
        <v>2.5231439353397009</v>
      </c>
      <c r="K47" s="11">
        <f t="shared" si="20"/>
        <v>0.36630036630036628</v>
      </c>
      <c r="L47" s="11">
        <f t="shared" si="21"/>
        <v>0.25510204081632654</v>
      </c>
      <c r="M47" s="11">
        <f t="shared" si="22"/>
        <v>0.4065040650406504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-0.28015474929362438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0.23209051332495834</v>
      </c>
      <c r="Q47" s="11">
        <f>2*'OddsRatio_working_3-way'!K47*'OddsRatio_working_3-way'!L47*'OddsRatio_working_3-way'!M47</f>
        <v>7.5970708126009256E-2</v>
      </c>
      <c r="R47" s="11">
        <f t="shared" si="23"/>
        <v>0</v>
      </c>
      <c r="S47" s="11">
        <f t="shared" si="24"/>
        <v>-0.8284368332507156</v>
      </c>
      <c r="T47" s="11">
        <f t="shared" si="25"/>
        <v>-0.27117408617044692</v>
      </c>
      <c r="U47" s="11">
        <f>'OddsRatio_working_3-way'!S47-'OddsRatio_working_3-way'!R47^2/3</f>
        <v>-0.8284368332507156</v>
      </c>
      <c r="V47" s="11">
        <f>'OddsRatio_working_3-way'!S47*'OddsRatio_working_3-way'!R47/3-2*'OddsRatio_working_3-way'!R47^3/27-'OddsRatio_working_3-way'!T47</f>
        <v>0.27117408617044692</v>
      </c>
      <c r="W47" s="11">
        <f>'OddsRatio_working_3-way'!V47^2+4*'OddsRatio_working_3-way'!U47^3/27</f>
        <v>-1.069609406376873E-2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0.14511329976448203</v>
      </c>
      <c r="Y47" s="11">
        <f>IF('OddsRatio_working_3-way'!W47&gt;=0,IF('OddsRatio_working_3-way'!V47+SQRT('OddsRatio_working_3-way'!W47)&gt;0,0,PI()),ACOS('OddsRatio_working_3-way'!V47/(2*'OddsRatio_working_3-way'!X47)))</f>
        <v>0.3643573177869186</v>
      </c>
      <c r="Z47" s="11">
        <f>'OddsRatio_working_3-way'!X47^(1/3)*COS('OddsRatio_working_3-way'!Y47/3)</f>
        <v>0.52162463539030857</v>
      </c>
      <c r="AA47" s="11">
        <f>'OddsRatio_working_3-way'!X47^(1/3)*COS(('OddsRatio_working_3-way'!Y47+2*PI())/3)</f>
        <v>-0.31594863175516924</v>
      </c>
      <c r="AB47" s="11">
        <f>'OddsRatio_working_3-way'!X47^(1/3)*COS(('OddsRatio_working_3-way'!Y47+4*PI())/3)</f>
        <v>-0.20567600363513952</v>
      </c>
      <c r="AC47" s="11">
        <f>'OddsRatio_working_3-way'!X47^(1/3)*SIN('OddsRatio_working_3-way'!Y47/3)</f>
        <v>6.3665931529346825E-2</v>
      </c>
      <c r="AD47" s="11">
        <f>'OddsRatio_working_3-way'!X47^(1/3)*SIN(('OddsRatio_working_3-way'!Y47+2*PI())/3)</f>
        <v>0.41990721972312928</v>
      </c>
      <c r="AE47" s="11">
        <f>'OddsRatio_working_3-way'!X47^(1/3)*SIN(('OddsRatio_working_3-way'!Y47+4*PI())/3)</f>
        <v>-0.48357315125247591</v>
      </c>
      <c r="AF47" s="11">
        <f>-'OddsRatio_working_3-way'!U47/(3*'OddsRatio_working_3-way'!X47^(1/3))*COS(('OddsRatio_working_3-way'!Y47)/3)</f>
        <v>0.52162463539030857</v>
      </c>
      <c r="AG47" s="11">
        <f>-'OddsRatio_working_3-way'!U47/(3*'OddsRatio_working_3-way'!X47^(1/3))*COS(('OddsRatio_working_3-way'!Y47+2*PI())/3)</f>
        <v>-0.31594863175516924</v>
      </c>
      <c r="AH47" s="11">
        <f>-'OddsRatio_working_3-way'!U47/(3*'OddsRatio_working_3-way'!X47^(1/3))*COS(('OddsRatio_working_3-way'!Y47+4*PI())/3)</f>
        <v>-0.20567600363513952</v>
      </c>
      <c r="AI47" s="11">
        <f>'OddsRatio_working_3-way'!U47/(3*'OddsRatio_working_3-way'!X47^(1/3))*SIN(('OddsRatio_working_3-way'!Y47)/3)</f>
        <v>-6.3665931529346825E-2</v>
      </c>
      <c r="AJ47" s="11">
        <f>'OddsRatio_working_3-way'!U47/(3*'OddsRatio_working_3-way'!X47^(1/3))*SIN(('OddsRatio_working_3-way'!Y47+2*PI())/3)</f>
        <v>-0.41990721972312928</v>
      </c>
      <c r="AK47" s="11">
        <f>'OddsRatio_working_3-way'!U47/(3*'OddsRatio_working_3-way'!X47^(1/3))*SIN(('OddsRatio_working_3-way'!Y47+4*PI())/3)</f>
        <v>0.48357315125247591</v>
      </c>
      <c r="AL47" s="11">
        <f>'OddsRatio_working_3-way'!Z47+'OddsRatio_working_3-way'!AF47</f>
        <v>1.0432492707806171</v>
      </c>
      <c r="AM47" s="11">
        <f>'OddsRatio_working_3-way'!AA47+'OddsRatio_working_3-way'!AG47</f>
        <v>-0.63189726351033848</v>
      </c>
      <c r="AN47" s="11">
        <f>'OddsRatio_working_3-way'!AB47+'OddsRatio_working_3-way'!AH47</f>
        <v>-0.41135200727027904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1.0432492707806171</v>
      </c>
      <c r="AS47" s="11">
        <f>IF(('OddsRatio_working_3-way'!X47=0),IF(Q47&gt;0,-Q47^(1/3),(-Q47)^(1/3)),'OddsRatio_working_3-way'!AM47-'OddsRatio_working_3-way'!R47/3)</f>
        <v>-0.63189726351033848</v>
      </c>
      <c r="AT47" s="11">
        <f>IF(('OddsRatio_working_3-way'!X47=0),IF(Q47&gt;0,-Q47^(1/3),(-Q47)^(1/3)),'OddsRatio_working_3-way'!AN47-'OddsRatio_working_3-way'!R47/3)</f>
        <v>-0.41135200727027904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2.12</v>
      </c>
      <c r="B48" s="4">
        <f>IF('True_Odds_Calculator_3-way'!B47="","",'True_Odds_Calculator_3-way'!B47)</f>
        <v>4.1900000000000004</v>
      </c>
      <c r="C48" s="4">
        <f>IF('True_Odds_Calculator_3-way'!C47="","",'True_Odds_Calculator_3-way'!C47)</f>
        <v>3.14</v>
      </c>
      <c r="D48" s="9">
        <f t="shared" si="13"/>
        <v>0.46055140931822824</v>
      </c>
      <c r="E48" s="9">
        <f t="shared" si="14"/>
        <v>0.23061972105333303</v>
      </c>
      <c r="F48" s="9">
        <f t="shared" si="15"/>
        <v>0.30882886962843892</v>
      </c>
      <c r="G48" s="9">
        <f t="shared" si="16"/>
        <v>1.0458127315416199</v>
      </c>
      <c r="H48" s="9">
        <f t="shared" si="17"/>
        <v>2.1713102593266145</v>
      </c>
      <c r="I48" s="9">
        <f t="shared" si="18"/>
        <v>4.3361426136177679</v>
      </c>
      <c r="J48" s="9">
        <f t="shared" si="19"/>
        <v>3.2380392454990665</v>
      </c>
      <c r="K48" s="11">
        <f t="shared" si="20"/>
        <v>0.47169811320754712</v>
      </c>
      <c r="L48" s="11">
        <f t="shared" si="21"/>
        <v>0.2386634844868735</v>
      </c>
      <c r="M48" s="11">
        <f t="shared" si="22"/>
        <v>0.31847133757961782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-0.27412140373480687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0.23124917001266884</v>
      </c>
      <c r="Q48" s="11">
        <f>2*'OddsRatio_working_3-way'!K48*'OddsRatio_working_3-way'!L48*'OddsRatio_working_3-way'!M48</f>
        <v>7.1705168996176377E-2</v>
      </c>
      <c r="R48" s="11">
        <f t="shared" si="23"/>
        <v>0</v>
      </c>
      <c r="S48" s="11">
        <f t="shared" si="24"/>
        <v>-0.84360129074921164</v>
      </c>
      <c r="T48" s="11">
        <f t="shared" si="25"/>
        <v>-0.26158179558115086</v>
      </c>
      <c r="U48" s="11">
        <f>'OddsRatio_working_3-way'!S48-'OddsRatio_working_3-way'!R48^2/3</f>
        <v>-0.84360129074921164</v>
      </c>
      <c r="V48" s="11">
        <f>'OddsRatio_working_3-way'!S48*'OddsRatio_working_3-way'!R48/3-2*'OddsRatio_working_3-way'!R48^3/27-'OddsRatio_working_3-way'!T48</f>
        <v>0.26158179558115086</v>
      </c>
      <c r="W48" s="11">
        <f>'OddsRatio_working_3-way'!V48^2+4*'OddsRatio_working_3-way'!U48^3/27</f>
        <v>-2.0517177789087016E-2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0.14911590589919138</v>
      </c>
      <c r="Y48" s="11">
        <f>IF('OddsRatio_working_3-way'!W48&gt;=0,IF('OddsRatio_working_3-way'!V48+SQRT('OddsRatio_working_3-way'!W48)&gt;0,0,PI()),ACOS('OddsRatio_working_3-way'!V48/(2*'OddsRatio_working_3-way'!X48)))</f>
        <v>0.50098695244341096</v>
      </c>
      <c r="Z48" s="11">
        <f>'OddsRatio_working_3-way'!X48^(1/3)*COS('OddsRatio_working_3-way'!Y48/3)</f>
        <v>0.52290636577081007</v>
      </c>
      <c r="AA48" s="11">
        <f>'OddsRatio_working_3-way'!X48^(1/3)*COS(('OddsRatio_working_3-way'!Y48+2*PI())/3)</f>
        <v>-0.33778811698883998</v>
      </c>
      <c r="AB48" s="11">
        <f>'OddsRatio_working_3-way'!X48^(1/3)*COS(('OddsRatio_working_3-way'!Y48+4*PI())/3)</f>
        <v>-0.18511824878197003</v>
      </c>
      <c r="AC48" s="11">
        <f>'OddsRatio_working_3-way'!X48^(1/3)*SIN('OddsRatio_working_3-way'!Y48/3)</f>
        <v>8.814398950638111E-2</v>
      </c>
      <c r="AD48" s="11">
        <f>'OddsRatio_working_3-way'!X48^(1/3)*SIN(('OddsRatio_working_3-way'!Y48+2*PI())/3)</f>
        <v>0.40877820180492874</v>
      </c>
      <c r="AE48" s="11">
        <f>'OddsRatio_working_3-way'!X48^(1/3)*SIN(('OddsRatio_working_3-way'!Y48+4*PI())/3)</f>
        <v>-0.49692219131130971</v>
      </c>
      <c r="AF48" s="11">
        <f>-'OddsRatio_working_3-way'!U48/(3*'OddsRatio_working_3-way'!X48^(1/3))*COS(('OddsRatio_working_3-way'!Y48)/3)</f>
        <v>0.52290636577080996</v>
      </c>
      <c r="AG48" s="11">
        <f>-'OddsRatio_working_3-way'!U48/(3*'OddsRatio_working_3-way'!X48^(1/3))*COS(('OddsRatio_working_3-way'!Y48+2*PI())/3)</f>
        <v>-0.33778811698883993</v>
      </c>
      <c r="AH48" s="11">
        <f>-'OddsRatio_working_3-way'!U48/(3*'OddsRatio_working_3-way'!X48^(1/3))*COS(('OddsRatio_working_3-way'!Y48+4*PI())/3)</f>
        <v>-0.18511824878197</v>
      </c>
      <c r="AI48" s="11">
        <f>'OddsRatio_working_3-way'!U48/(3*'OddsRatio_working_3-way'!X48^(1/3))*SIN(('OddsRatio_working_3-way'!Y48)/3)</f>
        <v>-8.8143989506381096E-2</v>
      </c>
      <c r="AJ48" s="11">
        <f>'OddsRatio_working_3-way'!U48/(3*'OddsRatio_working_3-way'!X48^(1/3))*SIN(('OddsRatio_working_3-way'!Y48+2*PI())/3)</f>
        <v>-0.40877820180492863</v>
      </c>
      <c r="AK48" s="11">
        <f>'OddsRatio_working_3-way'!U48/(3*'OddsRatio_working_3-way'!X48^(1/3))*SIN(('OddsRatio_working_3-way'!Y48+4*PI())/3)</f>
        <v>0.49692219131130966</v>
      </c>
      <c r="AL48" s="11">
        <f>'OddsRatio_working_3-way'!Z48+'OddsRatio_working_3-way'!AF48</f>
        <v>1.0458127315416199</v>
      </c>
      <c r="AM48" s="11">
        <f>'OddsRatio_working_3-way'!AA48+'OddsRatio_working_3-way'!AG48</f>
        <v>-0.67557623397767985</v>
      </c>
      <c r="AN48" s="11">
        <f>'OddsRatio_working_3-way'!AB48+'OddsRatio_working_3-way'!AH48</f>
        <v>-0.37023649756394006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1.0458127315416199</v>
      </c>
      <c r="AS48" s="11">
        <f>IF(('OddsRatio_working_3-way'!X48=0),IF(Q48&gt;0,-Q48^(1/3),(-Q48)^(1/3)),'OddsRatio_working_3-way'!AM48-'OddsRatio_working_3-way'!R48/3)</f>
        <v>-0.67557623397767985</v>
      </c>
      <c r="AT48" s="11">
        <f>IF(('OddsRatio_working_3-way'!X48=0),IF(Q48&gt;0,-Q48^(1/3),(-Q48)^(1/3)),'OddsRatio_working_3-way'!AN48-'OddsRatio_working_3-way'!R48/3)</f>
        <v>-0.37023649756394006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2.3199999999999998</v>
      </c>
      <c r="B49" s="4">
        <f>IF('True_Odds_Calculator_3-way'!B48="","",'True_Odds_Calculator_3-way'!B48)</f>
        <v>4.0199999999999996</v>
      </c>
      <c r="C49" s="4">
        <f>IF('True_Odds_Calculator_3-way'!C48="","",'True_Odds_Calculator_3-way'!C48)</f>
        <v>2.87</v>
      </c>
      <c r="D49" s="9">
        <f t="shared" si="13"/>
        <v>0.42049781930284563</v>
      </c>
      <c r="E49" s="9">
        <f t="shared" si="14"/>
        <v>0.24078963574083742</v>
      </c>
      <c r="F49" s="9">
        <f t="shared" si="15"/>
        <v>0.33871254495631692</v>
      </c>
      <c r="G49" s="9">
        <f t="shared" si="16"/>
        <v>1.0440406190127403</v>
      </c>
      <c r="H49" s="9">
        <f t="shared" si="17"/>
        <v>2.3781336170968168</v>
      </c>
      <c r="I49" s="9">
        <f t="shared" si="18"/>
        <v>4.1530026694184752</v>
      </c>
      <c r="J49" s="9">
        <f t="shared" si="19"/>
        <v>2.952355957553825</v>
      </c>
      <c r="K49" s="11">
        <f t="shared" si="20"/>
        <v>0.43103448275862072</v>
      </c>
      <c r="L49" s="11">
        <f t="shared" si="21"/>
        <v>0.24875621890547267</v>
      </c>
      <c r="M49" s="11">
        <f t="shared" si="22"/>
        <v>0.34843205574912889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-0.27850086345874847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0.23200410299816551</v>
      </c>
      <c r="Q49" s="11">
        <f>2*'OddsRatio_working_3-way'!K49*'OddsRatio_working_3-way'!L49*'OddsRatio_working_3-way'!M49</f>
        <v>7.4719517873805319E-2</v>
      </c>
      <c r="R49" s="11">
        <f t="shared" si="23"/>
        <v>0</v>
      </c>
      <c r="S49" s="11">
        <f t="shared" si="24"/>
        <v>-0.83304626103082058</v>
      </c>
      <c r="T49" s="11">
        <f t="shared" si="25"/>
        <v>-0.26829187150751066</v>
      </c>
      <c r="U49" s="11">
        <f>'OddsRatio_working_3-way'!S49-'OddsRatio_working_3-way'!R49^2/3</f>
        <v>-0.83304626103082058</v>
      </c>
      <c r="V49" s="11">
        <f>'OddsRatio_working_3-way'!S49*'OddsRatio_working_3-way'!R49/3-2*'OddsRatio_working_3-way'!R49^3/27-'OddsRatio_working_3-way'!T49</f>
        <v>0.26829187150751066</v>
      </c>
      <c r="W49" s="11">
        <f>'OddsRatio_working_3-way'!V49^2+4*'OddsRatio_working_3-way'!U49^3/27</f>
        <v>-1.3664781669576881E-2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0.14632609984771983</v>
      </c>
      <c r="Y49" s="11">
        <f>IF('OddsRatio_working_3-way'!W49&gt;=0,IF('OddsRatio_working_3-way'!V49+SQRT('OddsRatio_working_3-way'!W49)&gt;0,0,PI()),ACOS('OddsRatio_working_3-way'!V49/(2*'OddsRatio_working_3-way'!X49)))</f>
        <v>0.41090391358781386</v>
      </c>
      <c r="Z49" s="11">
        <f>'OddsRatio_working_3-way'!X49^(1/3)*COS('OddsRatio_working_3-way'!Y49/3)</f>
        <v>0.52202030950637013</v>
      </c>
      <c r="AA49" s="11">
        <f>'OddsRatio_working_3-way'!X49^(1/3)*COS(('OddsRatio_working_3-way'!Y49+2*PI())/3)</f>
        <v>-0.32332116986977788</v>
      </c>
      <c r="AB49" s="11">
        <f>'OddsRatio_working_3-way'!X49^(1/3)*COS(('OddsRatio_working_3-way'!Y49+4*PI())/3)</f>
        <v>-0.19869913963659236</v>
      </c>
      <c r="AC49" s="11">
        <f>'OddsRatio_working_3-way'!X49^(1/3)*SIN('OddsRatio_working_3-way'!Y49/3)</f>
        <v>7.1950562702087426E-2</v>
      </c>
      <c r="AD49" s="11">
        <f>'OddsRatio_working_3-way'!X49^(1/3)*SIN(('OddsRatio_working_3-way'!Y49+2*PI())/3)</f>
        <v>0.41610756797288817</v>
      </c>
      <c r="AE49" s="11">
        <f>'OddsRatio_working_3-way'!X49^(1/3)*SIN(('OddsRatio_working_3-way'!Y49+4*PI())/3)</f>
        <v>-0.48805813067497555</v>
      </c>
      <c r="AF49" s="11">
        <f>-'OddsRatio_working_3-way'!U49/(3*'OddsRatio_working_3-way'!X49^(1/3))*COS(('OddsRatio_working_3-way'!Y49)/3)</f>
        <v>0.52202030950637013</v>
      </c>
      <c r="AG49" s="11">
        <f>-'OddsRatio_working_3-way'!U49/(3*'OddsRatio_working_3-way'!X49^(1/3))*COS(('OddsRatio_working_3-way'!Y49+2*PI())/3)</f>
        <v>-0.32332116986977788</v>
      </c>
      <c r="AH49" s="11">
        <f>-'OddsRatio_working_3-way'!U49/(3*'OddsRatio_working_3-way'!X49^(1/3))*COS(('OddsRatio_working_3-way'!Y49+4*PI())/3)</f>
        <v>-0.19869913963659236</v>
      </c>
      <c r="AI49" s="11">
        <f>'OddsRatio_working_3-way'!U49/(3*'OddsRatio_working_3-way'!X49^(1/3))*SIN(('OddsRatio_working_3-way'!Y49)/3)</f>
        <v>-7.1950562702087426E-2</v>
      </c>
      <c r="AJ49" s="11">
        <f>'OddsRatio_working_3-way'!U49/(3*'OddsRatio_working_3-way'!X49^(1/3))*SIN(('OddsRatio_working_3-way'!Y49+2*PI())/3)</f>
        <v>-0.41610756797288817</v>
      </c>
      <c r="AK49" s="11">
        <f>'OddsRatio_working_3-way'!U49/(3*'OddsRatio_working_3-way'!X49^(1/3))*SIN(('OddsRatio_working_3-way'!Y49+4*PI())/3)</f>
        <v>0.48805813067497555</v>
      </c>
      <c r="AL49" s="11">
        <f>'OddsRatio_working_3-way'!Z49+'OddsRatio_working_3-way'!AF49</f>
        <v>1.0440406190127403</v>
      </c>
      <c r="AM49" s="11">
        <f>'OddsRatio_working_3-way'!AA49+'OddsRatio_working_3-way'!AG49</f>
        <v>-0.64664233973955576</v>
      </c>
      <c r="AN49" s="11">
        <f>'OddsRatio_working_3-way'!AB49+'OddsRatio_working_3-way'!AH49</f>
        <v>-0.39739827927318472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1.0440406190127403</v>
      </c>
      <c r="AS49" s="11">
        <f>IF(('OddsRatio_working_3-way'!X49=0),IF(Q49&gt;0,-Q49^(1/3),(-Q49)^(1/3)),'OddsRatio_working_3-way'!AM49-'OddsRatio_working_3-way'!R49/3)</f>
        <v>-0.64664233973955576</v>
      </c>
      <c r="AT49" s="11">
        <f>IF(('OddsRatio_working_3-way'!X49=0),IF(Q49&gt;0,-Q49^(1/3),(-Q49)^(1/3)),'OddsRatio_working_3-way'!AN49-'OddsRatio_working_3-way'!R49/3)</f>
        <v>-0.39739827927318472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2.17</v>
      </c>
      <c r="B50" s="4">
        <f>IF('True_Odds_Calculator_3-way'!B49="","",'True_Odds_Calculator_3-way'!B49)</f>
        <v>3.91</v>
      </c>
      <c r="C50" s="4">
        <f>IF('True_Odds_Calculator_3-way'!C49="","",'True_Odds_Calculator_3-way'!C49)</f>
        <v>3.2</v>
      </c>
      <c r="D50" s="9">
        <f t="shared" si="13"/>
        <v>0.44972069919342034</v>
      </c>
      <c r="E50" s="9">
        <f t="shared" si="14"/>
        <v>0.24732159091105058</v>
      </c>
      <c r="F50" s="9">
        <f t="shared" si="15"/>
        <v>0.30295770989552923</v>
      </c>
      <c r="G50" s="9">
        <f t="shared" si="16"/>
        <v>1.0458139675738845</v>
      </c>
      <c r="H50" s="9">
        <f t="shared" si="17"/>
        <v>2.223602342061445</v>
      </c>
      <c r="I50" s="9">
        <f t="shared" si="18"/>
        <v>4.0433186456400039</v>
      </c>
      <c r="J50" s="9">
        <f t="shared" si="19"/>
        <v>3.3007907286625455</v>
      </c>
      <c r="K50" s="11">
        <f t="shared" si="20"/>
        <v>0.46082949308755761</v>
      </c>
      <c r="L50" s="11">
        <f t="shared" si="21"/>
        <v>0.25575447570332482</v>
      </c>
      <c r="M50" s="11">
        <f t="shared" si="22"/>
        <v>0.3125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-0.27587672516411899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0.23129869058422811</v>
      </c>
      <c r="Q50" s="11">
        <f>2*'OddsRatio_working_3-way'!K50*'OddsRatio_working_3-way'!L50*'OddsRatio_working_3-way'!M50</f>
        <v>7.3662003370773277E-2</v>
      </c>
      <c r="R50" s="11">
        <f t="shared" si="23"/>
        <v>0</v>
      </c>
      <c r="S50" s="11">
        <f t="shared" si="24"/>
        <v>-0.8384132095472302</v>
      </c>
      <c r="T50" s="11">
        <f t="shared" si="25"/>
        <v>-0.26701057628892677</v>
      </c>
      <c r="U50" s="11">
        <f>'OddsRatio_working_3-way'!S50-'OddsRatio_working_3-way'!R50^2/3</f>
        <v>-0.8384132095472302</v>
      </c>
      <c r="V50" s="11">
        <f>'OddsRatio_working_3-way'!S50*'OddsRatio_working_3-way'!R50/3-2*'OddsRatio_working_3-way'!R50^3/27-'OddsRatio_working_3-way'!T50</f>
        <v>0.26701057628892677</v>
      </c>
      <c r="W50" s="11">
        <f>'OddsRatio_working_3-way'!V50^2+4*'OddsRatio_working_3-way'!U50^3/27</f>
        <v>-1.6016674089428903E-2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0.14774244645630252</v>
      </c>
      <c r="Y50" s="11">
        <f>IF('OddsRatio_working_3-way'!W50&gt;=0,IF('OddsRatio_working_3-way'!V50+SQRT('OddsRatio_working_3-way'!W50)&gt;0,0,PI()),ACOS('OddsRatio_working_3-way'!V50/(2*'OddsRatio_working_3-way'!X50)))</f>
        <v>0.44261371913809167</v>
      </c>
      <c r="Z50" s="11">
        <f>'OddsRatio_working_3-way'!X50^(1/3)*COS('OddsRatio_working_3-way'!Y50/3)</f>
        <v>0.52290698378694223</v>
      </c>
      <c r="AA50" s="11">
        <f>'OddsRatio_working_3-way'!X50^(1/3)*COS(('OddsRatio_working_3-way'!Y50+2*PI())/3)</f>
        <v>-0.32875517921956565</v>
      </c>
      <c r="AB50" s="11">
        <f>'OddsRatio_working_3-way'!X50^(1/3)*COS(('OddsRatio_working_3-way'!Y50+4*PI())/3)</f>
        <v>-0.19415180456737671</v>
      </c>
      <c r="AC50" s="11">
        <f>'OddsRatio_working_3-way'!X50^(1/3)*SIN('OddsRatio_working_3-way'!Y50/3)</f>
        <v>7.7713294589273327E-2</v>
      </c>
      <c r="AD50" s="11">
        <f>'OddsRatio_working_3-way'!X50^(1/3)*SIN(('OddsRatio_working_3-way'!Y50+2*PI())/3)</f>
        <v>0.41399408448115288</v>
      </c>
      <c r="AE50" s="11">
        <f>'OddsRatio_working_3-way'!X50^(1/3)*SIN(('OddsRatio_working_3-way'!Y50+4*PI())/3)</f>
        <v>-0.49170737907042622</v>
      </c>
      <c r="AF50" s="11">
        <f>-'OddsRatio_working_3-way'!U50/(3*'OddsRatio_working_3-way'!X50^(1/3))*COS(('OddsRatio_working_3-way'!Y50)/3)</f>
        <v>0.52290698378694234</v>
      </c>
      <c r="AG50" s="11">
        <f>-'OddsRatio_working_3-way'!U50/(3*'OddsRatio_working_3-way'!X50^(1/3))*COS(('OddsRatio_working_3-way'!Y50+2*PI())/3)</f>
        <v>-0.32875517921956571</v>
      </c>
      <c r="AH50" s="11">
        <f>-'OddsRatio_working_3-way'!U50/(3*'OddsRatio_working_3-way'!X50^(1/3))*COS(('OddsRatio_working_3-way'!Y50+4*PI())/3)</f>
        <v>-0.19415180456737677</v>
      </c>
      <c r="AI50" s="11">
        <f>'OddsRatio_working_3-way'!U50/(3*'OddsRatio_working_3-way'!X50^(1/3))*SIN(('OddsRatio_working_3-way'!Y50)/3)</f>
        <v>-7.7713294589273341E-2</v>
      </c>
      <c r="AJ50" s="11">
        <f>'OddsRatio_working_3-way'!U50/(3*'OddsRatio_working_3-way'!X50^(1/3))*SIN(('OddsRatio_working_3-way'!Y50+2*PI())/3)</f>
        <v>-0.41399408448115299</v>
      </c>
      <c r="AK50" s="11">
        <f>'OddsRatio_working_3-way'!U50/(3*'OddsRatio_working_3-way'!X50^(1/3))*SIN(('OddsRatio_working_3-way'!Y50+4*PI())/3)</f>
        <v>0.49170737907042633</v>
      </c>
      <c r="AL50" s="11">
        <f>'OddsRatio_working_3-way'!Z50+'OddsRatio_working_3-way'!AF50</f>
        <v>1.0458139675738845</v>
      </c>
      <c r="AM50" s="11">
        <f>'OddsRatio_working_3-way'!AA50+'OddsRatio_working_3-way'!AG50</f>
        <v>-0.6575103584391313</v>
      </c>
      <c r="AN50" s="11">
        <f>'OddsRatio_working_3-way'!AB50+'OddsRatio_working_3-way'!AH50</f>
        <v>-0.38830360913475348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1.0458139675738845</v>
      </c>
      <c r="AS50" s="11">
        <f>IF(('OddsRatio_working_3-way'!X50=0),IF(Q50&gt;0,-Q50^(1/3),(-Q50)^(1/3)),'OddsRatio_working_3-way'!AM50-'OddsRatio_working_3-way'!R50/3)</f>
        <v>-0.6575103584391313</v>
      </c>
      <c r="AT50" s="11">
        <f>IF(('OddsRatio_working_3-way'!X50=0),IF(Q50&gt;0,-Q50^(1/3),(-Q50)^(1/3)),'OddsRatio_working_3-way'!AN50-'OddsRatio_working_3-way'!R50/3)</f>
        <v>-0.38830360913475348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2.85</v>
      </c>
      <c r="B51" s="4">
        <f>IF('True_Odds_Calculator_3-way'!B50="","",'True_Odds_Calculator_3-way'!B50)</f>
        <v>3.52</v>
      </c>
      <c r="C51" s="4">
        <f>IF('True_Odds_Calculator_3-way'!C50="","",'True_Odds_Calculator_3-way'!C50)</f>
        <v>2.5499999999999998</v>
      </c>
      <c r="D51" s="9">
        <f t="shared" si="13"/>
        <v>0.34164749346011403</v>
      </c>
      <c r="E51" s="9">
        <f t="shared" si="14"/>
        <v>0.27587137920668864</v>
      </c>
      <c r="F51" s="9">
        <f t="shared" si="15"/>
        <v>0.38248112733319706</v>
      </c>
      <c r="G51" s="9">
        <f t="shared" si="16"/>
        <v>1.0416181197384833</v>
      </c>
      <c r="H51" s="9">
        <f t="shared" si="17"/>
        <v>2.9269935215161937</v>
      </c>
      <c r="I51" s="9">
        <f t="shared" si="18"/>
        <v>3.6248776617409773</v>
      </c>
      <c r="J51" s="9">
        <f t="shared" si="19"/>
        <v>2.6145080855946485</v>
      </c>
      <c r="K51" s="11">
        <f t="shared" si="20"/>
        <v>0.35087719298245612</v>
      </c>
      <c r="L51" s="11">
        <f t="shared" si="21"/>
        <v>0.28409090909090912</v>
      </c>
      <c r="M51" s="11">
        <f t="shared" si="22"/>
        <v>0.39215686274509809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-0.28247255840135066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0.2314163304875379</v>
      </c>
      <c r="Q51" s="11">
        <f>2*'OddsRatio_working_3-way'!K51*'OddsRatio_working_3-way'!L51*'OddsRatio_working_3-way'!M51</f>
        <v>7.8181192732276333E-2</v>
      </c>
      <c r="R51" s="11">
        <f t="shared" si="23"/>
        <v>0</v>
      </c>
      <c r="S51" s="11">
        <f t="shared" si="24"/>
        <v>-0.81925243215565879</v>
      </c>
      <c r="T51" s="11">
        <f t="shared" si="25"/>
        <v>-0.27677447032285774</v>
      </c>
      <c r="U51" s="11">
        <f>'OddsRatio_working_3-way'!S51-'OddsRatio_working_3-way'!R51^2/3</f>
        <v>-0.81925243215565879</v>
      </c>
      <c r="V51" s="11">
        <f>'OddsRatio_working_3-way'!S51*'OddsRatio_working_3-way'!R51/3-2*'OddsRatio_working_3-way'!R51^3/27-'OddsRatio_working_3-way'!T51</f>
        <v>0.27677447032285774</v>
      </c>
      <c r="W51" s="11">
        <f>'OddsRatio_working_3-way'!V51^2+4*'OddsRatio_working_3-way'!U51^3/27</f>
        <v>-4.8568378392064848E-3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0.1427068194426119</v>
      </c>
      <c r="Y51" s="11">
        <f>IF('OddsRatio_working_3-way'!W51&gt;=0,IF('OddsRatio_working_3-way'!V51+SQRT('OddsRatio_working_3-way'!W51)&gt;0,0,PI()),ACOS('OddsRatio_working_3-way'!V51/(2*'OddsRatio_working_3-way'!X51)))</f>
        <v>0.24666936182439558</v>
      </c>
      <c r="Z51" s="11">
        <f>'OddsRatio_working_3-way'!X51^(1/3)*COS('OddsRatio_working_3-way'!Y51/3)</f>
        <v>0.52080905986924153</v>
      </c>
      <c r="AA51" s="11">
        <f>'OddsRatio_working_3-way'!X51^(1/3)*COS(('OddsRatio_working_3-way'!Y51+2*PI())/3)</f>
        <v>-0.29757374310227164</v>
      </c>
      <c r="AB51" s="11">
        <f>'OddsRatio_working_3-way'!X51^(1/3)*COS(('OddsRatio_working_3-way'!Y51+4*PI())/3)</f>
        <v>-0.22323531676696978</v>
      </c>
      <c r="AC51" s="11">
        <f>'OddsRatio_working_3-way'!X51^(1/3)*SIN('OddsRatio_working_3-way'!Y51/3)</f>
        <v>4.2919310455819717E-2</v>
      </c>
      <c r="AD51" s="11">
        <f>'OddsRatio_working_3-way'!X51^(1/3)*SIN(('OddsRatio_working_3-way'!Y51+2*PI())/3)</f>
        <v>0.42957422113994398</v>
      </c>
      <c r="AE51" s="11">
        <f>'OddsRatio_working_3-way'!X51^(1/3)*SIN(('OddsRatio_working_3-way'!Y51+4*PI())/3)</f>
        <v>-0.47249353159576357</v>
      </c>
      <c r="AF51" s="11">
        <f>-'OddsRatio_working_3-way'!U51/(3*'OddsRatio_working_3-way'!X51^(1/3))*COS(('OddsRatio_working_3-way'!Y51)/3)</f>
        <v>0.52080905986924164</v>
      </c>
      <c r="AG51" s="11">
        <f>-'OddsRatio_working_3-way'!U51/(3*'OddsRatio_working_3-way'!X51^(1/3))*COS(('OddsRatio_working_3-way'!Y51+2*PI())/3)</f>
        <v>-0.29757374310227169</v>
      </c>
      <c r="AH51" s="11">
        <f>-'OddsRatio_working_3-way'!U51/(3*'OddsRatio_working_3-way'!X51^(1/3))*COS(('OddsRatio_working_3-way'!Y51+4*PI())/3)</f>
        <v>-0.22323531676696984</v>
      </c>
      <c r="AI51" s="11">
        <f>'OddsRatio_working_3-way'!U51/(3*'OddsRatio_working_3-way'!X51^(1/3))*SIN(('OddsRatio_working_3-way'!Y51)/3)</f>
        <v>-4.2919310455819731E-2</v>
      </c>
      <c r="AJ51" s="11">
        <f>'OddsRatio_working_3-way'!U51/(3*'OddsRatio_working_3-way'!X51^(1/3))*SIN(('OddsRatio_working_3-way'!Y51+2*PI())/3)</f>
        <v>-0.42957422113994403</v>
      </c>
      <c r="AK51" s="11">
        <f>'OddsRatio_working_3-way'!U51/(3*'OddsRatio_working_3-way'!X51^(1/3))*SIN(('OddsRatio_working_3-way'!Y51+4*PI())/3)</f>
        <v>0.47249353159576368</v>
      </c>
      <c r="AL51" s="11">
        <f>'OddsRatio_working_3-way'!Z51+'OddsRatio_working_3-way'!AF51</f>
        <v>1.0416181197384833</v>
      </c>
      <c r="AM51" s="11">
        <f>'OddsRatio_working_3-way'!AA51+'OddsRatio_working_3-way'!AG51</f>
        <v>-0.59514748620454339</v>
      </c>
      <c r="AN51" s="11">
        <f>'OddsRatio_working_3-way'!AB51+'OddsRatio_working_3-way'!AH51</f>
        <v>-0.44647063353393962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1.0416181197384833</v>
      </c>
      <c r="AS51" s="11">
        <f>IF(('OddsRatio_working_3-way'!X51=0),IF(Q51&gt;0,-Q51^(1/3),(-Q51)^(1/3)),'OddsRatio_working_3-way'!AM51-'OddsRatio_working_3-way'!R51/3)</f>
        <v>-0.59514748620454339</v>
      </c>
      <c r="AT51" s="11">
        <f>IF(('OddsRatio_working_3-way'!X51=0),IF(Q51&gt;0,-Q51^(1/3),(-Q51)^(1/3)),'OddsRatio_working_3-way'!AN51-'OddsRatio_working_3-way'!R51/3)</f>
        <v>-0.44647063353393962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2.92</v>
      </c>
      <c r="B52" s="4">
        <f>IF('True_Odds_Calculator_3-way'!B51="","",'True_Odds_Calculator_3-way'!B51)</f>
        <v>2.99</v>
      </c>
      <c r="C52" s="4">
        <f>IF('True_Odds_Calculator_3-way'!C51="","",'True_Odds_Calculator_3-way'!C51)</f>
        <v>2.85</v>
      </c>
      <c r="D52" s="9">
        <f t="shared" si="13"/>
        <v>0.33320197571034998</v>
      </c>
      <c r="E52" s="9">
        <f t="shared" si="14"/>
        <v>0.32529396725842896</v>
      </c>
      <c r="F52" s="9">
        <f t="shared" si="15"/>
        <v>0.341504057031221</v>
      </c>
      <c r="G52" s="9">
        <f t="shared" si="16"/>
        <v>1.042282648266037</v>
      </c>
      <c r="H52" s="9">
        <f t="shared" si="17"/>
        <v>3.0011826846707916</v>
      </c>
      <c r="I52" s="9">
        <f t="shared" si="18"/>
        <v>3.0741424700494138</v>
      </c>
      <c r="J52" s="9">
        <f t="shared" si="19"/>
        <v>2.9282228992921686</v>
      </c>
      <c r="K52" s="11">
        <f t="shared" si="20"/>
        <v>0.34246575342465752</v>
      </c>
      <c r="L52" s="11">
        <f t="shared" si="21"/>
        <v>0.33444816053511706</v>
      </c>
      <c r="M52" s="11">
        <f t="shared" si="22"/>
        <v>0.35087719298245612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-0.28407115282134876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0.23148538869049196</v>
      </c>
      <c r="Q52" s="11">
        <f>2*'OddsRatio_working_3-way'!K52*'OddsRatio_working_3-way'!L52*'OddsRatio_working_3-way'!M52</f>
        <v>8.0376871073087483E-2</v>
      </c>
      <c r="R52" s="11">
        <f t="shared" si="23"/>
        <v>0</v>
      </c>
      <c r="S52" s="11">
        <f t="shared" si="24"/>
        <v>-0.81488523699578963</v>
      </c>
      <c r="T52" s="11">
        <f t="shared" si="25"/>
        <v>-0.2829462628457603</v>
      </c>
      <c r="U52" s="11">
        <f>'OddsRatio_working_3-way'!S52-'OddsRatio_working_3-way'!R52^2/3</f>
        <v>-0.81488523699578963</v>
      </c>
      <c r="V52" s="11">
        <f>'OddsRatio_working_3-way'!S52*'OddsRatio_working_3-way'!R52/3-2*'OddsRatio_working_3-way'!R52^3/27-'OddsRatio_working_3-way'!T52</f>
        <v>0.2829462628457603</v>
      </c>
      <c r="W52" s="11">
        <f>'OddsRatio_working_3-way'!V52^2+4*'OddsRatio_working_3-way'!U52^3/27</f>
        <v>-1.065563165899841E-4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0.14156724901524015</v>
      </c>
      <c r="Y52" s="11">
        <f>IF('OddsRatio_working_3-way'!W52&gt;=0,IF('OddsRatio_working_3-way'!V52+SQRT('OddsRatio_working_3-way'!W52)&gt;0,0,PI()),ACOS('OddsRatio_working_3-way'!V52/(2*'OddsRatio_working_3-way'!X52)))</f>
        <v>3.646641496554337E-2</v>
      </c>
      <c r="Z52" s="11">
        <f>'OddsRatio_working_3-way'!X52^(1/3)*COS('OddsRatio_working_3-way'!Y52/3)</f>
        <v>0.5211413241330185</v>
      </c>
      <c r="AA52" s="11">
        <f>'OddsRatio_working_3-way'!X52^(1/3)*COS(('OddsRatio_working_3-way'!Y52+2*PI())/3)</f>
        <v>-0.26605695950745523</v>
      </c>
      <c r="AB52" s="11">
        <f>'OddsRatio_working_3-way'!X52^(1/3)*COS(('OddsRatio_working_3-way'!Y52+4*PI())/3)</f>
        <v>-0.25508436462556333</v>
      </c>
      <c r="AC52" s="11">
        <f>'OddsRatio_working_3-way'!X52^(1/3)*SIN('OddsRatio_working_3-way'!Y52/3)</f>
        <v>6.3350306087689764E-3</v>
      </c>
      <c r="AD52" s="11">
        <f>'OddsRatio_working_3-way'!X52^(1/3)*SIN(('OddsRatio_working_3-way'!Y52+2*PI())/3)</f>
        <v>0.4481541103566698</v>
      </c>
      <c r="AE52" s="11">
        <f>'OddsRatio_working_3-way'!X52^(1/3)*SIN(('OddsRatio_working_3-way'!Y52+4*PI())/3)</f>
        <v>-0.4544891409654388</v>
      </c>
      <c r="AF52" s="11">
        <f>-'OddsRatio_working_3-way'!U52/(3*'OddsRatio_working_3-way'!X52^(1/3))*COS(('OddsRatio_working_3-way'!Y52)/3)</f>
        <v>0.52114132413301861</v>
      </c>
      <c r="AG52" s="11">
        <f>-'OddsRatio_working_3-way'!U52/(3*'OddsRatio_working_3-way'!X52^(1/3))*COS(('OddsRatio_working_3-way'!Y52+2*PI())/3)</f>
        <v>-0.26605695950745528</v>
      </c>
      <c r="AH52" s="11">
        <f>-'OddsRatio_working_3-way'!U52/(3*'OddsRatio_working_3-way'!X52^(1/3))*COS(('OddsRatio_working_3-way'!Y52+4*PI())/3)</f>
        <v>-0.25508436462556339</v>
      </c>
      <c r="AI52" s="11">
        <f>'OddsRatio_working_3-way'!U52/(3*'OddsRatio_working_3-way'!X52^(1/3))*SIN(('OddsRatio_working_3-way'!Y52)/3)</f>
        <v>-6.3350306087689772E-3</v>
      </c>
      <c r="AJ52" s="11">
        <f>'OddsRatio_working_3-way'!U52/(3*'OddsRatio_working_3-way'!X52^(1/3))*SIN(('OddsRatio_working_3-way'!Y52+2*PI())/3)</f>
        <v>-0.44815411035666985</v>
      </c>
      <c r="AK52" s="11">
        <f>'OddsRatio_working_3-way'!U52/(3*'OddsRatio_working_3-way'!X52^(1/3))*SIN(('OddsRatio_working_3-way'!Y52+4*PI())/3)</f>
        <v>0.45448914096543885</v>
      </c>
      <c r="AL52" s="11">
        <f>'OddsRatio_working_3-way'!Z52+'OddsRatio_working_3-way'!AF52</f>
        <v>1.042282648266037</v>
      </c>
      <c r="AM52" s="11">
        <f>'OddsRatio_working_3-way'!AA52+'OddsRatio_working_3-way'!AG52</f>
        <v>-0.53211391901491045</v>
      </c>
      <c r="AN52" s="11">
        <f>'OddsRatio_working_3-way'!AB52+'OddsRatio_working_3-way'!AH52</f>
        <v>-0.51016872925112677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1.042282648266037</v>
      </c>
      <c r="AS52" s="11">
        <f>IF(('OddsRatio_working_3-way'!X52=0),IF(Q52&gt;0,-Q52^(1/3),(-Q52)^(1/3)),'OddsRatio_working_3-way'!AM52-'OddsRatio_working_3-way'!R52/3)</f>
        <v>-0.53211391901491045</v>
      </c>
      <c r="AT52" s="11">
        <f>IF(('OddsRatio_working_3-way'!X52=0),IF(Q52&gt;0,-Q52^(1/3),(-Q52)^(1/3)),'OddsRatio_working_3-way'!AN52-'OddsRatio_working_3-way'!R52/3)</f>
        <v>-0.51016872925112677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2.67</v>
      </c>
      <c r="B53" s="4">
        <f>IF('True_Odds_Calculator_3-way'!B52="","",'True_Odds_Calculator_3-way'!B52)</f>
        <v>3.1</v>
      </c>
      <c r="C53" s="4">
        <f>IF('True_Odds_Calculator_3-way'!C52="","",'True_Odds_Calculator_3-way'!C52)</f>
        <v>2.94</v>
      </c>
      <c r="D53" s="9">
        <f t="shared" si="13"/>
        <v>0.36162726150732599</v>
      </c>
      <c r="E53" s="9">
        <f t="shared" si="14"/>
        <v>0.3105772386299549</v>
      </c>
      <c r="F53" s="9">
        <f t="shared" si="15"/>
        <v>0.32779549986271905</v>
      </c>
      <c r="G53" s="9">
        <f t="shared" si="16"/>
        <v>1.0570528428984844</v>
      </c>
      <c r="H53" s="9">
        <f t="shared" si="17"/>
        <v>2.7652782476404689</v>
      </c>
      <c r="I53" s="9">
        <f t="shared" si="18"/>
        <v>3.2198109700868174</v>
      </c>
      <c r="J53" s="9">
        <f t="shared" si="19"/>
        <v>3.0506825152230599</v>
      </c>
      <c r="K53" s="11">
        <f t="shared" si="20"/>
        <v>0.37453183520599254</v>
      </c>
      <c r="L53" s="11">
        <f t="shared" si="21"/>
        <v>0.32258064516129031</v>
      </c>
      <c r="M53" s="11">
        <f t="shared" si="22"/>
        <v>0.3401360544217687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-0.27958715200469464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0.23464744119225556</v>
      </c>
      <c r="Q53" s="11">
        <f>2*'OddsRatio_working_3-way'!K53*'OddsRatio_working_3-way'!L53*'OddsRatio_working_3-way'!M53</f>
        <v>8.2188245601490573E-2</v>
      </c>
      <c r="R53" s="11">
        <f t="shared" si="23"/>
        <v>0</v>
      </c>
      <c r="S53" s="11">
        <f t="shared" si="24"/>
        <v>-0.83926403452300091</v>
      </c>
      <c r="T53" s="11">
        <f t="shared" si="25"/>
        <v>-0.29396288424623507</v>
      </c>
      <c r="U53" s="11">
        <f>'OddsRatio_working_3-way'!S53-'OddsRatio_working_3-way'!R53^2/3</f>
        <v>-0.83926403452300091</v>
      </c>
      <c r="V53" s="11">
        <f>'OddsRatio_working_3-way'!S53*'OddsRatio_working_3-way'!R53/3-2*'OddsRatio_working_3-way'!R53^3/27-'OddsRatio_working_3-way'!T53</f>
        <v>0.29396288424623507</v>
      </c>
      <c r="W53" s="11">
        <f>'OddsRatio_working_3-way'!V53^2+4*'OddsRatio_working_3-way'!U53^3/27</f>
        <v>-1.1632260671928379E-3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0.14796739791382951</v>
      </c>
      <c r="Y53" s="11">
        <f>IF('OddsRatio_working_3-way'!W53&gt;=0,IF('OddsRatio_working_3-way'!V53+SQRT('OddsRatio_working_3-way'!W53)&gt;0,0,PI()),ACOS('OddsRatio_working_3-way'!V53/(2*'OddsRatio_working_3-way'!X53)))</f>
        <v>0.11550536310447801</v>
      </c>
      <c r="Z53" s="11">
        <f>'OddsRatio_working_3-way'!X53^(1/3)*COS('OddsRatio_working_3-way'!Y53/3)</f>
        <v>0.52852642144924211</v>
      </c>
      <c r="AA53" s="11">
        <f>'OddsRatio_working_3-way'!X53^(1/3)*COS(('OddsRatio_working_3-way'!Y53+2*PI())/3)</f>
        <v>-0.28189485850053209</v>
      </c>
      <c r="AB53" s="11">
        <f>'OddsRatio_working_3-way'!X53^(1/3)*COS(('OddsRatio_working_3-way'!Y53+4*PI())/3)</f>
        <v>-0.24663156294870975</v>
      </c>
      <c r="AC53" s="11">
        <f>'OddsRatio_working_3-way'!X53^(1/3)*SIN('OddsRatio_working_3-way'!Y53/3)</f>
        <v>2.0359273179357942E-2</v>
      </c>
      <c r="AD53" s="11">
        <f>'OddsRatio_working_3-way'!X53^(1/3)*SIN(('OddsRatio_working_3-way'!Y53+2*PI())/3)</f>
        <v>0.44753767095664537</v>
      </c>
      <c r="AE53" s="11">
        <f>'OddsRatio_working_3-way'!X53^(1/3)*SIN(('OddsRatio_working_3-way'!Y53+4*PI())/3)</f>
        <v>-0.4678969441360033</v>
      </c>
      <c r="AF53" s="11">
        <f>-'OddsRatio_working_3-way'!U53/(3*'OddsRatio_working_3-way'!X53^(1/3))*COS(('OddsRatio_working_3-way'!Y53)/3)</f>
        <v>0.52852642144924222</v>
      </c>
      <c r="AG53" s="11">
        <f>-'OddsRatio_working_3-way'!U53/(3*'OddsRatio_working_3-way'!X53^(1/3))*COS(('OddsRatio_working_3-way'!Y53+2*PI())/3)</f>
        <v>-0.28189485850053214</v>
      </c>
      <c r="AH53" s="11">
        <f>-'OddsRatio_working_3-way'!U53/(3*'OddsRatio_working_3-way'!X53^(1/3))*COS(('OddsRatio_working_3-way'!Y53+4*PI())/3)</f>
        <v>-0.24663156294870978</v>
      </c>
      <c r="AI53" s="11">
        <f>'OddsRatio_working_3-way'!U53/(3*'OddsRatio_working_3-way'!X53^(1/3))*SIN(('OddsRatio_working_3-way'!Y53)/3)</f>
        <v>-2.0359273179357946E-2</v>
      </c>
      <c r="AJ53" s="11">
        <f>'OddsRatio_working_3-way'!U53/(3*'OddsRatio_working_3-way'!X53^(1/3))*SIN(('OddsRatio_working_3-way'!Y53+2*PI())/3)</f>
        <v>-0.44753767095664548</v>
      </c>
      <c r="AK53" s="11">
        <f>'OddsRatio_working_3-way'!U53/(3*'OddsRatio_working_3-way'!X53^(1/3))*SIN(('OddsRatio_working_3-way'!Y53+4*PI())/3)</f>
        <v>0.46789694413600341</v>
      </c>
      <c r="AL53" s="11">
        <f>'OddsRatio_working_3-way'!Z53+'OddsRatio_working_3-way'!AF53</f>
        <v>1.0570528428984844</v>
      </c>
      <c r="AM53" s="11">
        <f>'OddsRatio_working_3-way'!AA53+'OddsRatio_working_3-way'!AG53</f>
        <v>-0.56378971700106417</v>
      </c>
      <c r="AN53" s="11">
        <f>'OddsRatio_working_3-way'!AB53+'OddsRatio_working_3-way'!AH53</f>
        <v>-0.4932631258974195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1.0570528428984844</v>
      </c>
      <c r="AS53" s="11">
        <f>IF(('OddsRatio_working_3-way'!X53=0),IF(Q53&gt;0,-Q53^(1/3),(-Q53)^(1/3)),'OddsRatio_working_3-way'!AM53-'OddsRatio_working_3-way'!R53/3)</f>
        <v>-0.56378971700106417</v>
      </c>
      <c r="AT53" s="11">
        <f>IF(('OddsRatio_working_3-way'!X53=0),IF(Q53&gt;0,-Q53^(1/3),(-Q53)^(1/3)),'OddsRatio_working_3-way'!AN53-'OddsRatio_working_3-way'!R53/3)</f>
        <v>-0.4932631258974195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1.93</v>
      </c>
      <c r="B54" s="4">
        <f>IF('True_Odds_Calculator_3-way'!B53="","",'True_Odds_Calculator_3-way'!B53)</f>
        <v>3.19</v>
      </c>
      <c r="C54" s="4">
        <f>IF('True_Odds_Calculator_3-way'!C53="","",'True_Odds_Calculator_3-way'!C53)</f>
        <v>4.79</v>
      </c>
      <c r="D54" s="9">
        <f t="shared" si="13"/>
        <v>0.50197733249258991</v>
      </c>
      <c r="E54" s="9">
        <f t="shared" si="14"/>
        <v>0.29973441616307317</v>
      </c>
      <c r="F54" s="9">
        <f t="shared" si="15"/>
        <v>0.19828825134433684</v>
      </c>
      <c r="G54" s="9">
        <f t="shared" si="16"/>
        <v>1.0667976619034465</v>
      </c>
      <c r="H54" s="9">
        <f t="shared" si="17"/>
        <v>1.9921218255702049</v>
      </c>
      <c r="I54" s="9">
        <f t="shared" si="18"/>
        <v>3.3362868795685481</v>
      </c>
      <c r="J54" s="9">
        <f t="shared" si="19"/>
        <v>5.0431631386140632</v>
      </c>
      <c r="K54" s="11">
        <f t="shared" si="20"/>
        <v>0.5181347150259068</v>
      </c>
      <c r="L54" s="11">
        <f t="shared" si="21"/>
        <v>0.31347962382445144</v>
      </c>
      <c r="M54" s="11">
        <f t="shared" si="22"/>
        <v>0.20876826722338204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-0.26174763593258366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0.23431200586573492</v>
      </c>
      <c r="Q54" s="11">
        <f>2*'OddsRatio_working_3-way'!K54*'OddsRatio_working_3-way'!L54*'OddsRatio_working_3-way'!M54</f>
        <v>6.7818236140588975E-2</v>
      </c>
      <c r="R54" s="11">
        <f t="shared" si="23"/>
        <v>0</v>
      </c>
      <c r="S54" s="11">
        <f t="shared" si="24"/>
        <v>-0.89518289260150141</v>
      </c>
      <c r="T54" s="11">
        <f t="shared" si="25"/>
        <v>-0.25909779814804668</v>
      </c>
      <c r="U54" s="11">
        <f>'OddsRatio_working_3-way'!S54-'OddsRatio_working_3-way'!R54^2/3</f>
        <v>-0.89518289260150141</v>
      </c>
      <c r="V54" s="11">
        <f>'OddsRatio_working_3-way'!S54*'OddsRatio_working_3-way'!R54/3-2*'OddsRatio_working_3-way'!R54^3/27-'OddsRatio_working_3-way'!T54</f>
        <v>0.25909779814804668</v>
      </c>
      <c r="W54" s="11">
        <f>'OddsRatio_working_3-way'!V54^2+4*'OddsRatio_working_3-way'!U54^3/27</f>
        <v>-3.9143437581045173E-2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0.1629993148652864</v>
      </c>
      <c r="Y54" s="11">
        <f>IF('OddsRatio_working_3-way'!W54&gt;=0,IF('OddsRatio_working_3-way'!V54+SQRT('OddsRatio_working_3-way'!W54)&gt;0,0,PI()),ACOS('OddsRatio_working_3-way'!V54/(2*'OddsRatio_working_3-way'!X54)))</f>
        <v>0.65214826364551748</v>
      </c>
      <c r="Z54" s="11">
        <f>'OddsRatio_working_3-way'!X54^(1/3)*COS('OddsRatio_working_3-way'!Y54/3)</f>
        <v>0.53339883095172325</v>
      </c>
      <c r="AA54" s="11">
        <f>'OddsRatio_working_3-way'!X54^(1/3)*COS(('OddsRatio_working_3-way'!Y54+2*PI())/3)</f>
        <v>-0.36872876666892079</v>
      </c>
      <c r="AB54" s="11">
        <f>'OddsRatio_working_3-way'!X54^(1/3)*COS(('OddsRatio_working_3-way'!Y54+4*PI())/3)</f>
        <v>-0.16467006428280259</v>
      </c>
      <c r="AC54" s="11">
        <f>'OddsRatio_working_3-way'!X54^(1/3)*SIN('OddsRatio_working_3-way'!Y54/3)</f>
        <v>0.1178133467531111</v>
      </c>
      <c r="AD54" s="11">
        <f>'OddsRatio_working_3-way'!X54^(1/3)*SIN(('OddsRatio_working_3-way'!Y54+2*PI())/3)</f>
        <v>0.40303026457655811</v>
      </c>
      <c r="AE54" s="11">
        <f>'OddsRatio_working_3-way'!X54^(1/3)*SIN(('OddsRatio_working_3-way'!Y54+4*PI())/3)</f>
        <v>-0.52084361132966916</v>
      </c>
      <c r="AF54" s="11">
        <f>-'OddsRatio_working_3-way'!U54/(3*'OddsRatio_working_3-way'!X54^(1/3))*COS(('OddsRatio_working_3-way'!Y54)/3)</f>
        <v>0.53339883095172325</v>
      </c>
      <c r="AG54" s="11">
        <f>-'OddsRatio_working_3-way'!U54/(3*'OddsRatio_working_3-way'!X54^(1/3))*COS(('OddsRatio_working_3-way'!Y54+2*PI())/3)</f>
        <v>-0.36872876666892079</v>
      </c>
      <c r="AH54" s="11">
        <f>-'OddsRatio_working_3-way'!U54/(3*'OddsRatio_working_3-way'!X54^(1/3))*COS(('OddsRatio_working_3-way'!Y54+4*PI())/3)</f>
        <v>-0.16467006428280259</v>
      </c>
      <c r="AI54" s="11">
        <f>'OddsRatio_working_3-way'!U54/(3*'OddsRatio_working_3-way'!X54^(1/3))*SIN(('OddsRatio_working_3-way'!Y54)/3)</f>
        <v>-0.1178133467531111</v>
      </c>
      <c r="AJ54" s="11">
        <f>'OddsRatio_working_3-way'!U54/(3*'OddsRatio_working_3-way'!X54^(1/3))*SIN(('OddsRatio_working_3-way'!Y54+2*PI())/3)</f>
        <v>-0.40303026457655811</v>
      </c>
      <c r="AK54" s="11">
        <f>'OddsRatio_working_3-way'!U54/(3*'OddsRatio_working_3-way'!X54^(1/3))*SIN(('OddsRatio_working_3-way'!Y54+4*PI())/3)</f>
        <v>0.52084361132966916</v>
      </c>
      <c r="AL54" s="11">
        <f>'OddsRatio_working_3-way'!Z54+'OddsRatio_working_3-way'!AF54</f>
        <v>1.0667976619034465</v>
      </c>
      <c r="AM54" s="11">
        <f>'OddsRatio_working_3-way'!AA54+'OddsRatio_working_3-way'!AG54</f>
        <v>-0.73745753333784159</v>
      </c>
      <c r="AN54" s="11">
        <f>'OddsRatio_working_3-way'!AB54+'OddsRatio_working_3-way'!AH54</f>
        <v>-0.32934012856560518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1.0667976619034465</v>
      </c>
      <c r="AS54" s="11">
        <f>IF(('OddsRatio_working_3-way'!X54=0),IF(Q54&gt;0,-Q54^(1/3),(-Q54)^(1/3)),'OddsRatio_working_3-way'!AM54-'OddsRatio_working_3-way'!R54/3)</f>
        <v>-0.73745753333784159</v>
      </c>
      <c r="AT54" s="11">
        <f>IF(('OddsRatio_working_3-way'!X54=0),IF(Q54&gt;0,-Q54^(1/3),(-Q54)^(1/3)),'OddsRatio_working_3-way'!AN54-'OddsRatio_working_3-way'!R54/3)</f>
        <v>-0.32934012856560518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1.99</v>
      </c>
      <c r="B55" s="4">
        <f>IF('True_Odds_Calculator_3-way'!B54="","",'True_Odds_Calculator_3-way'!B54)</f>
        <v>3.28</v>
      </c>
      <c r="C55" s="4">
        <f>IF('True_Odds_Calculator_3-way'!C54="","",'True_Odds_Calculator_3-way'!C54)</f>
        <v>4.29</v>
      </c>
      <c r="D55" s="9">
        <f t="shared" si="13"/>
        <v>0.48657242149877311</v>
      </c>
      <c r="E55" s="9">
        <f t="shared" si="14"/>
        <v>0.29153326096013388</v>
      </c>
      <c r="F55" s="9">
        <f t="shared" si="15"/>
        <v>0.22189431754109309</v>
      </c>
      <c r="G55" s="9">
        <f t="shared" si="16"/>
        <v>1.0658510280141567</v>
      </c>
      <c r="H55" s="9">
        <f t="shared" si="17"/>
        <v>2.0551925177340151</v>
      </c>
      <c r="I55" s="9">
        <f t="shared" si="18"/>
        <v>3.4301403438722775</v>
      </c>
      <c r="J55" s="9">
        <f t="shared" si="19"/>
        <v>4.5066498821665757</v>
      </c>
      <c r="K55" s="11">
        <f t="shared" si="20"/>
        <v>0.50251256281407031</v>
      </c>
      <c r="L55" s="11">
        <f t="shared" si="21"/>
        <v>0.3048780487804878</v>
      </c>
      <c r="M55" s="11">
        <f t="shared" si="22"/>
        <v>0.23310023310023309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-0.26520501192642398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0.23427159105551068</v>
      </c>
      <c r="Q55" s="11">
        <f>2*'OddsRatio_working_3-way'!K55*'OddsRatio_working_3-way'!L55*'OddsRatio_working_3-way'!M55</f>
        <v>7.1424265565704456E-2</v>
      </c>
      <c r="R55" s="11">
        <f t="shared" si="23"/>
        <v>0</v>
      </c>
      <c r="S55" s="11">
        <f t="shared" si="24"/>
        <v>-0.88336034584634782</v>
      </c>
      <c r="T55" s="11">
        <f t="shared" si="25"/>
        <v>-0.2693171786116913</v>
      </c>
      <c r="U55" s="11">
        <f>'OddsRatio_working_3-way'!S55-'OddsRatio_working_3-way'!R55^2/3</f>
        <v>-0.88336034584634782</v>
      </c>
      <c r="V55" s="11">
        <f>'OddsRatio_working_3-way'!S55*'OddsRatio_working_3-way'!R55/3-2*'OddsRatio_working_3-way'!R55^3/27-'OddsRatio_working_3-way'!T55</f>
        <v>0.2693171786116913</v>
      </c>
      <c r="W55" s="11">
        <f>'OddsRatio_working_3-way'!V55^2+4*'OddsRatio_working_3-way'!U55^3/27</f>
        <v>-2.9588050503884661E-2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0.1597809384745614</v>
      </c>
      <c r="Y55" s="11">
        <f>IF('OddsRatio_working_3-way'!W55&gt;=0,IF('OddsRatio_working_3-way'!V55+SQRT('OddsRatio_working_3-way'!W55)&gt;0,0,PI()),ACOS('OddsRatio_working_3-way'!V55/(2*'OddsRatio_working_3-way'!X55)))</f>
        <v>0.56838747805480971</v>
      </c>
      <c r="Z55" s="11">
        <f>'OddsRatio_working_3-way'!X55^(1/3)*COS('OddsRatio_working_3-way'!Y55/3)</f>
        <v>0.53292551400707833</v>
      </c>
      <c r="AA55" s="11">
        <f>'OddsRatio_working_3-way'!X55^(1/3)*COS(('OddsRatio_working_3-way'!Y55+2*PI())/3)</f>
        <v>-0.35496633801473571</v>
      </c>
      <c r="AB55" s="11">
        <f>'OddsRatio_working_3-way'!X55^(1/3)*COS(('OddsRatio_working_3-way'!Y55+4*PI())/3)</f>
        <v>-0.17795917599234259</v>
      </c>
      <c r="AC55" s="11">
        <f>'OddsRatio_working_3-way'!X55^(1/3)*SIN('OddsRatio_working_3-way'!Y55/3)</f>
        <v>0.10219513264212036</v>
      </c>
      <c r="AD55" s="11">
        <f>'OddsRatio_working_3-way'!X55^(1/3)*SIN(('OddsRatio_working_3-way'!Y55+2*PI())/3)</f>
        <v>0.4104294671339494</v>
      </c>
      <c r="AE55" s="11">
        <f>'OddsRatio_working_3-way'!X55^(1/3)*SIN(('OddsRatio_working_3-way'!Y55+4*PI())/3)</f>
        <v>-0.51262459977606978</v>
      </c>
      <c r="AF55" s="11">
        <f>-'OddsRatio_working_3-way'!U55/(3*'OddsRatio_working_3-way'!X55^(1/3))*COS(('OddsRatio_working_3-way'!Y55)/3)</f>
        <v>0.53292551400707833</v>
      </c>
      <c r="AG55" s="11">
        <f>-'OddsRatio_working_3-way'!U55/(3*'OddsRatio_working_3-way'!X55^(1/3))*COS(('OddsRatio_working_3-way'!Y55+2*PI())/3)</f>
        <v>-0.35496633801473571</v>
      </c>
      <c r="AH55" s="11">
        <f>-'OddsRatio_working_3-way'!U55/(3*'OddsRatio_working_3-way'!X55^(1/3))*COS(('OddsRatio_working_3-way'!Y55+4*PI())/3)</f>
        <v>-0.17795917599234259</v>
      </c>
      <c r="AI55" s="11">
        <f>'OddsRatio_working_3-way'!U55/(3*'OddsRatio_working_3-way'!X55^(1/3))*SIN(('OddsRatio_working_3-way'!Y55)/3)</f>
        <v>-0.10219513264212036</v>
      </c>
      <c r="AJ55" s="11">
        <f>'OddsRatio_working_3-way'!U55/(3*'OddsRatio_working_3-way'!X55^(1/3))*SIN(('OddsRatio_working_3-way'!Y55+2*PI())/3)</f>
        <v>-0.4104294671339494</v>
      </c>
      <c r="AK55" s="11">
        <f>'OddsRatio_working_3-way'!U55/(3*'OddsRatio_working_3-way'!X55^(1/3))*SIN(('OddsRatio_working_3-way'!Y55+4*PI())/3)</f>
        <v>0.51262459977606978</v>
      </c>
      <c r="AL55" s="11">
        <f>'OddsRatio_working_3-way'!Z55+'OddsRatio_working_3-way'!AF55</f>
        <v>1.0658510280141567</v>
      </c>
      <c r="AM55" s="11">
        <f>'OddsRatio_working_3-way'!AA55+'OddsRatio_working_3-way'!AG55</f>
        <v>-0.70993267602947141</v>
      </c>
      <c r="AN55" s="11">
        <f>'OddsRatio_working_3-way'!AB55+'OddsRatio_working_3-way'!AH55</f>
        <v>-0.35591835198468519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1.0658510280141567</v>
      </c>
      <c r="AS55" s="11">
        <f>IF(('OddsRatio_working_3-way'!X55=0),IF(Q55&gt;0,-Q55^(1/3),(-Q55)^(1/3)),'OddsRatio_working_3-way'!AM55-'OddsRatio_working_3-way'!R55/3)</f>
        <v>-0.70993267602947141</v>
      </c>
      <c r="AT55" s="11">
        <f>IF(('OddsRatio_working_3-way'!X55=0),IF(Q55&gt;0,-Q55^(1/3),(-Q55)^(1/3)),'OddsRatio_working_3-way'!AN55-'OddsRatio_working_3-way'!R55/3)</f>
        <v>-0.35591835198468519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2.96</v>
      </c>
      <c r="B56" s="4">
        <f>IF('True_Odds_Calculator_3-way'!B55="","",'True_Odds_Calculator_3-way'!B55)</f>
        <v>3.83</v>
      </c>
      <c r="C56" s="4">
        <f>IF('True_Odds_Calculator_3-way'!C55="","",'True_Odds_Calculator_3-way'!C55)</f>
        <v>2.33</v>
      </c>
      <c r="D56" s="9">
        <f t="shared" si="13"/>
        <v>0.32833500741268307</v>
      </c>
      <c r="E56" s="9">
        <f t="shared" si="14"/>
        <v>0.25292785304906396</v>
      </c>
      <c r="F56" s="9">
        <f t="shared" si="15"/>
        <v>0.41873713953825276</v>
      </c>
      <c r="G56" s="9">
        <f t="shared" si="16"/>
        <v>1.0437090562112794</v>
      </c>
      <c r="H56" s="9">
        <f t="shared" si="17"/>
        <v>3.045669750174107</v>
      </c>
      <c r="I56" s="9">
        <f t="shared" si="18"/>
        <v>3.9536966290779212</v>
      </c>
      <c r="J56" s="9">
        <f t="shared" si="19"/>
        <v>2.3881330447610019</v>
      </c>
      <c r="K56" s="11">
        <f t="shared" si="20"/>
        <v>0.33783783783783783</v>
      </c>
      <c r="L56" s="11">
        <f t="shared" si="21"/>
        <v>0.2610966057441253</v>
      </c>
      <c r="M56" s="11">
        <f t="shared" si="22"/>
        <v>0.42918454935622319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-0.27928508411817266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0.23168878714099975</v>
      </c>
      <c r="Q56" s="11">
        <f>2*'OddsRatio_working_3-way'!K56*'OddsRatio_working_3-way'!L56*'OddsRatio_working_3-way'!M56</f>
        <v>7.5715289915359391E-2</v>
      </c>
      <c r="R56" s="11">
        <f t="shared" si="23"/>
        <v>0</v>
      </c>
      <c r="S56" s="11">
        <f t="shared" si="24"/>
        <v>-0.82957809176435038</v>
      </c>
      <c r="T56" s="11">
        <f t="shared" si="25"/>
        <v>-0.27110395155697725</v>
      </c>
      <c r="U56" s="11">
        <f>'OddsRatio_working_3-way'!S56-'OddsRatio_working_3-way'!R56^2/3</f>
        <v>-0.82957809176435038</v>
      </c>
      <c r="V56" s="11">
        <f>'OddsRatio_working_3-way'!S56*'OddsRatio_working_3-way'!R56/3-2*'OddsRatio_working_3-way'!R56^3/27-'OddsRatio_working_3-way'!T56</f>
        <v>0.27110395155697725</v>
      </c>
      <c r="W56" s="11">
        <f>'OddsRatio_working_3-way'!V56^2+4*'OddsRatio_working_3-way'!U56^3/27</f>
        <v>-1.1082719362875554E-2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0.14541326616980604</v>
      </c>
      <c r="Y56" s="11">
        <f>IF('OddsRatio_working_3-way'!W56&gt;=0,IF('OddsRatio_working_3-way'!V56+SQRT('OddsRatio_working_3-way'!W56)&gt;0,0,PI()),ACOS('OddsRatio_working_3-way'!V56/(2*'OddsRatio_working_3-way'!X56)))</f>
        <v>0.3703951435421422</v>
      </c>
      <c r="Z56" s="11">
        <f>'OddsRatio_working_3-way'!X56^(1/3)*COS('OddsRatio_working_3-way'!Y56/3)</f>
        <v>0.52185452810563959</v>
      </c>
      <c r="AA56" s="11">
        <f>'OddsRatio_working_3-way'!X56^(1/3)*COS(('OddsRatio_working_3-way'!Y56+2*PI())/3)</f>
        <v>-0.31701123291039712</v>
      </c>
      <c r="AB56" s="11">
        <f>'OddsRatio_working_3-way'!X56^(1/3)*COS(('OddsRatio_working_3-way'!Y56+4*PI())/3)</f>
        <v>-0.20484329519524261</v>
      </c>
      <c r="AC56" s="11">
        <f>'OddsRatio_working_3-way'!X56^(1/3)*SIN('OddsRatio_working_3-way'!Y56/3)</f>
        <v>6.4760189034289831E-2</v>
      </c>
      <c r="AD56" s="11">
        <f>'OddsRatio_working_3-way'!X56^(1/3)*SIN(('OddsRatio_working_3-way'!Y56+2*PI())/3)</f>
        <v>0.41955918390227936</v>
      </c>
      <c r="AE56" s="11">
        <f>'OddsRatio_working_3-way'!X56^(1/3)*SIN(('OddsRatio_working_3-way'!Y56+4*PI())/3)</f>
        <v>-0.48431937293656901</v>
      </c>
      <c r="AF56" s="11">
        <f>-'OddsRatio_working_3-way'!U56/(3*'OddsRatio_working_3-way'!X56^(1/3))*COS(('OddsRatio_working_3-way'!Y56)/3)</f>
        <v>0.5218545281056397</v>
      </c>
      <c r="AG56" s="11">
        <f>-'OddsRatio_working_3-way'!U56/(3*'OddsRatio_working_3-way'!X56^(1/3))*COS(('OddsRatio_working_3-way'!Y56+2*PI())/3)</f>
        <v>-0.31701123291039718</v>
      </c>
      <c r="AH56" s="11">
        <f>-'OddsRatio_working_3-way'!U56/(3*'OddsRatio_working_3-way'!X56^(1/3))*COS(('OddsRatio_working_3-way'!Y56+4*PI())/3)</f>
        <v>-0.20484329519524266</v>
      </c>
      <c r="AI56" s="11">
        <f>'OddsRatio_working_3-way'!U56/(3*'OddsRatio_working_3-way'!X56^(1/3))*SIN(('OddsRatio_working_3-way'!Y56)/3)</f>
        <v>-6.4760189034289845E-2</v>
      </c>
      <c r="AJ56" s="11">
        <f>'OddsRatio_working_3-way'!U56/(3*'OddsRatio_working_3-way'!X56^(1/3))*SIN(('OddsRatio_working_3-way'!Y56+2*PI())/3)</f>
        <v>-0.41955918390227948</v>
      </c>
      <c r="AK56" s="11">
        <f>'OddsRatio_working_3-way'!U56/(3*'OddsRatio_working_3-way'!X56^(1/3))*SIN(('OddsRatio_working_3-way'!Y56+4*PI())/3)</f>
        <v>0.48431937293656907</v>
      </c>
      <c r="AL56" s="11">
        <f>'OddsRatio_working_3-way'!Z56+'OddsRatio_working_3-way'!AF56</f>
        <v>1.0437090562112794</v>
      </c>
      <c r="AM56" s="11">
        <f>'OddsRatio_working_3-way'!AA56+'OddsRatio_working_3-way'!AG56</f>
        <v>-0.63402246582079425</v>
      </c>
      <c r="AN56" s="11">
        <f>'OddsRatio_working_3-way'!AB56+'OddsRatio_working_3-way'!AH56</f>
        <v>-0.40968659039048527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1.0437090562112794</v>
      </c>
      <c r="AS56" s="11">
        <f>IF(('OddsRatio_working_3-way'!X56=0),IF(Q56&gt;0,-Q56^(1/3),(-Q56)^(1/3)),'OddsRatio_working_3-way'!AM56-'OddsRatio_working_3-way'!R56/3)</f>
        <v>-0.63402246582079425</v>
      </c>
      <c r="AT56" s="11">
        <f>IF(('OddsRatio_working_3-way'!X56=0),IF(Q56&gt;0,-Q56^(1/3),(-Q56)^(1/3)),'OddsRatio_working_3-way'!AN56-'OddsRatio_working_3-way'!R56/3)</f>
        <v>-0.40968659039048527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2.0699999999999998</v>
      </c>
      <c r="B57" s="4">
        <f>IF('True_Odds_Calculator_3-way'!B56="","",'True_Odds_Calculator_3-way'!B56)</f>
        <v>3.72</v>
      </c>
      <c r="C57" s="4">
        <f>IF('True_Odds_Calculator_3-way'!C56="","",'True_Odds_Calculator_3-way'!C56)</f>
        <v>3.62</v>
      </c>
      <c r="D57" s="9">
        <f t="shared" si="13"/>
        <v>0.47215152121126208</v>
      </c>
      <c r="E57" s="9">
        <f t="shared" si="14"/>
        <v>0.26028600958218467</v>
      </c>
      <c r="F57" s="9">
        <f t="shared" si="15"/>
        <v>0.26756246920655324</v>
      </c>
      <c r="G57" s="9">
        <f t="shared" si="16"/>
        <v>1.0448263177274515</v>
      </c>
      <c r="H57" s="9">
        <f t="shared" si="17"/>
        <v>2.1179641599683725</v>
      </c>
      <c r="I57" s="9">
        <f t="shared" si="18"/>
        <v>3.8419275842186686</v>
      </c>
      <c r="J57" s="9">
        <f t="shared" si="19"/>
        <v>3.7374449524459226</v>
      </c>
      <c r="K57" s="11">
        <f t="shared" si="20"/>
        <v>0.48309178743961356</v>
      </c>
      <c r="L57" s="11">
        <f t="shared" si="21"/>
        <v>0.26881720430107525</v>
      </c>
      <c r="M57" s="11">
        <f t="shared" si="22"/>
        <v>0.27624309392265195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-0.27354710137752758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0.22995146122853344</v>
      </c>
      <c r="Q57" s="11">
        <f>2*'OddsRatio_working_3-way'!K57*'OddsRatio_working_3-way'!L57*'OddsRatio_working_3-way'!M57</f>
        <v>7.1747725812334934E-2</v>
      </c>
      <c r="R57" s="11">
        <f t="shared" si="23"/>
        <v>0</v>
      </c>
      <c r="S57" s="11">
        <f t="shared" si="24"/>
        <v>-0.84062839661083832</v>
      </c>
      <c r="T57" s="11">
        <f t="shared" si="25"/>
        <v>-0.26228655120462974</v>
      </c>
      <c r="U57" s="11">
        <f>'OddsRatio_working_3-way'!S57-'OddsRatio_working_3-way'!R57^2/3</f>
        <v>-0.84062839661083832</v>
      </c>
      <c r="V57" s="11">
        <f>'OddsRatio_working_3-way'!S57*'OddsRatio_working_3-way'!R57/3-2*'OddsRatio_working_3-way'!R57^3/27-'OddsRatio_working_3-way'!T57</f>
        <v>0.26228655120462974</v>
      </c>
      <c r="W57" s="11">
        <f>'OddsRatio_working_3-way'!V57^2+4*'OddsRatio_working_3-way'!U57^3/27</f>
        <v>-1.9210977693827444E-2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0.14832836262549917</v>
      </c>
      <c r="Y57" s="11">
        <f>IF('OddsRatio_working_3-way'!W57&gt;=0,IF('OddsRatio_working_3-way'!V57+SQRT('OddsRatio_working_3-way'!W57)&gt;0,0,PI()),ACOS('OddsRatio_working_3-way'!V57/(2*'OddsRatio_working_3-way'!X57)))</f>
        <v>0.48614277932422834</v>
      </c>
      <c r="Z57" s="11">
        <f>'OddsRatio_working_3-way'!X57^(1/3)*COS('OddsRatio_working_3-way'!Y57/3)</f>
        <v>0.52241315886372586</v>
      </c>
      <c r="AA57" s="11">
        <f>'OddsRatio_working_3-way'!X57^(1/3)*COS(('OddsRatio_working_3-way'!Y57+2*PI())/3)</f>
        <v>-0.33516918983216804</v>
      </c>
      <c r="AB57" s="11">
        <f>'OddsRatio_working_3-way'!X57^(1/3)*COS(('OddsRatio_working_3-way'!Y57+4*PI())/3)</f>
        <v>-0.18724396903155774</v>
      </c>
      <c r="AC57" s="11">
        <f>'OddsRatio_working_3-way'!X57^(1/3)*SIN('OddsRatio_working_3-way'!Y57/3)</f>
        <v>8.5404666049167147E-2</v>
      </c>
      <c r="AD57" s="11">
        <f>'OddsRatio_working_3-way'!X57^(1/3)*SIN(('OddsRatio_working_3-way'!Y57+2*PI())/3)</f>
        <v>0.40972073382267871</v>
      </c>
      <c r="AE57" s="11">
        <f>'OddsRatio_working_3-way'!X57^(1/3)*SIN(('OddsRatio_working_3-way'!Y57+4*PI())/3)</f>
        <v>-0.49512539987184584</v>
      </c>
      <c r="AF57" s="11">
        <f>-'OddsRatio_working_3-way'!U57/(3*'OddsRatio_working_3-way'!X57^(1/3))*COS(('OddsRatio_working_3-way'!Y57)/3)</f>
        <v>0.52241315886372564</v>
      </c>
      <c r="AG57" s="11">
        <f>-'OddsRatio_working_3-way'!U57/(3*'OddsRatio_working_3-way'!X57^(1/3))*COS(('OddsRatio_working_3-way'!Y57+2*PI())/3)</f>
        <v>-0.33516918983216787</v>
      </c>
      <c r="AH57" s="11">
        <f>-'OddsRatio_working_3-way'!U57/(3*'OddsRatio_working_3-way'!X57^(1/3))*COS(('OddsRatio_working_3-way'!Y57+4*PI())/3)</f>
        <v>-0.18724396903155766</v>
      </c>
      <c r="AI57" s="11">
        <f>'OddsRatio_working_3-way'!U57/(3*'OddsRatio_working_3-way'!X57^(1/3))*SIN(('OddsRatio_working_3-way'!Y57)/3)</f>
        <v>-8.5404666049167119E-2</v>
      </c>
      <c r="AJ57" s="11">
        <f>'OddsRatio_working_3-way'!U57/(3*'OddsRatio_working_3-way'!X57^(1/3))*SIN(('OddsRatio_working_3-way'!Y57+2*PI())/3)</f>
        <v>-0.40972073382267854</v>
      </c>
      <c r="AK57" s="11">
        <f>'OddsRatio_working_3-way'!U57/(3*'OddsRatio_working_3-way'!X57^(1/3))*SIN(('OddsRatio_working_3-way'!Y57+4*PI())/3)</f>
        <v>0.49512539987184567</v>
      </c>
      <c r="AL57" s="11">
        <f>'OddsRatio_working_3-way'!Z57+'OddsRatio_working_3-way'!AF57</f>
        <v>1.0448263177274515</v>
      </c>
      <c r="AM57" s="11">
        <f>'OddsRatio_working_3-way'!AA57+'OddsRatio_working_3-way'!AG57</f>
        <v>-0.67033837966433585</v>
      </c>
      <c r="AN57" s="11">
        <f>'OddsRatio_working_3-way'!AB57+'OddsRatio_working_3-way'!AH57</f>
        <v>-0.37448793806311542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1.0448263177274515</v>
      </c>
      <c r="AS57" s="11">
        <f>IF(('OddsRatio_working_3-way'!X57=0),IF(Q57&gt;0,-Q57^(1/3),(-Q57)^(1/3)),'OddsRatio_working_3-way'!AM57-'OddsRatio_working_3-way'!R57/3)</f>
        <v>-0.67033837966433585</v>
      </c>
      <c r="AT57" s="11">
        <f>IF(('OddsRatio_working_3-way'!X57=0),IF(Q57&gt;0,-Q57^(1/3),(-Q57)^(1/3)),'OddsRatio_working_3-way'!AN57-'OddsRatio_working_3-way'!R57/3)</f>
        <v>-0.37448793806311542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2.73</v>
      </c>
      <c r="B58" s="4">
        <f>IF('True_Odds_Calculator_3-way'!B57="","",'True_Odds_Calculator_3-way'!B57)</f>
        <v>3.74</v>
      </c>
      <c r="C58" s="4">
        <f>IF('True_Odds_Calculator_3-way'!C57="","",'True_Odds_Calculator_3-way'!C57)</f>
        <v>2.54</v>
      </c>
      <c r="D58" s="9">
        <f t="shared" si="13"/>
        <v>0.35675988533539016</v>
      </c>
      <c r="E58" s="9">
        <f t="shared" si="14"/>
        <v>0.2593611505488253</v>
      </c>
      <c r="F58" s="9">
        <f t="shared" si="15"/>
        <v>0.38387896411578443</v>
      </c>
      <c r="G58" s="9">
        <f t="shared" si="16"/>
        <v>1.0421998393466008</v>
      </c>
      <c r="H58" s="9">
        <f t="shared" si="17"/>
        <v>2.8030057220696198</v>
      </c>
      <c r="I58" s="9">
        <f t="shared" si="18"/>
        <v>3.8556275598096863</v>
      </c>
      <c r="J58" s="9">
        <f t="shared" si="19"/>
        <v>2.6049877525937655</v>
      </c>
      <c r="K58" s="11">
        <f t="shared" si="20"/>
        <v>0.36630036630036628</v>
      </c>
      <c r="L58" s="11">
        <f t="shared" si="21"/>
        <v>0.26737967914438499</v>
      </c>
      <c r="M58" s="11">
        <f t="shared" si="22"/>
        <v>0.39370078740157477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-0.2814812175627367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0.23174293669893481</v>
      </c>
      <c r="Q58" s="11">
        <f>2*'OddsRatio_working_3-way'!K58*'OddsRatio_working_3-way'!L58*'OddsRatio_working_3-way'!M58</f>
        <v>7.7119113710128043E-2</v>
      </c>
      <c r="R58" s="11">
        <f t="shared" si="23"/>
        <v>0</v>
      </c>
      <c r="S58" s="11">
        <f t="shared" si="24"/>
        <v>-0.82329804704388065</v>
      </c>
      <c r="T58" s="11">
        <f t="shared" si="25"/>
        <v>-0.27397605558864579</v>
      </c>
      <c r="U58" s="11">
        <f>'OddsRatio_working_3-way'!S58-'OddsRatio_working_3-way'!R58^2/3</f>
        <v>-0.82329804704388065</v>
      </c>
      <c r="V58" s="11">
        <f>'OddsRatio_working_3-way'!S58*'OddsRatio_working_3-way'!R58/3-2*'OddsRatio_working_3-way'!R58^3/27-'OddsRatio_working_3-way'!T58</f>
        <v>0.27397605558864579</v>
      </c>
      <c r="W58" s="11">
        <f>'OddsRatio_working_3-way'!V58^2+4*'OddsRatio_working_3-way'!U58^3/27</f>
        <v>-7.6108415672483942E-3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0.14376519102616697</v>
      </c>
      <c r="Y58" s="11">
        <f>IF('OddsRatio_working_3-way'!W58&gt;=0,IF('OddsRatio_working_3-way'!V58+SQRT('OddsRatio_working_3-way'!W58)&gt;0,0,PI()),ACOS('OddsRatio_working_3-way'!V58/(2*'OddsRatio_working_3-way'!X58)))</f>
        <v>0.30827131057564783</v>
      </c>
      <c r="Z58" s="11">
        <f>'OddsRatio_working_3-way'!X58^(1/3)*COS('OddsRatio_working_3-way'!Y58/3)</f>
        <v>0.52109991967330038</v>
      </c>
      <c r="AA58" s="11">
        <f>'OddsRatio_working_3-way'!X58^(1/3)*COS(('OddsRatio_working_3-way'!Y58+2*PI())/3)</f>
        <v>-0.30708668778705589</v>
      </c>
      <c r="AB58" s="11">
        <f>'OddsRatio_working_3-way'!X58^(1/3)*COS(('OddsRatio_working_3-way'!Y58+4*PI())/3)</f>
        <v>-0.2140132318862446</v>
      </c>
      <c r="AC58" s="11">
        <f>'OddsRatio_working_3-way'!X58^(1/3)*SIN('OddsRatio_working_3-way'!Y58/3)</f>
        <v>5.3735984818742095E-2</v>
      </c>
      <c r="AD58" s="11">
        <f>'OddsRatio_working_3-way'!X58^(1/3)*SIN(('OddsRatio_working_3-way'!Y58+2*PI())/3)</f>
        <v>0.42441777593773738</v>
      </c>
      <c r="AE58" s="11">
        <f>'OddsRatio_working_3-way'!X58^(1/3)*SIN(('OddsRatio_working_3-way'!Y58+4*PI())/3)</f>
        <v>-0.47815376075647953</v>
      </c>
      <c r="AF58" s="11">
        <f>-'OddsRatio_working_3-way'!U58/(3*'OddsRatio_working_3-way'!X58^(1/3))*COS(('OddsRatio_working_3-way'!Y58)/3)</f>
        <v>0.52109991967330049</v>
      </c>
      <c r="AG58" s="11">
        <f>-'OddsRatio_working_3-way'!U58/(3*'OddsRatio_working_3-way'!X58^(1/3))*COS(('OddsRatio_working_3-way'!Y58+2*PI())/3)</f>
        <v>-0.30708668778705595</v>
      </c>
      <c r="AH58" s="11">
        <f>-'OddsRatio_working_3-way'!U58/(3*'OddsRatio_working_3-way'!X58^(1/3))*COS(('OddsRatio_working_3-way'!Y58+4*PI())/3)</f>
        <v>-0.21401323188624463</v>
      </c>
      <c r="AI58" s="11">
        <f>'OddsRatio_working_3-way'!U58/(3*'OddsRatio_working_3-way'!X58^(1/3))*SIN(('OddsRatio_working_3-way'!Y58)/3)</f>
        <v>-5.3735984818742109E-2</v>
      </c>
      <c r="AJ58" s="11">
        <f>'OddsRatio_working_3-way'!U58/(3*'OddsRatio_working_3-way'!X58^(1/3))*SIN(('OddsRatio_working_3-way'!Y58+2*PI())/3)</f>
        <v>-0.4244177759377375</v>
      </c>
      <c r="AK58" s="11">
        <f>'OddsRatio_working_3-way'!U58/(3*'OddsRatio_working_3-way'!X58^(1/3))*SIN(('OddsRatio_working_3-way'!Y58+4*PI())/3)</f>
        <v>0.47815376075647964</v>
      </c>
      <c r="AL58" s="11">
        <f>'OddsRatio_working_3-way'!Z58+'OddsRatio_working_3-way'!AF58</f>
        <v>1.0421998393466008</v>
      </c>
      <c r="AM58" s="11">
        <f>'OddsRatio_working_3-way'!AA58+'OddsRatio_working_3-way'!AG58</f>
        <v>-0.61417337557411189</v>
      </c>
      <c r="AN58" s="11">
        <f>'OddsRatio_working_3-way'!AB58+'OddsRatio_working_3-way'!AH58</f>
        <v>-0.42802646377248921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1.0421998393466008</v>
      </c>
      <c r="AS58" s="11">
        <f>IF(('OddsRatio_working_3-way'!X58=0),IF(Q58&gt;0,-Q58^(1/3),(-Q58)^(1/3)),'OddsRatio_working_3-way'!AM58-'OddsRatio_working_3-way'!R58/3)</f>
        <v>-0.61417337557411189</v>
      </c>
      <c r="AT58" s="11">
        <f>IF(('OddsRatio_working_3-way'!X58=0),IF(Q58&gt;0,-Q58^(1/3),(-Q58)^(1/3)),'OddsRatio_working_3-way'!AN58-'OddsRatio_working_3-way'!R58/3)</f>
        <v>-0.42802646377248921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1.68</v>
      </c>
      <c r="B59" s="4">
        <f>IF('True_Odds_Calculator_3-way'!B58="","",'True_Odds_Calculator_3-way'!B58)</f>
        <v>3.63</v>
      </c>
      <c r="C59" s="4">
        <f>IF('True_Odds_Calculator_3-way'!C58="","",'True_Odds_Calculator_3-way'!C58)</f>
        <v>6.17</v>
      </c>
      <c r="D59" s="9">
        <f t="shared" si="13"/>
        <v>0.58136200249338432</v>
      </c>
      <c r="E59" s="9">
        <f t="shared" si="14"/>
        <v>0.26419468822715458</v>
      </c>
      <c r="F59" s="9">
        <f t="shared" si="15"/>
        <v>0.15444330927946109</v>
      </c>
      <c r="G59" s="9">
        <f t="shared" si="16"/>
        <v>1.0589686139443262</v>
      </c>
      <c r="H59" s="9">
        <f t="shared" si="17"/>
        <v>1.720098657482142</v>
      </c>
      <c r="I59" s="9">
        <f t="shared" si="18"/>
        <v>3.7850874546735778</v>
      </c>
      <c r="J59" s="9">
        <f t="shared" si="19"/>
        <v>6.4748677340921672</v>
      </c>
      <c r="K59" s="11">
        <f t="shared" si="20"/>
        <v>0.59523809523809523</v>
      </c>
      <c r="L59" s="11">
        <f t="shared" si="21"/>
        <v>0.27548209366391185</v>
      </c>
      <c r="M59" s="11">
        <f t="shared" si="22"/>
        <v>0.16207455429497569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-0.24572771007130811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0.22536931333159418</v>
      </c>
      <c r="Q59" s="11">
        <f>2*'OddsRatio_working_3-way'!K59*'OddsRatio_working_3-way'!L59*'OddsRatio_working_3-way'!M59</f>
        <v>5.3153139936696736E-2</v>
      </c>
      <c r="R59" s="11">
        <f t="shared" si="23"/>
        <v>0</v>
      </c>
      <c r="S59" s="11">
        <f t="shared" si="24"/>
        <v>-0.91715058617603162</v>
      </c>
      <c r="T59" s="11">
        <f t="shared" si="25"/>
        <v>-0.21630910051321497</v>
      </c>
      <c r="U59" s="11">
        <f>'OddsRatio_working_3-way'!S59-'OddsRatio_working_3-way'!R59^2/3</f>
        <v>-0.91715058617603162</v>
      </c>
      <c r="V59" s="11">
        <f>'OddsRatio_working_3-way'!S59*'OddsRatio_working_3-way'!R59/3-2*'OddsRatio_working_3-way'!R59^3/27-'OddsRatio_working_3-way'!T59</f>
        <v>0.21630910051321497</v>
      </c>
      <c r="W59" s="11">
        <f>'OddsRatio_working_3-way'!V59^2+4*'OddsRatio_working_3-way'!U59^3/27</f>
        <v>-6.7502988466654562E-2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0.16903595433478841</v>
      </c>
      <c r="Y59" s="11">
        <f>IF('OddsRatio_working_3-way'!W59&gt;=0,IF('OddsRatio_working_3-way'!V59+SQRT('OddsRatio_working_3-way'!W59)&gt;0,0,PI()),ACOS('OddsRatio_working_3-way'!V59/(2*'OddsRatio_working_3-way'!X59)))</f>
        <v>0.87651716547152203</v>
      </c>
      <c r="Z59" s="11">
        <f>'OddsRatio_working_3-way'!X59^(1/3)*COS('OddsRatio_working_3-way'!Y59/3)</f>
        <v>0.5294843069721632</v>
      </c>
      <c r="AA59" s="11">
        <f>'OddsRatio_working_3-way'!X59^(1/3)*COS(('OddsRatio_working_3-way'!Y59+2*PI())/3)</f>
        <v>-0.40266395396252541</v>
      </c>
      <c r="AB59" s="11">
        <f>'OddsRatio_working_3-way'!X59^(1/3)*COS(('OddsRatio_working_3-way'!Y59+4*PI())/3)</f>
        <v>-0.12682035300963768</v>
      </c>
      <c r="AC59" s="11">
        <f>'OddsRatio_working_3-way'!X59^(1/3)*SIN('OddsRatio_working_3-way'!Y59/3)</f>
        <v>0.15925837726438535</v>
      </c>
      <c r="AD59" s="11">
        <f>'OddsRatio_working_3-way'!X59^(1/3)*SIN(('OddsRatio_working_3-way'!Y59+2*PI())/3)</f>
        <v>0.37891767211089861</v>
      </c>
      <c r="AE59" s="11">
        <f>'OddsRatio_working_3-way'!X59^(1/3)*SIN(('OddsRatio_working_3-way'!Y59+4*PI())/3)</f>
        <v>-0.53817604937528407</v>
      </c>
      <c r="AF59" s="11">
        <f>-'OddsRatio_working_3-way'!U59/(3*'OddsRatio_working_3-way'!X59^(1/3))*COS(('OddsRatio_working_3-way'!Y59)/3)</f>
        <v>0.52948430697216309</v>
      </c>
      <c r="AG59" s="11">
        <f>-'OddsRatio_working_3-way'!U59/(3*'OddsRatio_working_3-way'!X59^(1/3))*COS(('OddsRatio_working_3-way'!Y59+2*PI())/3)</f>
        <v>-0.40266395396252536</v>
      </c>
      <c r="AH59" s="11">
        <f>-'OddsRatio_working_3-way'!U59/(3*'OddsRatio_working_3-way'!X59^(1/3))*COS(('OddsRatio_working_3-way'!Y59+4*PI())/3)</f>
        <v>-0.12682035300963765</v>
      </c>
      <c r="AI59" s="11">
        <f>'OddsRatio_working_3-way'!U59/(3*'OddsRatio_working_3-way'!X59^(1/3))*SIN(('OddsRatio_working_3-way'!Y59)/3)</f>
        <v>-0.15925837726438533</v>
      </c>
      <c r="AJ59" s="11">
        <f>'OddsRatio_working_3-way'!U59/(3*'OddsRatio_working_3-way'!X59^(1/3))*SIN(('OddsRatio_working_3-way'!Y59+2*PI())/3)</f>
        <v>-0.3789176721108985</v>
      </c>
      <c r="AK59" s="11">
        <f>'OddsRatio_working_3-way'!U59/(3*'OddsRatio_working_3-way'!X59^(1/3))*SIN(('OddsRatio_working_3-way'!Y59+4*PI())/3)</f>
        <v>0.53817604937528396</v>
      </c>
      <c r="AL59" s="11">
        <f>'OddsRatio_working_3-way'!Z59+'OddsRatio_working_3-way'!AF59</f>
        <v>1.0589686139443262</v>
      </c>
      <c r="AM59" s="11">
        <f>'OddsRatio_working_3-way'!AA59+'OddsRatio_working_3-way'!AG59</f>
        <v>-0.80532790792505082</v>
      </c>
      <c r="AN59" s="11">
        <f>'OddsRatio_working_3-way'!AB59+'OddsRatio_working_3-way'!AH59</f>
        <v>-0.25364070601927535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1.0589686139443262</v>
      </c>
      <c r="AS59" s="11">
        <f>IF(('OddsRatio_working_3-way'!X59=0),IF(Q59&gt;0,-Q59^(1/3),(-Q59)^(1/3)),'OddsRatio_working_3-way'!AM59-'OddsRatio_working_3-way'!R59/3)</f>
        <v>-0.80532790792505082</v>
      </c>
      <c r="AT59" s="11">
        <f>IF(('OddsRatio_working_3-way'!X59=0),IF(Q59&gt;0,-Q59^(1/3),(-Q59)^(1/3)),'OddsRatio_working_3-way'!AN59-'OddsRatio_working_3-way'!R59/3)</f>
        <v>-0.25364070601927535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1.69</v>
      </c>
      <c r="B60" s="4">
        <f>IF('True_Odds_Calculator_3-way'!B59="","",'True_Odds_Calculator_3-way'!B59)</f>
        <v>4.16</v>
      </c>
      <c r="C60" s="4">
        <f>IF('True_Odds_Calculator_3-way'!C59="","",'True_Odds_Calculator_3-way'!C59)</f>
        <v>4.72</v>
      </c>
      <c r="D60" s="9">
        <f t="shared" si="13"/>
        <v>0.57345932895627005</v>
      </c>
      <c r="E60" s="9">
        <f t="shared" si="14"/>
        <v>0.22694255882871214</v>
      </c>
      <c r="F60" s="9">
        <f t="shared" si="15"/>
        <v>0.19959811221501778</v>
      </c>
      <c r="G60" s="9">
        <f t="shared" si="16"/>
        <v>1.077975114112693</v>
      </c>
      <c r="H60" s="9">
        <f t="shared" si="17"/>
        <v>1.7438028287377576</v>
      </c>
      <c r="I60" s="9">
        <f t="shared" si="18"/>
        <v>4.4064013605961101</v>
      </c>
      <c r="J60" s="9">
        <f t="shared" si="19"/>
        <v>5.0100674244992183</v>
      </c>
      <c r="K60" s="11">
        <f t="shared" si="20"/>
        <v>0.59171597633136097</v>
      </c>
      <c r="L60" s="11">
        <f t="shared" si="21"/>
        <v>0.24038461538461536</v>
      </c>
      <c r="M60" s="11">
        <f t="shared" si="22"/>
        <v>0.21186440677966104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-0.2444314473511644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0.22812550627589245</v>
      </c>
      <c r="Q60" s="11">
        <f>2*'OddsRatio_working_3-way'!K60*'OddsRatio_working_3-way'!L60*'OddsRatio_working_3-way'!M60</f>
        <v>6.0270939570909489E-2</v>
      </c>
      <c r="R60" s="11">
        <f t="shared" si="23"/>
        <v>0</v>
      </c>
      <c r="S60" s="11">
        <f t="shared" si="24"/>
        <v>-0.93329033047107934</v>
      </c>
      <c r="T60" s="11">
        <f t="shared" si="25"/>
        <v>-0.24657604503859423</v>
      </c>
      <c r="U60" s="11">
        <f>'OddsRatio_working_3-way'!S60-'OddsRatio_working_3-way'!R60^2/3</f>
        <v>-0.93329033047107934</v>
      </c>
      <c r="V60" s="11">
        <f>'OddsRatio_working_3-way'!S60*'OddsRatio_working_3-way'!R60/3-2*'OddsRatio_working_3-way'!R60^3/27-'OddsRatio_working_3-way'!T60</f>
        <v>0.24657604503859423</v>
      </c>
      <c r="W60" s="11">
        <f>'OddsRatio_working_3-way'!V60^2+4*'OddsRatio_working_3-way'!U60^3/27</f>
        <v>-5.9633537183716202E-2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0.17351749419769685</v>
      </c>
      <c r="Y60" s="11">
        <f>IF('OddsRatio_working_3-way'!W60&gt;=0,IF('OddsRatio_working_3-way'!V60+SQRT('OddsRatio_working_3-way'!W60)&gt;0,0,PI()),ACOS('OddsRatio_working_3-way'!V60/(2*'OddsRatio_working_3-way'!X60)))</f>
        <v>0.78055636635039061</v>
      </c>
      <c r="Z60" s="11">
        <f>'OddsRatio_working_3-way'!X60^(1/3)*COS('OddsRatio_working_3-way'!Y60/3)</f>
        <v>0.53898755705634649</v>
      </c>
      <c r="AA60" s="11">
        <f>'OddsRatio_working_3-way'!X60^(1/3)*COS(('OddsRatio_working_3-way'!Y60+2*PI())/3)</f>
        <v>-0.39375919053647718</v>
      </c>
      <c r="AB60" s="11">
        <f>'OddsRatio_working_3-way'!X60^(1/3)*COS(('OddsRatio_working_3-way'!Y60+4*PI())/3)</f>
        <v>-0.1452283665198692</v>
      </c>
      <c r="AC60" s="11">
        <f>'OddsRatio_working_3-way'!X60^(1/3)*SIN('OddsRatio_working_3-way'!Y60/3)</f>
        <v>0.14348933814790812</v>
      </c>
      <c r="AD60" s="11">
        <f>'OddsRatio_working_3-way'!X60^(1/3)*SIN(('OddsRatio_working_3-way'!Y60+2*PI())/3)</f>
        <v>0.39503224766055661</v>
      </c>
      <c r="AE60" s="11">
        <f>'OddsRatio_working_3-way'!X60^(1/3)*SIN(('OddsRatio_working_3-way'!Y60+4*PI())/3)</f>
        <v>-0.53852158580846476</v>
      </c>
      <c r="AF60" s="11">
        <f>-'OddsRatio_working_3-way'!U60/(3*'OddsRatio_working_3-way'!X60^(1/3))*COS(('OddsRatio_working_3-way'!Y60)/3)</f>
        <v>0.53898755705634649</v>
      </c>
      <c r="AG60" s="11">
        <f>-'OddsRatio_working_3-way'!U60/(3*'OddsRatio_working_3-way'!X60^(1/3))*COS(('OddsRatio_working_3-way'!Y60+2*PI())/3)</f>
        <v>-0.39375919053647718</v>
      </c>
      <c r="AH60" s="11">
        <f>-'OddsRatio_working_3-way'!U60/(3*'OddsRatio_working_3-way'!X60^(1/3))*COS(('OddsRatio_working_3-way'!Y60+4*PI())/3)</f>
        <v>-0.1452283665198692</v>
      </c>
      <c r="AI60" s="11">
        <f>'OddsRatio_working_3-way'!U60/(3*'OddsRatio_working_3-way'!X60^(1/3))*SIN(('OddsRatio_working_3-way'!Y60)/3)</f>
        <v>-0.14348933814790812</v>
      </c>
      <c r="AJ60" s="11">
        <f>'OddsRatio_working_3-way'!U60/(3*'OddsRatio_working_3-way'!X60^(1/3))*SIN(('OddsRatio_working_3-way'!Y60+2*PI())/3)</f>
        <v>-0.39503224766055661</v>
      </c>
      <c r="AK60" s="11">
        <f>'OddsRatio_working_3-way'!U60/(3*'OddsRatio_working_3-way'!X60^(1/3))*SIN(('OddsRatio_working_3-way'!Y60+4*PI())/3)</f>
        <v>0.53852158580846476</v>
      </c>
      <c r="AL60" s="11">
        <f>'OddsRatio_working_3-way'!Z60+'OddsRatio_working_3-way'!AF60</f>
        <v>1.077975114112693</v>
      </c>
      <c r="AM60" s="11">
        <f>'OddsRatio_working_3-way'!AA60+'OddsRatio_working_3-way'!AG60</f>
        <v>-0.78751838107295435</v>
      </c>
      <c r="AN60" s="11">
        <f>'OddsRatio_working_3-way'!AB60+'OddsRatio_working_3-way'!AH60</f>
        <v>-0.2904567330397384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1.077975114112693</v>
      </c>
      <c r="AS60" s="11">
        <f>IF(('OddsRatio_working_3-way'!X60=0),IF(Q60&gt;0,-Q60^(1/3),(-Q60)^(1/3)),'OddsRatio_working_3-way'!AM60-'OddsRatio_working_3-way'!R60/3)</f>
        <v>-0.78751838107295435</v>
      </c>
      <c r="AT60" s="11">
        <f>IF(('OddsRatio_working_3-way'!X60=0),IF(Q60&gt;0,-Q60^(1/3),(-Q60)^(1/3)),'OddsRatio_working_3-way'!AN60-'OddsRatio_working_3-way'!R60/3)</f>
        <v>-0.2904567330397384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1.72</v>
      </c>
      <c r="B61" s="4">
        <f>IF('True_Odds_Calculator_3-way'!B60="","",'True_Odds_Calculator_3-way'!B60)</f>
        <v>3.94</v>
      </c>
      <c r="C61" s="4">
        <f>IF('True_Odds_Calculator_3-way'!C60="","",'True_Odds_Calculator_3-way'!C60)</f>
        <v>4.84</v>
      </c>
      <c r="D61" s="9">
        <f t="shared" si="13"/>
        <v>0.56409199755474093</v>
      </c>
      <c r="E61" s="9">
        <f t="shared" si="14"/>
        <v>0.24064848273565875</v>
      </c>
      <c r="F61" s="9">
        <f t="shared" si="15"/>
        <v>0.19525951970960018</v>
      </c>
      <c r="G61" s="9">
        <f t="shared" si="16"/>
        <v>1.0732784435844058</v>
      </c>
      <c r="H61" s="9">
        <f t="shared" si="17"/>
        <v>1.7727604793807723</v>
      </c>
      <c r="I61" s="9">
        <f t="shared" si="18"/>
        <v>4.1554386241381538</v>
      </c>
      <c r="J61" s="9">
        <f t="shared" si="19"/>
        <v>5.1213892233641181</v>
      </c>
      <c r="K61" s="11">
        <f t="shared" si="20"/>
        <v>0.58139534883720934</v>
      </c>
      <c r="L61" s="11">
        <f t="shared" si="21"/>
        <v>0.25380710659898476</v>
      </c>
      <c r="M61" s="11">
        <f t="shared" si="22"/>
        <v>0.20661157024793389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-0.24782266380875539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0.22866054433648692</v>
      </c>
      <c r="Q61" s="11">
        <f>2*'OddsRatio_working_3-way'!K61*'OddsRatio_working_3-way'!L61*'OddsRatio_working_3-way'!M61</f>
        <v>6.0976145156396495E-2</v>
      </c>
      <c r="R61" s="11">
        <f t="shared" si="23"/>
        <v>0</v>
      </c>
      <c r="S61" s="11">
        <f t="shared" si="24"/>
        <v>-0.92267809901738496</v>
      </c>
      <c r="T61" s="11">
        <f t="shared" si="25"/>
        <v>-0.24604749307130261</v>
      </c>
      <c r="U61" s="11">
        <f>'OddsRatio_working_3-way'!S61-'OddsRatio_working_3-way'!R61^2/3</f>
        <v>-0.92267809901738496</v>
      </c>
      <c r="V61" s="11">
        <f>'OddsRatio_working_3-way'!S61*'OddsRatio_working_3-way'!R61/3-2*'OddsRatio_working_3-way'!R61^3/27-'OddsRatio_working_3-way'!T61</f>
        <v>0.24604749307130261</v>
      </c>
      <c r="W61" s="11">
        <f>'OddsRatio_working_3-way'!V61^2+4*'OddsRatio_working_3-way'!U61^3/27</f>
        <v>-5.5832193159911232E-2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0.17056638151067749</v>
      </c>
      <c r="Y61" s="11">
        <f>IF('OddsRatio_working_3-way'!W61&gt;=0,IF('OddsRatio_working_3-way'!V61+SQRT('OddsRatio_working_3-way'!W61)&gt;0,0,PI()),ACOS('OddsRatio_working_3-way'!V61/(2*'OddsRatio_working_3-way'!X61)))</f>
        <v>0.76516787615667758</v>
      </c>
      <c r="Z61" s="11">
        <f>'OddsRatio_working_3-way'!X61^(1/3)*COS('OddsRatio_working_3-way'!Y61/3)</f>
        <v>0.53663922179220291</v>
      </c>
      <c r="AA61" s="11">
        <f>'OddsRatio_working_3-way'!X61^(1/3)*COS(('OddsRatio_working_3-way'!Y61+2*PI())/3)</f>
        <v>-0.38949421211285967</v>
      </c>
      <c r="AB61" s="11">
        <f>'OddsRatio_working_3-way'!X61^(1/3)*COS(('OddsRatio_working_3-way'!Y61+4*PI())/3)</f>
        <v>-0.1471450096793431</v>
      </c>
      <c r="AC61" s="11">
        <f>'OddsRatio_working_3-way'!X61^(1/3)*SIN('OddsRatio_working_3-way'!Y61/3)</f>
        <v>0.13992037726288181</v>
      </c>
      <c r="AD61" s="11">
        <f>'OddsRatio_working_3-way'!X61^(1/3)*SIN(('OddsRatio_working_3-way'!Y61+2*PI())/3)</f>
        <v>0.39478301010771849</v>
      </c>
      <c r="AE61" s="11">
        <f>'OddsRatio_working_3-way'!X61^(1/3)*SIN(('OddsRatio_working_3-way'!Y61+4*PI())/3)</f>
        <v>-0.5347033873706003</v>
      </c>
      <c r="AF61" s="11">
        <f>-'OddsRatio_working_3-way'!U61/(3*'OddsRatio_working_3-way'!X61^(1/3))*COS(('OddsRatio_working_3-way'!Y61)/3)</f>
        <v>0.53663922179220291</v>
      </c>
      <c r="AG61" s="11">
        <f>-'OddsRatio_working_3-way'!U61/(3*'OddsRatio_working_3-way'!X61^(1/3))*COS(('OddsRatio_working_3-way'!Y61+2*PI())/3)</f>
        <v>-0.38949421211285967</v>
      </c>
      <c r="AH61" s="11">
        <f>-'OddsRatio_working_3-way'!U61/(3*'OddsRatio_working_3-way'!X61^(1/3))*COS(('OddsRatio_working_3-way'!Y61+4*PI())/3)</f>
        <v>-0.1471450096793431</v>
      </c>
      <c r="AI61" s="11">
        <f>'OddsRatio_working_3-way'!U61/(3*'OddsRatio_working_3-way'!X61^(1/3))*SIN(('OddsRatio_working_3-way'!Y61)/3)</f>
        <v>-0.13992037726288181</v>
      </c>
      <c r="AJ61" s="11">
        <f>'OddsRatio_working_3-way'!U61/(3*'OddsRatio_working_3-way'!X61^(1/3))*SIN(('OddsRatio_working_3-way'!Y61+2*PI())/3)</f>
        <v>-0.39478301010771849</v>
      </c>
      <c r="AK61" s="11">
        <f>'OddsRatio_working_3-way'!U61/(3*'OddsRatio_working_3-way'!X61^(1/3))*SIN(('OddsRatio_working_3-way'!Y61+4*PI())/3)</f>
        <v>0.5347033873706003</v>
      </c>
      <c r="AL61" s="11">
        <f>'OddsRatio_working_3-way'!Z61+'OddsRatio_working_3-way'!AF61</f>
        <v>1.0732784435844058</v>
      </c>
      <c r="AM61" s="11">
        <f>'OddsRatio_working_3-way'!AA61+'OddsRatio_working_3-way'!AG61</f>
        <v>-0.77898842422571934</v>
      </c>
      <c r="AN61" s="11">
        <f>'OddsRatio_working_3-way'!AB61+'OddsRatio_working_3-way'!AH61</f>
        <v>-0.29429001935868621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1.0732784435844058</v>
      </c>
      <c r="AS61" s="11">
        <f>IF(('OddsRatio_working_3-way'!X61=0),IF(Q61&gt;0,-Q61^(1/3),(-Q61)^(1/3)),'OddsRatio_working_3-way'!AM61-'OddsRatio_working_3-way'!R61/3)</f>
        <v>-0.77898842422571934</v>
      </c>
      <c r="AT61" s="11">
        <f>IF(('OddsRatio_working_3-way'!X61=0),IF(Q61&gt;0,-Q61^(1/3),(-Q61)^(1/3)),'OddsRatio_working_3-way'!AN61-'OddsRatio_working_3-way'!R61/3)</f>
        <v>-0.29429001935868621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1.7</v>
      </c>
      <c r="B62" s="4">
        <f>IF('True_Odds_Calculator_3-way'!B61="","",'True_Odds_Calculator_3-way'!B61)</f>
        <v>4.0599999999999996</v>
      </c>
      <c r="C62" s="4">
        <f>IF('True_Odds_Calculator_3-way'!C61="","",'True_Odds_Calculator_3-way'!C61)</f>
        <v>4.76</v>
      </c>
      <c r="D62" s="9">
        <f t="shared" si="13"/>
        <v>0.56974049224479151</v>
      </c>
      <c r="E62" s="9">
        <f t="shared" si="14"/>
        <v>0.23249122815388706</v>
      </c>
      <c r="F62" s="9">
        <f t="shared" si="15"/>
        <v>0.19776827960132159</v>
      </c>
      <c r="G62" s="9">
        <f t="shared" si="16"/>
        <v>1.0788357998367586</v>
      </c>
      <c r="H62" s="9">
        <f t="shared" si="17"/>
        <v>1.7551850598857306</v>
      </c>
      <c r="I62" s="9">
        <f t="shared" si="18"/>
        <v>4.3012375475004809</v>
      </c>
      <c r="J62" s="9">
        <f t="shared" si="19"/>
        <v>5.056422607386212</v>
      </c>
      <c r="K62" s="11">
        <f t="shared" si="20"/>
        <v>0.58823529411764708</v>
      </c>
      <c r="L62" s="11">
        <f t="shared" si="21"/>
        <v>0.24630541871921185</v>
      </c>
      <c r="M62" s="11">
        <f t="shared" si="22"/>
        <v>0.21008403361344538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-0.24514633439582734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0.2288948033574485</v>
      </c>
      <c r="Q62" s="11">
        <f>2*'OddsRatio_working_3-way'!K62*'OddsRatio_working_3-way'!L62*'OddsRatio_working_3-way'!M62</f>
        <v>6.0876277488683114E-2</v>
      </c>
      <c r="R62" s="11">
        <f t="shared" si="23"/>
        <v>0</v>
      </c>
      <c r="S62" s="11">
        <f t="shared" si="24"/>
        <v>-0.93370681605975725</v>
      </c>
      <c r="T62" s="11">
        <f t="shared" si="25"/>
        <v>-0.24832628086695674</v>
      </c>
      <c r="U62" s="11">
        <f>'OddsRatio_working_3-way'!S62-'OddsRatio_working_3-way'!R62^2/3</f>
        <v>-0.93370681605975725</v>
      </c>
      <c r="V62" s="11">
        <f>'OddsRatio_working_3-way'!S62*'OddsRatio_working_3-way'!R62/3-2*'OddsRatio_working_3-way'!R62^3/27-'OddsRatio_working_3-way'!T62</f>
        <v>0.24832628086695674</v>
      </c>
      <c r="W62" s="11">
        <f>'OddsRatio_working_3-way'!V62^2+4*'OddsRatio_working_3-way'!U62^3/27</f>
        <v>-5.8928645270443565E-2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0.17363365676018738</v>
      </c>
      <c r="Y62" s="11">
        <f>IF('OddsRatio_working_3-way'!W62&gt;=0,IF('OddsRatio_working_3-way'!V62+SQRT('OddsRatio_working_3-way'!W62)&gt;0,0,PI()),ACOS('OddsRatio_working_3-way'!V62/(2*'OddsRatio_working_3-way'!X62)))</f>
        <v>0.77404802045317256</v>
      </c>
      <c r="Z62" s="11">
        <f>'OddsRatio_working_3-way'!X62^(1/3)*COS('OddsRatio_working_3-way'!Y62/3)</f>
        <v>0.53941789991837941</v>
      </c>
      <c r="AA62" s="11">
        <f>'OddsRatio_working_3-way'!X62^(1/3)*COS(('OddsRatio_working_3-way'!Y62+2*PI())/3)</f>
        <v>-0.39298891974614769</v>
      </c>
      <c r="AB62" s="11">
        <f>'OddsRatio_working_3-way'!X62^(1/3)*COS(('OddsRatio_working_3-way'!Y62+4*PI())/3)</f>
        <v>-0.1464289801722316</v>
      </c>
      <c r="AC62" s="11">
        <f>'OddsRatio_working_3-way'!X62^(1/3)*SIN('OddsRatio_working_3-way'!Y62/3)</f>
        <v>0.14235144748437842</v>
      </c>
      <c r="AD62" s="11">
        <f>'OddsRatio_working_3-way'!X62^(1/3)*SIN(('OddsRatio_working_3-way'!Y62+2*PI())/3)</f>
        <v>0.3959738808431793</v>
      </c>
      <c r="AE62" s="11">
        <f>'OddsRatio_working_3-way'!X62^(1/3)*SIN(('OddsRatio_working_3-way'!Y62+4*PI())/3)</f>
        <v>-0.53832532832755764</v>
      </c>
      <c r="AF62" s="11">
        <f>-'OddsRatio_working_3-way'!U62/(3*'OddsRatio_working_3-way'!X62^(1/3))*COS(('OddsRatio_working_3-way'!Y62)/3)</f>
        <v>0.53941789991837918</v>
      </c>
      <c r="AG62" s="11">
        <f>-'OddsRatio_working_3-way'!U62/(3*'OddsRatio_working_3-way'!X62^(1/3))*COS(('OddsRatio_working_3-way'!Y62+2*PI())/3)</f>
        <v>-0.39298891974614752</v>
      </c>
      <c r="AH62" s="11">
        <f>-'OddsRatio_working_3-way'!U62/(3*'OddsRatio_working_3-way'!X62^(1/3))*COS(('OddsRatio_working_3-way'!Y62+4*PI())/3)</f>
        <v>-0.14642898017223155</v>
      </c>
      <c r="AI62" s="11">
        <f>'OddsRatio_working_3-way'!U62/(3*'OddsRatio_working_3-way'!X62^(1/3))*SIN(('OddsRatio_working_3-way'!Y62)/3)</f>
        <v>-0.14235144748437836</v>
      </c>
      <c r="AJ62" s="11">
        <f>'OddsRatio_working_3-way'!U62/(3*'OddsRatio_working_3-way'!X62^(1/3))*SIN(('OddsRatio_working_3-way'!Y62+2*PI())/3)</f>
        <v>-0.39597388084317914</v>
      </c>
      <c r="AK62" s="11">
        <f>'OddsRatio_working_3-way'!U62/(3*'OddsRatio_working_3-way'!X62^(1/3))*SIN(('OddsRatio_working_3-way'!Y62+4*PI())/3)</f>
        <v>0.53832532832755742</v>
      </c>
      <c r="AL62" s="11">
        <f>'OddsRatio_working_3-way'!Z62+'OddsRatio_working_3-way'!AF62</f>
        <v>1.0788357998367586</v>
      </c>
      <c r="AM62" s="11">
        <f>'OddsRatio_working_3-way'!AA62+'OddsRatio_working_3-way'!AG62</f>
        <v>-0.78597783949229516</v>
      </c>
      <c r="AN62" s="11">
        <f>'OddsRatio_working_3-way'!AB62+'OddsRatio_working_3-way'!AH62</f>
        <v>-0.29285796034446315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1.0788357998367586</v>
      </c>
      <c r="AS62" s="11">
        <f>IF(('OddsRatio_working_3-way'!X62=0),IF(Q62&gt;0,-Q62^(1/3),(-Q62)^(1/3)),'OddsRatio_working_3-way'!AM62-'OddsRatio_working_3-way'!R62/3)</f>
        <v>-0.78597783949229516</v>
      </c>
      <c r="AT62" s="11">
        <f>IF(('OddsRatio_working_3-way'!X62=0),IF(Q62&gt;0,-Q62^(1/3),(-Q62)^(1/3)),'OddsRatio_working_3-way'!AN62-'OddsRatio_working_3-way'!R62/3)</f>
        <v>-0.29285796034446315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1.77</v>
      </c>
      <c r="B63" s="4">
        <f>IF('True_Odds_Calculator_3-way'!B62="","",'True_Odds_Calculator_3-way'!B62)</f>
        <v>3.73</v>
      </c>
      <c r="C63" s="4">
        <f>IF('True_Odds_Calculator_3-way'!C62="","",'True_Odds_Calculator_3-way'!C62)</f>
        <v>4.8</v>
      </c>
      <c r="D63" s="9">
        <f t="shared" si="13"/>
        <v>0.5479845400569191</v>
      </c>
      <c r="E63" s="9">
        <f t="shared" si="14"/>
        <v>0.25480722184993282</v>
      </c>
      <c r="F63" s="9">
        <f t="shared" si="15"/>
        <v>0.19720823809314797</v>
      </c>
      <c r="G63" s="9">
        <f t="shared" si="16"/>
        <v>1.0712584424373888</v>
      </c>
      <c r="H63" s="9">
        <f t="shared" si="17"/>
        <v>1.8248690006767894</v>
      </c>
      <c r="I63" s="9">
        <f t="shared" si="18"/>
        <v>3.9245355478540715</v>
      </c>
      <c r="J63" s="9">
        <f t="shared" si="19"/>
        <v>5.0707820812620765</v>
      </c>
      <c r="K63" s="11">
        <f t="shared" si="20"/>
        <v>0.56497175141242939</v>
      </c>
      <c r="L63" s="11">
        <f t="shared" si="21"/>
        <v>0.26809651474530832</v>
      </c>
      <c r="M63" s="11">
        <f t="shared" si="22"/>
        <v>0.20833333333333334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-0.2520656306326774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0.23035599783907143</v>
      </c>
      <c r="Q63" s="11">
        <f>2*'OddsRatio_working_3-way'!K63*'OddsRatio_working_3-way'!L63*'OddsRatio_working_3-way'!M63</f>
        <v>6.3111232284677105E-2</v>
      </c>
      <c r="R63" s="11">
        <f t="shared" si="23"/>
        <v>0</v>
      </c>
      <c r="S63" s="11">
        <f t="shared" si="24"/>
        <v>-0.91387309432422259</v>
      </c>
      <c r="T63" s="11">
        <f t="shared" si="25"/>
        <v>-0.25037619022581442</v>
      </c>
      <c r="U63" s="11">
        <f>'OddsRatio_working_3-way'!S63-'OddsRatio_working_3-way'!R63^2/3</f>
        <v>-0.91387309432422259</v>
      </c>
      <c r="V63" s="11">
        <f>'OddsRatio_working_3-way'!S63*'OddsRatio_working_3-way'!R63/3-2*'OddsRatio_working_3-way'!R63^3/27-'OddsRatio_working_3-way'!T63</f>
        <v>0.25037619022581442</v>
      </c>
      <c r="W63" s="11">
        <f>'OddsRatio_working_3-way'!V63^2+4*'OddsRatio_working_3-way'!U63^3/27</f>
        <v>-5.0383457986708957E-2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0.16813067434194018</v>
      </c>
      <c r="Y63" s="11">
        <f>IF('OddsRatio_working_3-way'!W63&gt;=0,IF('OddsRatio_working_3-way'!V63+SQRT('OddsRatio_working_3-way'!W63)&gt;0,0,PI()),ACOS('OddsRatio_working_3-way'!V63/(2*'OddsRatio_working_3-way'!X63)))</f>
        <v>0.73087879236056208</v>
      </c>
      <c r="Z63" s="11">
        <f>'OddsRatio_working_3-way'!X63^(1/3)*COS('OddsRatio_working_3-way'!Y63/3)</f>
        <v>0.53562922121869438</v>
      </c>
      <c r="AA63" s="11">
        <f>'OddsRatio_working_3-way'!X63^(1/3)*COS(('OddsRatio_working_3-way'!Y63+2*PI())/3)</f>
        <v>-0.38311541985866188</v>
      </c>
      <c r="AB63" s="11">
        <f>'OddsRatio_working_3-way'!X63^(1/3)*COS(('OddsRatio_working_3-way'!Y63+4*PI())/3)</f>
        <v>-0.15251380136003245</v>
      </c>
      <c r="AC63" s="11">
        <f>'OddsRatio_working_3-way'!X63^(1/3)*SIN('OddsRatio_working_3-way'!Y63/3)</f>
        <v>0.13313790651574711</v>
      </c>
      <c r="AD63" s="11">
        <f>'OddsRatio_working_3-way'!X63^(1/3)*SIN(('OddsRatio_working_3-way'!Y63+2*PI())/3)</f>
        <v>0.39729955932679067</v>
      </c>
      <c r="AE63" s="11">
        <f>'OddsRatio_working_3-way'!X63^(1/3)*SIN(('OddsRatio_working_3-way'!Y63+4*PI())/3)</f>
        <v>-0.53043746584253781</v>
      </c>
      <c r="AF63" s="11">
        <f>-'OddsRatio_working_3-way'!U63/(3*'OddsRatio_working_3-way'!X63^(1/3))*COS(('OddsRatio_working_3-way'!Y63)/3)</f>
        <v>0.53562922121869438</v>
      </c>
      <c r="AG63" s="11">
        <f>-'OddsRatio_working_3-way'!U63/(3*'OddsRatio_working_3-way'!X63^(1/3))*COS(('OddsRatio_working_3-way'!Y63+2*PI())/3)</f>
        <v>-0.38311541985866188</v>
      </c>
      <c r="AH63" s="11">
        <f>-'OddsRatio_working_3-way'!U63/(3*'OddsRatio_working_3-way'!X63^(1/3))*COS(('OddsRatio_working_3-way'!Y63+4*PI())/3)</f>
        <v>-0.15251380136003245</v>
      </c>
      <c r="AI63" s="11">
        <f>'OddsRatio_working_3-way'!U63/(3*'OddsRatio_working_3-way'!X63^(1/3))*SIN(('OddsRatio_working_3-way'!Y63)/3)</f>
        <v>-0.13313790651574711</v>
      </c>
      <c r="AJ63" s="11">
        <f>'OddsRatio_working_3-way'!U63/(3*'OddsRatio_working_3-way'!X63^(1/3))*SIN(('OddsRatio_working_3-way'!Y63+2*PI())/3)</f>
        <v>-0.39729955932679067</v>
      </c>
      <c r="AK63" s="11">
        <f>'OddsRatio_working_3-way'!U63/(3*'OddsRatio_working_3-way'!X63^(1/3))*SIN(('OddsRatio_working_3-way'!Y63+4*PI())/3)</f>
        <v>0.53043746584253781</v>
      </c>
      <c r="AL63" s="11">
        <f>'OddsRatio_working_3-way'!Z63+'OddsRatio_working_3-way'!AF63</f>
        <v>1.0712584424373888</v>
      </c>
      <c r="AM63" s="11">
        <f>'OddsRatio_working_3-way'!AA63+'OddsRatio_working_3-way'!AG63</f>
        <v>-0.76623083971732375</v>
      </c>
      <c r="AN63" s="11">
        <f>'OddsRatio_working_3-way'!AB63+'OddsRatio_working_3-way'!AH63</f>
        <v>-0.30502760272006491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1.0712584424373888</v>
      </c>
      <c r="AS63" s="11">
        <f>IF(('OddsRatio_working_3-way'!X63=0),IF(Q63&gt;0,-Q63^(1/3),(-Q63)^(1/3)),'OddsRatio_working_3-way'!AM63-'OddsRatio_working_3-way'!R63/3)</f>
        <v>-0.76623083971732375</v>
      </c>
      <c r="AT63" s="11">
        <f>IF(('OddsRatio_working_3-way'!X63=0),IF(Q63&gt;0,-Q63^(1/3),(-Q63)^(1/3)),'OddsRatio_working_3-way'!AN63-'OddsRatio_working_3-way'!R63/3)</f>
        <v>-0.30502760272006491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2.29</v>
      </c>
      <c r="B64" s="4">
        <f>IF('True_Odds_Calculator_3-way'!B63="","",'True_Odds_Calculator_3-way'!B63)</f>
        <v>3.81</v>
      </c>
      <c r="C64" s="4">
        <f>IF('True_Odds_Calculator_3-way'!C63="","",'True_Odds_Calculator_3-way'!C63)</f>
        <v>3.05</v>
      </c>
      <c r="D64" s="9">
        <f t="shared" si="13"/>
        <v>0.42657452139465057</v>
      </c>
      <c r="E64" s="9">
        <f t="shared" si="14"/>
        <v>0.25457042005072927</v>
      </c>
      <c r="F64" s="9">
        <f t="shared" si="15"/>
        <v>0.31885505855462043</v>
      </c>
      <c r="G64" s="9">
        <f t="shared" si="16"/>
        <v>1.0420591305701037</v>
      </c>
      <c r="H64" s="9">
        <f t="shared" si="17"/>
        <v>2.3442562784354339</v>
      </c>
      <c r="I64" s="9">
        <f t="shared" si="18"/>
        <v>3.928186156901992</v>
      </c>
      <c r="J64" s="9">
        <f t="shared" si="19"/>
        <v>3.1362212176687114</v>
      </c>
      <c r="K64" s="11">
        <f t="shared" si="20"/>
        <v>0.4366812227074236</v>
      </c>
      <c r="L64" s="11">
        <f t="shared" si="21"/>
        <v>0.26246719160104987</v>
      </c>
      <c r="M64" s="11">
        <f t="shared" si="22"/>
        <v>0.32786885245901642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-0.27924769300752028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0.23110791443144918</v>
      </c>
      <c r="Q64" s="11">
        <f>2*'OddsRatio_working_3-way'!K64*'OddsRatio_working_3-way'!L64*'OddsRatio_working_3-way'!M64</f>
        <v>7.5157045343560713E-2</v>
      </c>
      <c r="R64" s="11">
        <f t="shared" si="23"/>
        <v>0</v>
      </c>
      <c r="S64" s="11">
        <f t="shared" si="24"/>
        <v>-0.8276090374906887</v>
      </c>
      <c r="T64" s="11">
        <f t="shared" si="25"/>
        <v>-0.26914115040347603</v>
      </c>
      <c r="U64" s="11">
        <f>'OddsRatio_working_3-way'!S64-'OddsRatio_working_3-way'!R64^2/3</f>
        <v>-0.8276090374906887</v>
      </c>
      <c r="V64" s="11">
        <f>'OddsRatio_working_3-way'!S64*'OddsRatio_working_3-way'!R64/3-2*'OddsRatio_working_3-way'!R64^3/27-'OddsRatio_working_3-way'!T64</f>
        <v>0.26914115040347603</v>
      </c>
      <c r="W64" s="11">
        <f>'OddsRatio_working_3-way'!V64^2+4*'OddsRatio_working_3-way'!U64^3/27</f>
        <v>-1.1542273559622673E-2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0.14489585259776172</v>
      </c>
      <c r="Y64" s="11">
        <f>IF('OddsRatio_working_3-way'!W64&gt;=0,IF('OddsRatio_working_3-way'!V64+SQRT('OddsRatio_working_3-way'!W64)&gt;0,0,PI()),ACOS('OddsRatio_working_3-way'!V64/(2*'OddsRatio_working_3-way'!X64)))</f>
        <v>0.37979674639450978</v>
      </c>
      <c r="Z64" s="11">
        <f>'OddsRatio_working_3-way'!X64^(1/3)*COS('OddsRatio_working_3-way'!Y64/3)</f>
        <v>0.52102956528505195</v>
      </c>
      <c r="AA64" s="11">
        <f>'OddsRatio_working_3-way'!X64^(1/3)*COS(('OddsRatio_working_3-way'!Y64+2*PI())/3)</f>
        <v>-0.3179465112150196</v>
      </c>
      <c r="AB64" s="11">
        <f>'OddsRatio_working_3-way'!X64^(1/3)*COS(('OddsRatio_working_3-way'!Y64+4*PI())/3)</f>
        <v>-0.20308305407003246</v>
      </c>
      <c r="AC64" s="11">
        <f>'OddsRatio_working_3-way'!X64^(1/3)*SIN('OddsRatio_working_3-way'!Y64/3)</f>
        <v>6.6316447902709436E-2</v>
      </c>
      <c r="AD64" s="11">
        <f>'OddsRatio_working_3-way'!X64^(1/3)*SIN(('OddsRatio_working_3-way'!Y64+2*PI())/3)</f>
        <v>0.41806661570826292</v>
      </c>
      <c r="AE64" s="11">
        <f>'OddsRatio_working_3-way'!X64^(1/3)*SIN(('OddsRatio_working_3-way'!Y64+4*PI())/3)</f>
        <v>-0.48438306361097228</v>
      </c>
      <c r="AF64" s="11">
        <f>-'OddsRatio_working_3-way'!U64/(3*'OddsRatio_working_3-way'!X64^(1/3))*COS(('OddsRatio_working_3-way'!Y64)/3)</f>
        <v>0.52102956528505184</v>
      </c>
      <c r="AG64" s="11">
        <f>-'OddsRatio_working_3-way'!U64/(3*'OddsRatio_working_3-way'!X64^(1/3))*COS(('OddsRatio_working_3-way'!Y64+2*PI())/3)</f>
        <v>-0.31794651121501954</v>
      </c>
      <c r="AH64" s="11">
        <f>-'OddsRatio_working_3-way'!U64/(3*'OddsRatio_working_3-way'!X64^(1/3))*COS(('OddsRatio_working_3-way'!Y64+4*PI())/3)</f>
        <v>-0.20308305407003241</v>
      </c>
      <c r="AI64" s="11">
        <f>'OddsRatio_working_3-way'!U64/(3*'OddsRatio_working_3-way'!X64^(1/3))*SIN(('OddsRatio_working_3-way'!Y64)/3)</f>
        <v>-6.6316447902709422E-2</v>
      </c>
      <c r="AJ64" s="11">
        <f>'OddsRatio_working_3-way'!U64/(3*'OddsRatio_working_3-way'!X64^(1/3))*SIN(('OddsRatio_working_3-way'!Y64+2*PI())/3)</f>
        <v>-0.41806661570826281</v>
      </c>
      <c r="AK64" s="11">
        <f>'OddsRatio_working_3-way'!U64/(3*'OddsRatio_working_3-way'!X64^(1/3))*SIN(('OddsRatio_working_3-way'!Y64+4*PI())/3)</f>
        <v>0.48438306361097216</v>
      </c>
      <c r="AL64" s="11">
        <f>'OddsRatio_working_3-way'!Z64+'OddsRatio_working_3-way'!AF64</f>
        <v>1.0420591305701037</v>
      </c>
      <c r="AM64" s="11">
        <f>'OddsRatio_working_3-way'!AA64+'OddsRatio_working_3-way'!AG64</f>
        <v>-0.6358930224300392</v>
      </c>
      <c r="AN64" s="11">
        <f>'OddsRatio_working_3-way'!AB64+'OddsRatio_working_3-way'!AH64</f>
        <v>-0.40616610814006487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1.0420591305701037</v>
      </c>
      <c r="AS64" s="11">
        <f>IF(('OddsRatio_working_3-way'!X64=0),IF(Q64&gt;0,-Q64^(1/3),(-Q64)^(1/3)),'OddsRatio_working_3-way'!AM64-'OddsRatio_working_3-way'!R64/3)</f>
        <v>-0.6358930224300392</v>
      </c>
      <c r="AT64" s="11">
        <f>IF(('OddsRatio_working_3-way'!X64=0),IF(Q64&gt;0,-Q64^(1/3),(-Q64)^(1/3)),'OddsRatio_working_3-way'!AN64-'OddsRatio_working_3-way'!R64/3)</f>
        <v>-0.40616610814006487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1.73</v>
      </c>
      <c r="B65" s="4">
        <f>IF('True_Odds_Calculator_3-way'!B64="","",'True_Odds_Calculator_3-way'!B64)</f>
        <v>4.32</v>
      </c>
      <c r="C65" s="4">
        <f>IF('True_Odds_Calculator_3-way'!C64="","",'True_Odds_Calculator_3-way'!C64)</f>
        <v>4.5199999999999996</v>
      </c>
      <c r="D65" s="9">
        <f t="shared" si="13"/>
        <v>0.56527214614052379</v>
      </c>
      <c r="E65" s="9">
        <f t="shared" si="14"/>
        <v>0.22233882750971493</v>
      </c>
      <c r="F65" s="9">
        <f t="shared" si="15"/>
        <v>0.21238902634976153</v>
      </c>
      <c r="G65" s="9">
        <f t="shared" si="16"/>
        <v>1.0535060184597125</v>
      </c>
      <c r="H65" s="9">
        <f t="shared" si="17"/>
        <v>1.7690593934755898</v>
      </c>
      <c r="I65" s="9">
        <f t="shared" si="18"/>
        <v>4.4976399812862455</v>
      </c>
      <c r="J65" s="9">
        <f t="shared" si="19"/>
        <v>4.7083411849781891</v>
      </c>
      <c r="K65" s="11">
        <f t="shared" si="20"/>
        <v>0.5780346820809249</v>
      </c>
      <c r="L65" s="11">
        <f t="shared" si="21"/>
        <v>0.23148148148148145</v>
      </c>
      <c r="M65" s="11">
        <f t="shared" si="22"/>
        <v>0.22123893805309736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-0.25254299263199975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0.22409264090424247</v>
      </c>
      <c r="Q65" s="11">
        <f>2*'OddsRatio_working_3-way'!K65*'OddsRatio_working_3-way'!L65*'OddsRatio_working_3-way'!M65</f>
        <v>5.9205453343260897E-2</v>
      </c>
      <c r="R65" s="11">
        <f t="shared" si="23"/>
        <v>0</v>
      </c>
      <c r="S65" s="11">
        <f t="shared" si="24"/>
        <v>-0.88734452129814378</v>
      </c>
      <c r="T65" s="11">
        <f t="shared" si="25"/>
        <v>-0.23443712583834714</v>
      </c>
      <c r="U65" s="11">
        <f>'OddsRatio_working_3-way'!S65-'OddsRatio_working_3-way'!R65^2/3</f>
        <v>-0.88734452129814378</v>
      </c>
      <c r="V65" s="11">
        <f>'OddsRatio_working_3-way'!S65*'OddsRatio_working_3-way'!R65/3-2*'OddsRatio_working_3-way'!R65^3/27-'OddsRatio_working_3-way'!T65</f>
        <v>0.23443712583834714</v>
      </c>
      <c r="W65" s="11">
        <f>'OddsRatio_working_3-way'!V65^2+4*'OddsRatio_working_3-way'!U65^3/27</f>
        <v>-4.8547025868617338E-2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0.16086313424769078</v>
      </c>
      <c r="Y65" s="11">
        <f>IF('OddsRatio_working_3-way'!W65&gt;=0,IF('OddsRatio_working_3-way'!V65+SQRT('OddsRatio_working_3-way'!W65)&gt;0,0,PI()),ACOS('OddsRatio_working_3-way'!V65/(2*'OddsRatio_working_3-way'!X65)))</f>
        <v>0.7543963838508998</v>
      </c>
      <c r="Z65" s="11">
        <f>'OddsRatio_working_3-way'!X65^(1/3)*COS('OddsRatio_working_3-way'!Y65/3)</f>
        <v>0.52675300922985635</v>
      </c>
      <c r="AA65" s="11">
        <f>'OddsRatio_working_3-way'!X65^(1/3)*COS(('OddsRatio_working_3-way'!Y65+2*PI())/3)</f>
        <v>-0.38057113237151119</v>
      </c>
      <c r="AB65" s="11">
        <f>'OddsRatio_working_3-way'!X65^(1/3)*COS(('OddsRatio_working_3-way'!Y65+4*PI())/3)</f>
        <v>-0.14618187685834544</v>
      </c>
      <c r="AC65" s="11">
        <f>'OddsRatio_working_3-way'!X65^(1/3)*SIN('OddsRatio_working_3-way'!Y65/3)</f>
        <v>0.13532469976568248</v>
      </c>
      <c r="AD65" s="11">
        <f>'OddsRatio_working_3-way'!X65^(1/3)*SIN(('OddsRatio_working_3-way'!Y65+2*PI())/3)</f>
        <v>0.38851913763011348</v>
      </c>
      <c r="AE65" s="11">
        <f>'OddsRatio_working_3-way'!X65^(1/3)*SIN(('OddsRatio_working_3-way'!Y65+4*PI())/3)</f>
        <v>-0.52384383739579565</v>
      </c>
      <c r="AF65" s="11">
        <f>-'OddsRatio_working_3-way'!U65/(3*'OddsRatio_working_3-way'!X65^(1/3))*COS(('OddsRatio_working_3-way'!Y65)/3)</f>
        <v>0.52675300922985624</v>
      </c>
      <c r="AG65" s="11">
        <f>-'OddsRatio_working_3-way'!U65/(3*'OddsRatio_working_3-way'!X65^(1/3))*COS(('OddsRatio_working_3-way'!Y65+2*PI())/3)</f>
        <v>-0.38057113237151108</v>
      </c>
      <c r="AH65" s="11">
        <f>-'OddsRatio_working_3-way'!U65/(3*'OddsRatio_working_3-way'!X65^(1/3))*COS(('OddsRatio_working_3-way'!Y65+4*PI())/3)</f>
        <v>-0.14618187685834541</v>
      </c>
      <c r="AI65" s="11">
        <f>'OddsRatio_working_3-way'!U65/(3*'OddsRatio_working_3-way'!X65^(1/3))*SIN(('OddsRatio_working_3-way'!Y65)/3)</f>
        <v>-0.13532469976568245</v>
      </c>
      <c r="AJ65" s="11">
        <f>'OddsRatio_working_3-way'!U65/(3*'OddsRatio_working_3-way'!X65^(1/3))*SIN(('OddsRatio_working_3-way'!Y65+2*PI())/3)</f>
        <v>-0.38851913763011342</v>
      </c>
      <c r="AK65" s="11">
        <f>'OddsRatio_working_3-way'!U65/(3*'OddsRatio_working_3-way'!X65^(1/3))*SIN(('OddsRatio_working_3-way'!Y65+4*PI())/3)</f>
        <v>0.52384383739579554</v>
      </c>
      <c r="AL65" s="11">
        <f>'OddsRatio_working_3-way'!Z65+'OddsRatio_working_3-way'!AF65</f>
        <v>1.0535060184597125</v>
      </c>
      <c r="AM65" s="11">
        <f>'OddsRatio_working_3-way'!AA65+'OddsRatio_working_3-way'!AG65</f>
        <v>-0.76114226474302227</v>
      </c>
      <c r="AN65" s="11">
        <f>'OddsRatio_working_3-way'!AB65+'OddsRatio_working_3-way'!AH65</f>
        <v>-0.29236375371669088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1.0535060184597125</v>
      </c>
      <c r="AS65" s="11">
        <f>IF(('OddsRatio_working_3-way'!X65=0),IF(Q65&gt;0,-Q65^(1/3),(-Q65)^(1/3)),'OddsRatio_working_3-way'!AM65-'OddsRatio_working_3-way'!R65/3)</f>
        <v>-0.76114226474302227</v>
      </c>
      <c r="AT65" s="11">
        <f>IF(('OddsRatio_working_3-way'!X65=0),IF(Q65&gt;0,-Q65^(1/3),(-Q65)^(1/3)),'OddsRatio_working_3-way'!AN65-'OddsRatio_working_3-way'!R65/3)</f>
        <v>-0.29236375371669088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2.14</v>
      </c>
      <c r="B66" s="4">
        <f>IF('True_Odds_Calculator_3-way'!B65="","",'True_Odds_Calculator_3-way'!B65)</f>
        <v>3.84</v>
      </c>
      <c r="C66" s="4">
        <f>IF('True_Odds_Calculator_3-way'!C65="","",'True_Odds_Calculator_3-way'!C65)</f>
        <v>3.34</v>
      </c>
      <c r="D66" s="9">
        <f t="shared" si="13"/>
        <v>0.45687912469300496</v>
      </c>
      <c r="E66" s="9">
        <f t="shared" si="14"/>
        <v>0.25243096825635908</v>
      </c>
      <c r="F66" s="9">
        <f t="shared" si="15"/>
        <v>0.29068990705063613</v>
      </c>
      <c r="G66" s="9">
        <f t="shared" si="16"/>
        <v>1.0427743240947134</v>
      </c>
      <c r="H66" s="9">
        <f t="shared" si="17"/>
        <v>2.1887627294679732</v>
      </c>
      <c r="I66" s="9">
        <f t="shared" si="18"/>
        <v>3.9614790804289863</v>
      </c>
      <c r="J66" s="9">
        <f t="shared" si="19"/>
        <v>3.4400919183816279</v>
      </c>
      <c r="K66" s="11">
        <f t="shared" si="20"/>
        <v>0.46728971962616822</v>
      </c>
      <c r="L66" s="11">
        <f t="shared" si="21"/>
        <v>0.26041666666666669</v>
      </c>
      <c r="M66" s="11">
        <f t="shared" si="22"/>
        <v>0.29940119760479045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-0.27602446975208461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0.23026377152237582</v>
      </c>
      <c r="Q66" s="11">
        <f>2*'OddsRatio_working_3-way'!K66*'OddsRatio_working_3-way'!L66*'OddsRatio_working_3-way'!M66</f>
        <v>7.2868282127334122E-2</v>
      </c>
      <c r="R66" s="11">
        <f t="shared" si="23"/>
        <v>0</v>
      </c>
      <c r="S66" s="11">
        <f t="shared" si="24"/>
        <v>-0.83421506698007819</v>
      </c>
      <c r="T66" s="11">
        <f t="shared" si="25"/>
        <v>-0.26399210980382221</v>
      </c>
      <c r="U66" s="11">
        <f>'OddsRatio_working_3-way'!S66-'OddsRatio_working_3-way'!R66^2/3</f>
        <v>-0.83421506698007819</v>
      </c>
      <c r="V66" s="11">
        <f>'OddsRatio_working_3-way'!S66*'OddsRatio_working_3-way'!R66/3-2*'OddsRatio_working_3-way'!R66^3/27-'OddsRatio_working_3-way'!T66</f>
        <v>0.26399210980382221</v>
      </c>
      <c r="W66" s="11">
        <f>'OddsRatio_working_3-way'!V66^2+4*'OddsRatio_working_3-way'!U66^3/27</f>
        <v>-1.6314476053497909E-2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0.1466341621964091</v>
      </c>
      <c r="Y66" s="11">
        <f>IF('OddsRatio_working_3-way'!W66&gt;=0,IF('OddsRatio_working_3-way'!V66+SQRT('OddsRatio_working_3-way'!W66)&gt;0,0,PI()),ACOS('OddsRatio_working_3-way'!V66/(2*'OddsRatio_working_3-way'!X66)))</f>
        <v>0.4506306802829354</v>
      </c>
      <c r="Z66" s="11">
        <f>'OddsRatio_working_3-way'!X66^(1/3)*COS('OddsRatio_working_3-way'!Y66/3)</f>
        <v>0.52138716204735669</v>
      </c>
      <c r="AA66" s="11">
        <f>'OddsRatio_working_3-way'!X66^(1/3)*COS(('OddsRatio_working_3-way'!Y66+2*PI())/3)</f>
        <v>-0.32903344628672987</v>
      </c>
      <c r="AB66" s="11">
        <f>'OddsRatio_working_3-way'!X66^(1/3)*COS(('OddsRatio_working_3-way'!Y66+4*PI())/3)</f>
        <v>-0.1923537157606266</v>
      </c>
      <c r="AC66" s="11">
        <f>'OddsRatio_working_3-way'!X66^(1/3)*SIN('OddsRatio_working_3-way'!Y66/3)</f>
        <v>7.8912079212011196E-2</v>
      </c>
      <c r="AD66" s="11">
        <f>'OddsRatio_working_3-way'!X66^(1/3)*SIN(('OddsRatio_working_3-way'!Y66+2*PI())/3)</f>
        <v>0.4120784879340792</v>
      </c>
      <c r="AE66" s="11">
        <f>'OddsRatio_working_3-way'!X66^(1/3)*SIN(('OddsRatio_working_3-way'!Y66+4*PI())/3)</f>
        <v>-0.49099056714609035</v>
      </c>
      <c r="AF66" s="11">
        <f>-'OddsRatio_working_3-way'!U66/(3*'OddsRatio_working_3-way'!X66^(1/3))*COS(('OddsRatio_working_3-way'!Y66)/3)</f>
        <v>0.5213871620473568</v>
      </c>
      <c r="AG66" s="11">
        <f>-'OddsRatio_working_3-way'!U66/(3*'OddsRatio_working_3-way'!X66^(1/3))*COS(('OddsRatio_working_3-way'!Y66+2*PI())/3)</f>
        <v>-0.32903344628672992</v>
      </c>
      <c r="AH66" s="11">
        <f>-'OddsRatio_working_3-way'!U66/(3*'OddsRatio_working_3-way'!X66^(1/3))*COS(('OddsRatio_working_3-way'!Y66+4*PI())/3)</f>
        <v>-0.19235371576062663</v>
      </c>
      <c r="AI66" s="11">
        <f>'OddsRatio_working_3-way'!U66/(3*'OddsRatio_working_3-way'!X66^(1/3))*SIN(('OddsRatio_working_3-way'!Y66)/3)</f>
        <v>-7.891207921201121E-2</v>
      </c>
      <c r="AJ66" s="11">
        <f>'OddsRatio_working_3-way'!U66/(3*'OddsRatio_working_3-way'!X66^(1/3))*SIN(('OddsRatio_working_3-way'!Y66+2*PI())/3)</f>
        <v>-0.41207848793407925</v>
      </c>
      <c r="AK66" s="11">
        <f>'OddsRatio_working_3-way'!U66/(3*'OddsRatio_working_3-way'!X66^(1/3))*SIN(('OddsRatio_working_3-way'!Y66+4*PI())/3)</f>
        <v>0.49099056714609041</v>
      </c>
      <c r="AL66" s="11">
        <f>'OddsRatio_working_3-way'!Z66+'OddsRatio_working_3-way'!AF66</f>
        <v>1.0427743240947134</v>
      </c>
      <c r="AM66" s="11">
        <f>'OddsRatio_working_3-way'!AA66+'OddsRatio_working_3-way'!AG66</f>
        <v>-0.65806689257345985</v>
      </c>
      <c r="AN66" s="11">
        <f>'OddsRatio_working_3-way'!AB66+'OddsRatio_working_3-way'!AH66</f>
        <v>-0.3847074315212532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1.0427743240947134</v>
      </c>
      <c r="AS66" s="11">
        <f>IF(('OddsRatio_working_3-way'!X66=0),IF(Q66&gt;0,-Q66^(1/3),(-Q66)^(1/3)),'OddsRatio_working_3-way'!AM66-'OddsRatio_working_3-way'!R66/3)</f>
        <v>-0.65806689257345985</v>
      </c>
      <c r="AT66" s="11">
        <f>IF(('OddsRatio_working_3-way'!X66=0),IF(Q66&gt;0,-Q66^(1/3),(-Q66)^(1/3)),'OddsRatio_working_3-way'!AN66-'OddsRatio_working_3-way'!R66/3)</f>
        <v>-0.3847074315212532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2.17</v>
      </c>
      <c r="B67" s="4">
        <f>IF('True_Odds_Calculator_3-way'!B66="","",'True_Odds_Calculator_3-way'!B66)</f>
        <v>3.34</v>
      </c>
      <c r="C67" s="4">
        <f>IF('True_Odds_Calculator_3-way'!C66="","",'True_Odds_Calculator_3-way'!C66)</f>
        <v>3.73</v>
      </c>
      <c r="D67" s="9">
        <f t="shared" si="13"/>
        <v>0.45002377611246785</v>
      </c>
      <c r="E67" s="9">
        <f t="shared" si="14"/>
        <v>0.290342373758323</v>
      </c>
      <c r="F67" s="9">
        <f t="shared" si="15"/>
        <v>0.25963385012920925</v>
      </c>
      <c r="G67" s="9">
        <f t="shared" si="16"/>
        <v>1.0445340303627555</v>
      </c>
      <c r="H67" s="9">
        <f t="shared" si="17"/>
        <v>2.2221048155244238</v>
      </c>
      <c r="I67" s="9">
        <f t="shared" si="18"/>
        <v>3.4442096310488468</v>
      </c>
      <c r="J67" s="9">
        <f t="shared" si="19"/>
        <v>3.8515779028903223</v>
      </c>
      <c r="K67" s="11">
        <f t="shared" si="20"/>
        <v>0.46082949308755761</v>
      </c>
      <c r="L67" s="11">
        <f t="shared" si="21"/>
        <v>0.29940119760479045</v>
      </c>
      <c r="M67" s="11">
        <f t="shared" si="22"/>
        <v>0.26809651474530832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-0.27647084107319386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0.23081793813443033</v>
      </c>
      <c r="Q67" s="11">
        <f>2*'OddsRatio_working_3-way'!K67*'OddsRatio_working_3-way'!L67*'OddsRatio_working_3-way'!M67</f>
        <v>7.3980108376419981E-2</v>
      </c>
      <c r="R67" s="11">
        <f t="shared" si="23"/>
        <v>0</v>
      </c>
      <c r="S67" s="11">
        <f t="shared" si="24"/>
        <v>-0.83487262974442489</v>
      </c>
      <c r="T67" s="11">
        <f t="shared" si="25"/>
        <v>-0.26758738132834137</v>
      </c>
      <c r="U67" s="11">
        <f>'OddsRatio_working_3-way'!S67-'OddsRatio_working_3-way'!R67^2/3</f>
        <v>-0.83487262974442489</v>
      </c>
      <c r="V67" s="11">
        <f>'OddsRatio_working_3-way'!S67*'OddsRatio_working_3-way'!R67/3-2*'OddsRatio_working_3-way'!R67^3/27-'OddsRatio_working_3-way'!T67</f>
        <v>0.26758738132834137</v>
      </c>
      <c r="W67" s="11">
        <f>'OddsRatio_working_3-way'!V67^2+4*'OddsRatio_working_3-way'!U67^3/27</f>
        <v>-1.4606844977200023E-2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0.14680757100994418</v>
      </c>
      <c r="Y67" s="11">
        <f>IF('OddsRatio_working_3-way'!W67&gt;=0,IF('OddsRatio_working_3-way'!V67+SQRT('OddsRatio_working_3-way'!W67)&gt;0,0,PI()),ACOS('OddsRatio_working_3-way'!V67/(2*'OddsRatio_working_3-way'!X67)))</f>
        <v>0.42423434655415693</v>
      </c>
      <c r="Z67" s="11">
        <f>'OddsRatio_working_3-way'!X67^(1/3)*COS('OddsRatio_working_3-way'!Y67/3)</f>
        <v>0.52226701518137786</v>
      </c>
      <c r="AA67" s="11">
        <f>'OddsRatio_working_3-way'!X67^(1/3)*COS(('OddsRatio_working_3-way'!Y67+2*PI())/3)</f>
        <v>-0.32552318903311489</v>
      </c>
      <c r="AB67" s="11">
        <f>'OddsRatio_working_3-way'!X67^(1/3)*COS(('OddsRatio_working_3-way'!Y67+4*PI())/3)</f>
        <v>-0.19674382614826308</v>
      </c>
      <c r="AC67" s="11">
        <f>'OddsRatio_working_3-way'!X67^(1/3)*SIN('OddsRatio_working_3-way'!Y67/3)</f>
        <v>7.4350799827637704E-2</v>
      </c>
      <c r="AD67" s="11">
        <f>'OddsRatio_working_3-way'!X67^(1/3)*SIN(('OddsRatio_working_3-way'!Y67+2*PI())/3)</f>
        <v>0.41512110279192743</v>
      </c>
      <c r="AE67" s="11">
        <f>'OddsRatio_working_3-way'!X67^(1/3)*SIN(('OddsRatio_working_3-way'!Y67+4*PI())/3)</f>
        <v>-0.48947190261956519</v>
      </c>
      <c r="AF67" s="11">
        <f>-'OddsRatio_working_3-way'!U67/(3*'OddsRatio_working_3-way'!X67^(1/3))*COS(('OddsRatio_working_3-way'!Y67)/3)</f>
        <v>0.52226701518137775</v>
      </c>
      <c r="AG67" s="11">
        <f>-'OddsRatio_working_3-way'!U67/(3*'OddsRatio_working_3-way'!X67^(1/3))*COS(('OddsRatio_working_3-way'!Y67+2*PI())/3)</f>
        <v>-0.32552318903311483</v>
      </c>
      <c r="AH67" s="11">
        <f>-'OddsRatio_working_3-way'!U67/(3*'OddsRatio_working_3-way'!X67^(1/3))*COS(('OddsRatio_working_3-way'!Y67+4*PI())/3)</f>
        <v>-0.19674382614826302</v>
      </c>
      <c r="AI67" s="11">
        <f>'OddsRatio_working_3-way'!U67/(3*'OddsRatio_working_3-way'!X67^(1/3))*SIN(('OddsRatio_working_3-way'!Y67)/3)</f>
        <v>-7.4350799827637676E-2</v>
      </c>
      <c r="AJ67" s="11">
        <f>'OddsRatio_working_3-way'!U67/(3*'OddsRatio_working_3-way'!X67^(1/3))*SIN(('OddsRatio_working_3-way'!Y67+2*PI())/3)</f>
        <v>-0.41512110279192732</v>
      </c>
      <c r="AK67" s="11">
        <f>'OddsRatio_working_3-way'!U67/(3*'OddsRatio_working_3-way'!X67^(1/3))*SIN(('OddsRatio_working_3-way'!Y67+4*PI())/3)</f>
        <v>0.48947190261956508</v>
      </c>
      <c r="AL67" s="11">
        <f>'OddsRatio_working_3-way'!Z67+'OddsRatio_working_3-way'!AF67</f>
        <v>1.0445340303627555</v>
      </c>
      <c r="AM67" s="11">
        <f>'OddsRatio_working_3-way'!AA67+'OddsRatio_working_3-way'!AG67</f>
        <v>-0.65104637806622967</v>
      </c>
      <c r="AN67" s="11">
        <f>'OddsRatio_working_3-way'!AB67+'OddsRatio_working_3-way'!AH67</f>
        <v>-0.3934876522965261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1.0445340303627555</v>
      </c>
      <c r="AS67" s="11">
        <f>IF(('OddsRatio_working_3-way'!X67=0),IF(Q67&gt;0,-Q67^(1/3),(-Q67)^(1/3)),'OddsRatio_working_3-way'!AM67-'OddsRatio_working_3-way'!R67/3)</f>
        <v>-0.65104637806622967</v>
      </c>
      <c r="AT67" s="11">
        <f>IF(('OddsRatio_working_3-way'!X67=0),IF(Q67&gt;0,-Q67^(1/3),(-Q67)^(1/3)),'OddsRatio_working_3-way'!AN67-'OddsRatio_working_3-way'!R67/3)</f>
        <v>-0.3934876522965261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1.26</v>
      </c>
      <c r="B68" s="4">
        <f>IF('True_Odds_Calculator_3-way'!B67="","",'True_Odds_Calculator_3-way'!B67)</f>
        <v>6.44</v>
      </c>
      <c r="C68" s="4">
        <f>IF('True_Odds_Calculator_3-way'!C67="","",'True_Odds_Calculator_3-way'!C67)</f>
        <v>11.11</v>
      </c>
      <c r="D68" s="9">
        <f t="shared" ref="D68:D131" si="26">(K68/(AR68+K68-(AR68*K68)))</f>
        <v>0.77606752484102348</v>
      </c>
      <c r="E68" s="9">
        <f t="shared" ref="E68:E131" si="27">(L68/(AR68+L68-(AR68*L68)))</f>
        <v>0.14209985070714862</v>
      </c>
      <c r="F68" s="9">
        <f t="shared" ref="F68:F131" si="28">(M68/(AR68+M68-(AR68*M68)))</f>
        <v>8.1832624451828095E-2</v>
      </c>
      <c r="G68" s="9">
        <f t="shared" ref="G68:G131" si="29">AR68</f>
        <v>1.1097987263258839</v>
      </c>
      <c r="H68" s="9">
        <f t="shared" ref="H68:H131" si="30">IF(A68="","",1/D68)</f>
        <v>1.2885476688447295</v>
      </c>
      <c r="I68" s="9">
        <f t="shared" ref="I68:I131" si="31">IF(B68="","",1/E68)</f>
        <v>7.0373050712128089</v>
      </c>
      <c r="J68" s="9">
        <f t="shared" ref="J68:J131" si="32">IF(C68="","",1/F68)</f>
        <v>12.220065123154688</v>
      </c>
      <c r="K68" s="11">
        <f t="shared" ref="K68:K131" si="33">1/A68</f>
        <v>0.79365079365079361</v>
      </c>
      <c r="L68" s="11">
        <f t="shared" ref="L68:L131" si="34">1/B68</f>
        <v>0.15527950310559005</v>
      </c>
      <c r="M68" s="11">
        <f t="shared" ref="M68:M131" si="35">1/C68</f>
        <v>9.0009000900090008E-2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-0.15861816882664304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0.1753724618247095</v>
      </c>
      <c r="Q68" s="11">
        <f>2*'OddsRatio_working_3-way'!K68*'OddsRatio_working_3-way'!L68*'OddsRatio_working_3-way'!M68</f>
        <v>2.2185004658407274E-2</v>
      </c>
      <c r="R68" s="11">
        <f t="shared" ref="R68:R131" si="36">O68/N68</f>
        <v>0</v>
      </c>
      <c r="S68" s="11">
        <f t="shared" ref="S68:S131" si="37">P68/N68</f>
        <v>-1.1056265692764211</v>
      </c>
      <c r="T68" s="11">
        <f t="shared" ref="T68:T131" si="38">Q68/N68</f>
        <v>-0.13986420863711843</v>
      </c>
      <c r="U68" s="11">
        <f>'OddsRatio_working_3-way'!S68-'OddsRatio_working_3-way'!R68^2/3</f>
        <v>-1.1056265692764211</v>
      </c>
      <c r="V68" s="11">
        <f>'OddsRatio_working_3-way'!S68*'OddsRatio_working_3-way'!R68/3-2*'OddsRatio_working_3-way'!R68^3/27-'OddsRatio_working_3-way'!T68</f>
        <v>0.13986420863711843</v>
      </c>
      <c r="W68" s="11">
        <f>'OddsRatio_working_3-way'!V68^2+4*'OddsRatio_working_3-way'!U68^3/27</f>
        <v>-0.1806645360209701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0.22373339764028163</v>
      </c>
      <c r="Y68" s="11">
        <f>IF('OddsRatio_working_3-way'!W68&gt;=0,IF('OddsRatio_working_3-way'!V68+SQRT('OddsRatio_working_3-way'!W68)&gt;0,0,PI()),ACOS('OddsRatio_working_3-way'!V68/(2*'OddsRatio_working_3-way'!X68)))</f>
        <v>1.2529000784673265</v>
      </c>
      <c r="Z68" s="11">
        <f>'OddsRatio_working_3-way'!X68^(1/3)*COS('OddsRatio_working_3-way'!Y68/3)</f>
        <v>0.55489936316294208</v>
      </c>
      <c r="AA68" s="11">
        <f>'OddsRatio_working_3-way'!X68^(1/3)*COS(('OddsRatio_working_3-way'!Y68+2*PI())/3)</f>
        <v>-0.49069054279274615</v>
      </c>
      <c r="AB68" s="11">
        <f>'OddsRatio_working_3-way'!X68^(1/3)*COS(('OddsRatio_working_3-way'!Y68+4*PI())/3)</f>
        <v>-6.4208820370196026E-2</v>
      </c>
      <c r="AC68" s="11">
        <f>'OddsRatio_working_3-way'!X68^(1/3)*SIN('OddsRatio_working_3-way'!Y68/3)</f>
        <v>0.24622933724511467</v>
      </c>
      <c r="AD68" s="11">
        <f>'OddsRatio_working_3-way'!X68^(1/3)*SIN(('OddsRatio_working_3-way'!Y68+2*PI())/3)</f>
        <v>0.35744227642035742</v>
      </c>
      <c r="AE68" s="11">
        <f>'OddsRatio_working_3-way'!X68^(1/3)*SIN(('OddsRatio_working_3-way'!Y68+4*PI())/3)</f>
        <v>-0.60367161366547206</v>
      </c>
      <c r="AF68" s="11">
        <f>-'OddsRatio_working_3-way'!U68/(3*'OddsRatio_working_3-way'!X68^(1/3))*COS(('OddsRatio_working_3-way'!Y68)/3)</f>
        <v>0.55489936316294197</v>
      </c>
      <c r="AG68" s="11">
        <f>-'OddsRatio_working_3-way'!U68/(3*'OddsRatio_working_3-way'!X68^(1/3))*COS(('OddsRatio_working_3-way'!Y68+2*PI())/3)</f>
        <v>-0.4906905427927461</v>
      </c>
      <c r="AH68" s="11">
        <f>-'OddsRatio_working_3-way'!U68/(3*'OddsRatio_working_3-way'!X68^(1/3))*COS(('OddsRatio_working_3-way'!Y68+4*PI())/3)</f>
        <v>-6.4208820370196013E-2</v>
      </c>
      <c r="AI68" s="11">
        <f>'OddsRatio_working_3-way'!U68/(3*'OddsRatio_working_3-way'!X68^(1/3))*SIN(('OddsRatio_working_3-way'!Y68)/3)</f>
        <v>-0.24622933724511462</v>
      </c>
      <c r="AJ68" s="11">
        <f>'OddsRatio_working_3-way'!U68/(3*'OddsRatio_working_3-way'!X68^(1/3))*SIN(('OddsRatio_working_3-way'!Y68+2*PI())/3)</f>
        <v>-0.35744227642035736</v>
      </c>
      <c r="AK68" s="11">
        <f>'OddsRatio_working_3-way'!U68/(3*'OddsRatio_working_3-way'!X68^(1/3))*SIN(('OddsRatio_working_3-way'!Y68+4*PI())/3)</f>
        <v>0.60367161366547195</v>
      </c>
      <c r="AL68" s="11">
        <f>'OddsRatio_working_3-way'!Z68+'OddsRatio_working_3-way'!AF68</f>
        <v>1.1097987263258839</v>
      </c>
      <c r="AM68" s="11">
        <f>'OddsRatio_working_3-way'!AA68+'OddsRatio_working_3-way'!AG68</f>
        <v>-0.98138108558549231</v>
      </c>
      <c r="AN68" s="11">
        <f>'OddsRatio_working_3-way'!AB68+'OddsRatio_working_3-way'!AH68</f>
        <v>-0.12841764074039203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1.1097987263258839</v>
      </c>
      <c r="AS68" s="11">
        <f>IF(('OddsRatio_working_3-way'!X68=0),IF(Q68&gt;0,-Q68^(1/3),(-Q68)^(1/3)),'OddsRatio_working_3-way'!AM68-'OddsRatio_working_3-way'!R68/3)</f>
        <v>-0.98138108558549231</v>
      </c>
      <c r="AT68" s="11">
        <f>IF(('OddsRatio_working_3-way'!X68=0),IF(Q68&gt;0,-Q68^(1/3),(-Q68)^(1/3)),'OddsRatio_working_3-way'!AN68-'OddsRatio_working_3-way'!R68/3)</f>
        <v>-0.12841764074039203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1.44</v>
      </c>
      <c r="B69" s="4">
        <f>IF('True_Odds_Calculator_3-way'!B68="","",'True_Odds_Calculator_3-way'!B68)</f>
        <v>4.51</v>
      </c>
      <c r="C69" s="4">
        <f>IF('True_Odds_Calculator_3-way'!C68="","",'True_Odds_Calculator_3-way'!C68)</f>
        <v>8.6</v>
      </c>
      <c r="D69" s="9">
        <f t="shared" si="26"/>
        <v>0.68004628777956722</v>
      </c>
      <c r="E69" s="9">
        <f t="shared" si="27"/>
        <v>0.21038404311611431</v>
      </c>
      <c r="F69" s="9">
        <f t="shared" si="28"/>
        <v>0.10956966910431871</v>
      </c>
      <c r="G69" s="9">
        <f t="shared" si="29"/>
        <v>1.0692912244959096</v>
      </c>
      <c r="H69" s="9">
        <f t="shared" si="30"/>
        <v>1.4704881387782001</v>
      </c>
      <c r="I69" s="9">
        <f t="shared" si="31"/>
        <v>4.753212197980643</v>
      </c>
      <c r="J69" s="9">
        <f t="shared" si="32"/>
        <v>9.1266133061689132</v>
      </c>
      <c r="K69" s="11">
        <f t="shared" si="33"/>
        <v>0.69444444444444442</v>
      </c>
      <c r="L69" s="11">
        <f t="shared" si="34"/>
        <v>0.22172949002217296</v>
      </c>
      <c r="M69" s="11">
        <f t="shared" si="35"/>
        <v>0.11627906976744186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-0.21015314804310847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0.20679712611079598</v>
      </c>
      <c r="Q69" s="11">
        <f>2*'OddsRatio_working_3-way'!K69*'OddsRatio_working_3-way'!L69*'OddsRatio_working_3-way'!M69</f>
        <v>3.5809026166371598E-2</v>
      </c>
      <c r="R69" s="11">
        <f t="shared" si="36"/>
        <v>0</v>
      </c>
      <c r="S69" s="11">
        <f t="shared" si="37"/>
        <v>-0.98403058929374654</v>
      </c>
      <c r="T69" s="11">
        <f t="shared" si="38"/>
        <v>-0.17039490723701237</v>
      </c>
      <c r="U69" s="11">
        <f>'OddsRatio_working_3-way'!S69-'OddsRatio_working_3-way'!R69^2/3</f>
        <v>-0.98403058929374654</v>
      </c>
      <c r="V69" s="11">
        <f>'OddsRatio_working_3-way'!S69*'OddsRatio_working_3-way'!R69/3-2*'OddsRatio_working_3-way'!R69^3/27-'OddsRatio_working_3-way'!T69</f>
        <v>0.17039490723701237</v>
      </c>
      <c r="W69" s="11">
        <f>'OddsRatio_working_3-way'!V69^2+4*'OddsRatio_working_3-way'!U69^3/27</f>
        <v>-0.11212894767122283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0.18785857185894719</v>
      </c>
      <c r="Y69" s="11">
        <f>IF('OddsRatio_working_3-way'!W69&gt;=0,IF('OddsRatio_working_3-way'!V69+SQRT('OddsRatio_working_3-way'!W69)&gt;0,0,PI()),ACOS('OddsRatio_working_3-way'!V69/(2*'OddsRatio_working_3-way'!X69)))</f>
        <v>1.100086402782368</v>
      </c>
      <c r="Z69" s="11">
        <f>'OddsRatio_working_3-way'!X69^(1/3)*COS('OddsRatio_working_3-way'!Y69/3)</f>
        <v>0.53464561224795493</v>
      </c>
      <c r="AA69" s="11">
        <f>'OddsRatio_working_3-way'!X69^(1/3)*COS(('OddsRatio_working_3-way'!Y69+2*PI())/3)</f>
        <v>-0.44515193563161409</v>
      </c>
      <c r="AB69" s="11">
        <f>'OddsRatio_working_3-way'!X69^(1/3)*COS(('OddsRatio_working_3-way'!Y69+4*PI())/3)</f>
        <v>-8.9493676616340626E-2</v>
      </c>
      <c r="AC69" s="11">
        <f>'OddsRatio_working_3-way'!X69^(1/3)*SIN('OddsRatio_working_3-way'!Y69/3)</f>
        <v>0.2053393915819817</v>
      </c>
      <c r="AD69" s="11">
        <f>'OddsRatio_working_3-way'!X69^(1/3)*SIN(('OddsRatio_working_3-way'!Y69+2*PI())/3)</f>
        <v>0.36034698643762264</v>
      </c>
      <c r="AE69" s="11">
        <f>'OddsRatio_working_3-way'!X69^(1/3)*SIN(('OddsRatio_working_3-way'!Y69+4*PI())/3)</f>
        <v>-0.56568637801960442</v>
      </c>
      <c r="AF69" s="11">
        <f>-'OddsRatio_working_3-way'!U69/(3*'OddsRatio_working_3-way'!X69^(1/3))*COS(('OddsRatio_working_3-way'!Y69)/3)</f>
        <v>0.53464561224795482</v>
      </c>
      <c r="AG69" s="11">
        <f>-'OddsRatio_working_3-way'!U69/(3*'OddsRatio_working_3-way'!X69^(1/3))*COS(('OddsRatio_working_3-way'!Y69+2*PI())/3)</f>
        <v>-0.44515193563161398</v>
      </c>
      <c r="AH69" s="11">
        <f>-'OddsRatio_working_3-way'!U69/(3*'OddsRatio_working_3-way'!X69^(1/3))*COS(('OddsRatio_working_3-way'!Y69+4*PI())/3)</f>
        <v>-8.9493676616340612E-2</v>
      </c>
      <c r="AI69" s="11">
        <f>'OddsRatio_working_3-way'!U69/(3*'OddsRatio_working_3-way'!X69^(1/3))*SIN(('OddsRatio_working_3-way'!Y69)/3)</f>
        <v>-0.20533939158198164</v>
      </c>
      <c r="AJ69" s="11">
        <f>'OddsRatio_working_3-way'!U69/(3*'OddsRatio_working_3-way'!X69^(1/3))*SIN(('OddsRatio_working_3-way'!Y69+2*PI())/3)</f>
        <v>-0.36034698643762259</v>
      </c>
      <c r="AK69" s="11">
        <f>'OddsRatio_working_3-way'!U69/(3*'OddsRatio_working_3-way'!X69^(1/3))*SIN(('OddsRatio_working_3-way'!Y69+4*PI())/3)</f>
        <v>0.56568637801960431</v>
      </c>
      <c r="AL69" s="11">
        <f>'OddsRatio_working_3-way'!Z69+'OddsRatio_working_3-way'!AF69</f>
        <v>1.0692912244959096</v>
      </c>
      <c r="AM69" s="11">
        <f>'OddsRatio_working_3-way'!AA69+'OddsRatio_working_3-way'!AG69</f>
        <v>-0.89030387126322807</v>
      </c>
      <c r="AN69" s="11">
        <f>'OddsRatio_working_3-way'!AB69+'OddsRatio_working_3-way'!AH69</f>
        <v>-0.17898735323268122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1.0692912244959096</v>
      </c>
      <c r="AS69" s="11">
        <f>IF(('OddsRatio_working_3-way'!X69=0),IF(Q69&gt;0,-Q69^(1/3),(-Q69)^(1/3)),'OddsRatio_working_3-way'!AM69-'OddsRatio_working_3-way'!R69/3)</f>
        <v>-0.89030387126322807</v>
      </c>
      <c r="AT69" s="11">
        <f>IF(('OddsRatio_working_3-way'!X69=0),IF(Q69&gt;0,-Q69^(1/3),(-Q69)^(1/3)),'OddsRatio_working_3-way'!AN69-'OddsRatio_working_3-way'!R69/3)</f>
        <v>-0.17898735323268122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2.62</v>
      </c>
      <c r="B70" s="4">
        <f>IF('True_Odds_Calculator_3-way'!B69="","",'True_Odds_Calculator_3-way'!B69)</f>
        <v>3.41</v>
      </c>
      <c r="C70" s="4">
        <f>IF('True_Odds_Calculator_3-way'!C69="","",'True_Odds_Calculator_3-way'!C69)</f>
        <v>2.84</v>
      </c>
      <c r="D70" s="9">
        <f t="shared" si="26"/>
        <v>0.37215767286768708</v>
      </c>
      <c r="E70" s="9">
        <f t="shared" si="27"/>
        <v>0.28492284014170277</v>
      </c>
      <c r="F70" s="9">
        <f t="shared" si="28"/>
        <v>0.3429194869906102</v>
      </c>
      <c r="G70" s="9">
        <f t="shared" si="29"/>
        <v>1.0413784809826319</v>
      </c>
      <c r="H70" s="9">
        <f t="shared" si="30"/>
        <v>2.6870331391918638</v>
      </c>
      <c r="I70" s="9">
        <f t="shared" si="31"/>
        <v>3.5097221391681432</v>
      </c>
      <c r="J70" s="9">
        <f t="shared" si="32"/>
        <v>2.9161364050080421</v>
      </c>
      <c r="K70" s="11">
        <f t="shared" si="33"/>
        <v>0.38167938931297707</v>
      </c>
      <c r="L70" s="11">
        <f t="shared" si="34"/>
        <v>0.29325513196480935</v>
      </c>
      <c r="M70" s="11">
        <f t="shared" si="35"/>
        <v>0.35211267605633806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-0.28312346826138268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0.23134711652422202</v>
      </c>
      <c r="Q70" s="11">
        <f>2*'OddsRatio_working_3-way'!K70*'OddsRatio_working_3-way'!L70*'OddsRatio_working_3-way'!M70</f>
        <v>7.8823549071285165E-2</v>
      </c>
      <c r="R70" s="11">
        <f t="shared" si="36"/>
        <v>0</v>
      </c>
      <c r="S70" s="11">
        <f t="shared" si="37"/>
        <v>-0.81712447910054509</v>
      </c>
      <c r="T70" s="11">
        <f t="shared" si="38"/>
        <v>-0.27840697754703403</v>
      </c>
      <c r="U70" s="11">
        <f>'OddsRatio_working_3-way'!S70-'OddsRatio_working_3-way'!R70^2/3</f>
        <v>-0.81712447910054509</v>
      </c>
      <c r="V70" s="11">
        <f>'OddsRatio_working_3-way'!S70*'OddsRatio_working_3-way'!R70/3-2*'OddsRatio_working_3-way'!R70^3/27-'OddsRatio_working_3-way'!T70</f>
        <v>0.27840697754703403</v>
      </c>
      <c r="W70" s="11">
        <f>'OddsRatio_working_3-way'!V70^2+4*'OddsRatio_working_3-way'!U70^3/27</f>
        <v>-3.3173794859132771E-3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0.14215117360822949</v>
      </c>
      <c r="Y70" s="11">
        <f>IF('OddsRatio_working_3-way'!W70&gt;=0,IF('OddsRatio_working_3-way'!V70+SQRT('OddsRatio_working_3-way'!W70)&gt;0,0,PI()),ACOS('OddsRatio_working_3-way'!V70/(2*'OddsRatio_working_3-way'!X70)))</f>
        <v>0.20400162956155876</v>
      </c>
      <c r="Z70" s="11">
        <f>'OddsRatio_working_3-way'!X70^(1/3)*COS('OddsRatio_working_3-way'!Y70/3)</f>
        <v>0.52068924049131604</v>
      </c>
      <c r="AA70" s="11">
        <f>'OddsRatio_working_3-way'!X70^(1/3)*COS(('OddsRatio_working_3-way'!Y70+2*PI())/3)</f>
        <v>-0.29105546364939172</v>
      </c>
      <c r="AB70" s="11">
        <f>'OddsRatio_working_3-way'!X70^(1/3)*COS(('OddsRatio_working_3-way'!Y70+4*PI())/3)</f>
        <v>-0.22963377684192446</v>
      </c>
      <c r="AC70" s="11">
        <f>'OddsRatio_working_3-way'!X70^(1/3)*SIN('OddsRatio_working_3-way'!Y70/3)</f>
        <v>3.5461827412372186E-2</v>
      </c>
      <c r="AD70" s="11">
        <f>'OddsRatio_working_3-way'!X70^(1/3)*SIN(('OddsRatio_working_3-way'!Y70+2*PI())/3)</f>
        <v>0.43319919603651863</v>
      </c>
      <c r="AE70" s="11">
        <f>'OddsRatio_working_3-way'!X70^(1/3)*SIN(('OddsRatio_working_3-way'!Y70+4*PI())/3)</f>
        <v>-0.46866102344889066</v>
      </c>
      <c r="AF70" s="11">
        <f>-'OddsRatio_working_3-way'!U70/(3*'OddsRatio_working_3-way'!X70^(1/3))*COS(('OddsRatio_working_3-way'!Y70)/3)</f>
        <v>0.52068924049131593</v>
      </c>
      <c r="AG70" s="11">
        <f>-'OddsRatio_working_3-way'!U70/(3*'OddsRatio_working_3-way'!X70^(1/3))*COS(('OddsRatio_working_3-way'!Y70+2*PI())/3)</f>
        <v>-0.29105546364939167</v>
      </c>
      <c r="AH70" s="11">
        <f>-'OddsRatio_working_3-way'!U70/(3*'OddsRatio_working_3-way'!X70^(1/3))*COS(('OddsRatio_working_3-way'!Y70+4*PI())/3)</f>
        <v>-0.2296337768419244</v>
      </c>
      <c r="AI70" s="11">
        <f>'OddsRatio_working_3-way'!U70/(3*'OddsRatio_working_3-way'!X70^(1/3))*SIN(('OddsRatio_working_3-way'!Y70)/3)</f>
        <v>-3.5461827412372179E-2</v>
      </c>
      <c r="AJ70" s="11">
        <f>'OddsRatio_working_3-way'!U70/(3*'OddsRatio_working_3-way'!X70^(1/3))*SIN(('OddsRatio_working_3-way'!Y70+2*PI())/3)</f>
        <v>-0.43319919603651852</v>
      </c>
      <c r="AK70" s="11">
        <f>'OddsRatio_working_3-way'!U70/(3*'OddsRatio_working_3-way'!X70^(1/3))*SIN(('OddsRatio_working_3-way'!Y70+4*PI())/3)</f>
        <v>0.4686610234488906</v>
      </c>
      <c r="AL70" s="11">
        <f>'OddsRatio_working_3-way'!Z70+'OddsRatio_working_3-way'!AF70</f>
        <v>1.0413784809826319</v>
      </c>
      <c r="AM70" s="11">
        <f>'OddsRatio_working_3-way'!AA70+'OddsRatio_working_3-way'!AG70</f>
        <v>-0.58211092729878344</v>
      </c>
      <c r="AN70" s="11">
        <f>'OddsRatio_working_3-way'!AB70+'OddsRatio_working_3-way'!AH70</f>
        <v>-0.45926755368384886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1.0413784809826319</v>
      </c>
      <c r="AS70" s="11">
        <f>IF(('OddsRatio_working_3-way'!X70=0),IF(Q70&gt;0,-Q70^(1/3),(-Q70)^(1/3)),'OddsRatio_working_3-way'!AM70-'OddsRatio_working_3-way'!R70/3)</f>
        <v>-0.58211092729878344</v>
      </c>
      <c r="AT70" s="11">
        <f>IF(('OddsRatio_working_3-way'!X70=0),IF(Q70&gt;0,-Q70^(1/3),(-Q70)^(1/3)),'OddsRatio_working_3-way'!AN70-'OddsRatio_working_3-way'!R70/3)</f>
        <v>-0.45926755368384886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2.5</v>
      </c>
      <c r="B71" s="4">
        <f>IF('True_Odds_Calculator_3-way'!B70="","",'True_Odds_Calculator_3-way'!B70)</f>
        <v>3.41</v>
      </c>
      <c r="C71" s="4">
        <f>IF('True_Odds_Calculator_3-way'!C70="","",'True_Odds_Calculator_3-way'!C70)</f>
        <v>2.99</v>
      </c>
      <c r="D71" s="9">
        <f t="shared" si="26"/>
        <v>0.39005167969181426</v>
      </c>
      <c r="E71" s="9">
        <f t="shared" si="27"/>
        <v>0.28470191652346294</v>
      </c>
      <c r="F71" s="9">
        <f t="shared" si="28"/>
        <v>0.32524640378472286</v>
      </c>
      <c r="G71" s="9">
        <f t="shared" si="29"/>
        <v>1.0425085564561003</v>
      </c>
      <c r="H71" s="9">
        <f t="shared" si="30"/>
        <v>2.5637628346841503</v>
      </c>
      <c r="I71" s="9">
        <f t="shared" si="31"/>
        <v>3.5124456210592023</v>
      </c>
      <c r="J71" s="9">
        <f t="shared" si="32"/>
        <v>3.0745920273476393</v>
      </c>
      <c r="K71" s="11">
        <f t="shared" si="33"/>
        <v>0.4</v>
      </c>
      <c r="L71" s="11">
        <f t="shared" si="34"/>
        <v>0.29325513196480935</v>
      </c>
      <c r="M71" s="11">
        <f t="shared" si="35"/>
        <v>0.33444816053511706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-0.28222520817191232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0.23146558910934784</v>
      </c>
      <c r="Q71" s="11">
        <f>2*'OddsRatio_working_3-way'!K71*'OddsRatio_working_3-way'!L71*'OddsRatio_working_3-way'!M71</f>
        <v>7.84629115624908E-2</v>
      </c>
      <c r="R71" s="11">
        <f t="shared" si="36"/>
        <v>0</v>
      </c>
      <c r="S71" s="11">
        <f t="shared" si="37"/>
        <v>-0.82014498495242427</v>
      </c>
      <c r="T71" s="11">
        <f t="shared" si="38"/>
        <v>-0.27801524913641501</v>
      </c>
      <c r="U71" s="11">
        <f>'OddsRatio_working_3-way'!S71-'OddsRatio_working_3-way'!R71^2/3</f>
        <v>-0.82014498495242427</v>
      </c>
      <c r="V71" s="11">
        <f>'OddsRatio_working_3-way'!S71*'OddsRatio_working_3-way'!R71/3-2*'OddsRatio_working_3-way'!R71^3/27-'OddsRatio_working_3-way'!T71</f>
        <v>0.27801524913641501</v>
      </c>
      <c r="W71" s="11">
        <f>'OddsRatio_working_3-way'!V71^2+4*'OddsRatio_working_3-way'!U71^3/27</f>
        <v>-4.4350050046309542E-3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0.14294009563188861</v>
      </c>
      <c r="Y71" s="11">
        <f>IF('OddsRatio_working_3-way'!W71&gt;=0,IF('OddsRatio_working_3-way'!V71+SQRT('OddsRatio_working_3-way'!W71)&gt;0,0,PI()),ACOS('OddsRatio_working_3-way'!V71/(2*'OddsRatio_working_3-way'!X71)))</f>
        <v>0.23511019395830668</v>
      </c>
      <c r="Z71" s="11">
        <f>'OddsRatio_working_3-way'!X71^(1/3)*COS('OddsRatio_working_3-way'!Y71/3)</f>
        <v>0.52125427822805015</v>
      </c>
      <c r="AA71" s="11">
        <f>'OddsRatio_working_3-way'!X71^(1/3)*COS(('OddsRatio_working_3-way'!Y71+2*PI())/3)</f>
        <v>-0.29607751724771986</v>
      </c>
      <c r="AB71" s="11">
        <f>'OddsRatio_working_3-way'!X71^(1/3)*COS(('OddsRatio_working_3-way'!Y71+4*PI())/3)</f>
        <v>-0.22517676098033043</v>
      </c>
      <c r="AC71" s="11">
        <f>'OddsRatio_working_3-way'!X71^(1/3)*SIN('OddsRatio_working_3-way'!Y71/3)</f>
        <v>4.0934570716725453E-2</v>
      </c>
      <c r="AD71" s="11">
        <f>'OddsRatio_working_3-way'!X71^(1/3)*SIN(('OddsRatio_working_3-way'!Y71+2*PI())/3)</f>
        <v>0.43095216141845055</v>
      </c>
      <c r="AE71" s="11">
        <f>'OddsRatio_working_3-way'!X71^(1/3)*SIN(('OddsRatio_working_3-way'!Y71+4*PI())/3)</f>
        <v>-0.47188673213517596</v>
      </c>
      <c r="AF71" s="11">
        <f>-'OddsRatio_working_3-way'!U71/(3*'OddsRatio_working_3-way'!X71^(1/3))*COS(('OddsRatio_working_3-way'!Y71)/3)</f>
        <v>0.52125427822805015</v>
      </c>
      <c r="AG71" s="11">
        <f>-'OddsRatio_working_3-way'!U71/(3*'OddsRatio_working_3-way'!X71^(1/3))*COS(('OddsRatio_working_3-way'!Y71+2*PI())/3)</f>
        <v>-0.29607751724771986</v>
      </c>
      <c r="AH71" s="11">
        <f>-'OddsRatio_working_3-way'!U71/(3*'OddsRatio_working_3-way'!X71^(1/3))*COS(('OddsRatio_working_3-way'!Y71+4*PI())/3)</f>
        <v>-0.22517676098033043</v>
      </c>
      <c r="AI71" s="11">
        <f>'OddsRatio_working_3-way'!U71/(3*'OddsRatio_working_3-way'!X71^(1/3))*SIN(('OddsRatio_working_3-way'!Y71)/3)</f>
        <v>-4.0934570716725453E-2</v>
      </c>
      <c r="AJ71" s="11">
        <f>'OddsRatio_working_3-way'!U71/(3*'OddsRatio_working_3-way'!X71^(1/3))*SIN(('OddsRatio_working_3-way'!Y71+2*PI())/3)</f>
        <v>-0.43095216141845055</v>
      </c>
      <c r="AK71" s="11">
        <f>'OddsRatio_working_3-way'!U71/(3*'OddsRatio_working_3-way'!X71^(1/3))*SIN(('OddsRatio_working_3-way'!Y71+4*PI())/3)</f>
        <v>0.47188673213517596</v>
      </c>
      <c r="AL71" s="11">
        <f>'OddsRatio_working_3-way'!Z71+'OddsRatio_working_3-way'!AF71</f>
        <v>1.0425085564561003</v>
      </c>
      <c r="AM71" s="11">
        <f>'OddsRatio_working_3-way'!AA71+'OddsRatio_working_3-way'!AG71</f>
        <v>-0.59215503449543971</v>
      </c>
      <c r="AN71" s="11">
        <f>'OddsRatio_working_3-way'!AB71+'OddsRatio_working_3-way'!AH71</f>
        <v>-0.45035352196066086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1.0425085564561003</v>
      </c>
      <c r="AS71" s="11">
        <f>IF(('OddsRatio_working_3-way'!X71=0),IF(Q71&gt;0,-Q71^(1/3),(-Q71)^(1/3)),'OddsRatio_working_3-way'!AM71-'OddsRatio_working_3-way'!R71/3)</f>
        <v>-0.59215503449543971</v>
      </c>
      <c r="AT71" s="11">
        <f>IF(('OddsRatio_working_3-way'!X71=0),IF(Q71&gt;0,-Q71^(1/3),(-Q71)^(1/3)),'OddsRatio_working_3-way'!AN71-'OddsRatio_working_3-way'!R71/3)</f>
        <v>-0.45035352196066086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1.85</v>
      </c>
      <c r="B72" s="4">
        <f>IF('True_Odds_Calculator_3-way'!B71="","",'True_Odds_Calculator_3-way'!B71)</f>
        <v>4.09</v>
      </c>
      <c r="C72" s="4">
        <f>IF('True_Odds_Calculator_3-way'!C71="","",'True_Odds_Calculator_3-way'!C71)</f>
        <v>4.1100000000000003</v>
      </c>
      <c r="D72" s="9">
        <f t="shared" si="26"/>
        <v>0.52904000074755209</v>
      </c>
      <c r="E72" s="9">
        <f t="shared" si="27"/>
        <v>0.23606073997029375</v>
      </c>
      <c r="F72" s="9">
        <f t="shared" si="28"/>
        <v>0.23489925928215427</v>
      </c>
      <c r="G72" s="9">
        <f t="shared" si="29"/>
        <v>1.0473132212552922</v>
      </c>
      <c r="H72" s="9">
        <f t="shared" si="30"/>
        <v>1.8902162380669985</v>
      </c>
      <c r="I72" s="9">
        <f t="shared" si="31"/>
        <v>4.2361978536788518</v>
      </c>
      <c r="J72" s="9">
        <f t="shared" si="32"/>
        <v>4.2571441181039598</v>
      </c>
      <c r="K72" s="11">
        <f t="shared" si="33"/>
        <v>0.54054054054054046</v>
      </c>
      <c r="L72" s="11">
        <f t="shared" si="34"/>
        <v>0.24449877750611249</v>
      </c>
      <c r="M72" s="11">
        <f t="shared" si="35"/>
        <v>0.24330900243309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-0.26266423116493609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0.22670038553535773</v>
      </c>
      <c r="Q72" s="11">
        <f>2*'OddsRatio_working_3-way'!K72*'OddsRatio_working_3-way'!L72*'OddsRatio_working_3-way'!M72</f>
        <v>6.4312166109321348E-2</v>
      </c>
      <c r="R72" s="11">
        <f t="shared" si="36"/>
        <v>0</v>
      </c>
      <c r="S72" s="11">
        <f t="shared" si="37"/>
        <v>-0.86308053643209837</v>
      </c>
      <c r="T72" s="11">
        <f t="shared" si="38"/>
        <v>-0.24484554225024069</v>
      </c>
      <c r="U72" s="11">
        <f>'OddsRatio_working_3-way'!S72-'OddsRatio_working_3-way'!R72^2/3</f>
        <v>-0.86308053643209837</v>
      </c>
      <c r="V72" s="11">
        <f>'OddsRatio_working_3-way'!S72*'OddsRatio_working_3-way'!R72/3-2*'OddsRatio_working_3-way'!R72^3/27-'OddsRatio_working_3-way'!T72</f>
        <v>0.24484554225024069</v>
      </c>
      <c r="W72" s="11">
        <f>'OddsRatio_working_3-way'!V72^2+4*'OddsRatio_working_3-way'!U72^3/27</f>
        <v>-3.5297417019010992E-2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0.15431036629049374</v>
      </c>
      <c r="Y72" s="11">
        <f>IF('OddsRatio_working_3-way'!W72&gt;=0,IF('OddsRatio_working_3-way'!V72+SQRT('OddsRatio_working_3-way'!W72)&gt;0,0,PI()),ACOS('OddsRatio_working_3-way'!V72/(2*'OddsRatio_working_3-way'!X72)))</f>
        <v>0.6544971219405914</v>
      </c>
      <c r="Z72" s="11">
        <f>'OddsRatio_working_3-way'!X72^(1/3)*COS('OddsRatio_working_3-way'!Y72/3)</f>
        <v>0.52365661062764624</v>
      </c>
      <c r="AA72" s="11">
        <f>'OddsRatio_working_3-way'!X72^(1/3)*COS(('OddsRatio_working_3-way'!Y72+2*PI())/3)</f>
        <v>-0.36236660506818974</v>
      </c>
      <c r="AB72" s="11">
        <f>'OddsRatio_working_3-way'!X72^(1/3)*COS(('OddsRatio_working_3-way'!Y72+4*PI())/3)</f>
        <v>-0.16129000555945625</v>
      </c>
      <c r="AC72" s="11">
        <f>'OddsRatio_working_3-way'!X72^(1/3)*SIN('OddsRatio_working_3-way'!Y72/3)</f>
        <v>0.11609162885410183</v>
      </c>
      <c r="AD72" s="11">
        <f>'OddsRatio_working_3-way'!X72^(1/3)*SIN(('OddsRatio_working_3-way'!Y72+2*PI())/3)</f>
        <v>0.3954541132361471</v>
      </c>
      <c r="AE72" s="11">
        <f>'OddsRatio_working_3-way'!X72^(1/3)*SIN(('OddsRatio_working_3-way'!Y72+4*PI())/3)</f>
        <v>-0.51154574209024883</v>
      </c>
      <c r="AF72" s="11">
        <f>-'OddsRatio_working_3-way'!U72/(3*'OddsRatio_working_3-way'!X72^(1/3))*COS(('OddsRatio_working_3-way'!Y72)/3)</f>
        <v>0.52365661062764612</v>
      </c>
      <c r="AG72" s="11">
        <f>-'OddsRatio_working_3-way'!U72/(3*'OddsRatio_working_3-way'!X72^(1/3))*COS(('OddsRatio_working_3-way'!Y72+2*PI())/3)</f>
        <v>-0.36236660506818968</v>
      </c>
      <c r="AH72" s="11">
        <f>-'OddsRatio_working_3-way'!U72/(3*'OddsRatio_working_3-way'!X72^(1/3))*COS(('OddsRatio_working_3-way'!Y72+4*PI())/3)</f>
        <v>-0.16129000555945622</v>
      </c>
      <c r="AI72" s="11">
        <f>'OddsRatio_working_3-way'!U72/(3*'OddsRatio_working_3-way'!X72^(1/3))*SIN(('OddsRatio_working_3-way'!Y72)/3)</f>
        <v>-0.11609162885410182</v>
      </c>
      <c r="AJ72" s="11">
        <f>'OddsRatio_working_3-way'!U72/(3*'OddsRatio_working_3-way'!X72^(1/3))*SIN(('OddsRatio_working_3-way'!Y72+2*PI())/3)</f>
        <v>-0.39545411323614704</v>
      </c>
      <c r="AK72" s="11">
        <f>'OddsRatio_working_3-way'!U72/(3*'OddsRatio_working_3-way'!X72^(1/3))*SIN(('OddsRatio_working_3-way'!Y72+4*PI())/3)</f>
        <v>0.51154574209024883</v>
      </c>
      <c r="AL72" s="11">
        <f>'OddsRatio_working_3-way'!Z72+'OddsRatio_working_3-way'!AF72</f>
        <v>1.0473132212552922</v>
      </c>
      <c r="AM72" s="11">
        <f>'OddsRatio_working_3-way'!AA72+'OddsRatio_working_3-way'!AG72</f>
        <v>-0.72473321013637948</v>
      </c>
      <c r="AN72" s="11">
        <f>'OddsRatio_working_3-way'!AB72+'OddsRatio_working_3-way'!AH72</f>
        <v>-0.32258001111891244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1.0473132212552922</v>
      </c>
      <c r="AS72" s="11">
        <f>IF(('OddsRatio_working_3-way'!X72=0),IF(Q72&gt;0,-Q72^(1/3),(-Q72)^(1/3)),'OddsRatio_working_3-way'!AM72-'OddsRatio_working_3-way'!R72/3)</f>
        <v>-0.72473321013637948</v>
      </c>
      <c r="AT72" s="11">
        <f>IF(('OddsRatio_working_3-way'!X72=0),IF(Q72&gt;0,-Q72^(1/3),(-Q72)^(1/3)),'OddsRatio_working_3-way'!AN72-'OddsRatio_working_3-way'!R72/3)</f>
        <v>-0.32258001111891244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2.64</v>
      </c>
      <c r="B73" s="4">
        <f>IF('True_Odds_Calculator_3-way'!B72="","",'True_Odds_Calculator_3-way'!B72)</f>
        <v>3.82</v>
      </c>
      <c r="C73" s="4">
        <f>IF('True_Odds_Calculator_3-way'!C72="","",'True_Odds_Calculator_3-way'!C72)</f>
        <v>2.58</v>
      </c>
      <c r="D73" s="9">
        <f t="shared" si="26"/>
        <v>0.36882274773600426</v>
      </c>
      <c r="E73" s="9">
        <f t="shared" si="27"/>
        <v>0.25363638724256682</v>
      </c>
      <c r="F73" s="9">
        <f t="shared" si="28"/>
        <v>0.37754086502142858</v>
      </c>
      <c r="G73" s="9">
        <f t="shared" si="29"/>
        <v>1.0434936038306164</v>
      </c>
      <c r="H73" s="9">
        <f t="shared" si="30"/>
        <v>2.7113295102822113</v>
      </c>
      <c r="I73" s="9">
        <f t="shared" si="31"/>
        <v>3.942651962802338</v>
      </c>
      <c r="J73" s="9">
        <f t="shared" si="32"/>
        <v>2.6487198940523742</v>
      </c>
      <c r="K73" s="11">
        <f t="shared" si="33"/>
        <v>0.37878787878787878</v>
      </c>
      <c r="L73" s="11">
        <f t="shared" si="34"/>
        <v>0.26178010471204188</v>
      </c>
      <c r="M73" s="11">
        <f t="shared" si="35"/>
        <v>0.38759689922480617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-0.28084264045544927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0.23213998010053044</v>
      </c>
      <c r="Q73" s="11">
        <f>2*'OddsRatio_working_3-way'!K73*'OddsRatio_working_3-way'!L73*'OddsRatio_working_3-way'!M73</f>
        <v>7.6867543079645842E-2</v>
      </c>
      <c r="R73" s="11">
        <f t="shared" si="36"/>
        <v>0</v>
      </c>
      <c r="S73" s="11">
        <f t="shared" si="37"/>
        <v>-0.8265838112192061</v>
      </c>
      <c r="T73" s="11">
        <f t="shared" si="38"/>
        <v>-0.2737032487480815</v>
      </c>
      <c r="U73" s="11">
        <f>'OddsRatio_working_3-way'!S73-'OddsRatio_working_3-way'!R73^2/3</f>
        <v>-0.8265838112192061</v>
      </c>
      <c r="V73" s="11">
        <f>'OddsRatio_working_3-way'!S73*'OddsRatio_working_3-way'!R73/3-2*'OddsRatio_working_3-way'!R73^3/27-'OddsRatio_working_3-way'!T73</f>
        <v>0.2737032487480815</v>
      </c>
      <c r="W73" s="11">
        <f>'OddsRatio_working_3-way'!V73^2+4*'OddsRatio_working_3-way'!U73^3/27</f>
        <v>-8.7540548750622837E-3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0.1446266946748736</v>
      </c>
      <c r="Y73" s="11">
        <f>IF('OddsRatio_working_3-way'!W73&gt;=0,IF('OddsRatio_working_3-way'!V73+SQRT('OddsRatio_working_3-way'!W73)&gt;0,0,PI()),ACOS('OddsRatio_working_3-way'!V73/(2*'OddsRatio_working_3-way'!X73)))</f>
        <v>0.32938818628249367</v>
      </c>
      <c r="Z73" s="11">
        <f>'OddsRatio_working_3-way'!X73^(1/3)*COS('OddsRatio_working_3-way'!Y73/3)</f>
        <v>0.52174680191530809</v>
      </c>
      <c r="AA73" s="11">
        <f>'OddsRatio_working_3-way'!X73^(1/3)*COS(('OddsRatio_working_3-way'!Y73+2*PI())/3)</f>
        <v>-0.31068463285531622</v>
      </c>
      <c r="AB73" s="11">
        <f>'OddsRatio_working_3-way'!X73^(1/3)*COS(('OddsRatio_working_3-way'!Y73+4*PI())/3)</f>
        <v>-0.21106216905999198</v>
      </c>
      <c r="AC73" s="11">
        <f>'OddsRatio_working_3-way'!X73^(1/3)*SIN('OddsRatio_working_3-way'!Y73/3)</f>
        <v>5.7517056289564321E-2</v>
      </c>
      <c r="AD73" s="11">
        <f>'OddsRatio_working_3-way'!X73^(1/3)*SIN(('OddsRatio_working_3-way'!Y73+2*PI())/3)</f>
        <v>0.42308745665716202</v>
      </c>
      <c r="AE73" s="11">
        <f>'OddsRatio_working_3-way'!X73^(1/3)*SIN(('OddsRatio_working_3-way'!Y73+4*PI())/3)</f>
        <v>-0.48060451294672629</v>
      </c>
      <c r="AF73" s="11">
        <f>-'OddsRatio_working_3-way'!U73/(3*'OddsRatio_working_3-way'!X73^(1/3))*COS(('OddsRatio_working_3-way'!Y73)/3)</f>
        <v>0.5217468019153082</v>
      </c>
      <c r="AG73" s="11">
        <f>-'OddsRatio_working_3-way'!U73/(3*'OddsRatio_working_3-way'!X73^(1/3))*COS(('OddsRatio_working_3-way'!Y73+2*PI())/3)</f>
        <v>-0.31068463285531628</v>
      </c>
      <c r="AH73" s="11">
        <f>-'OddsRatio_working_3-way'!U73/(3*'OddsRatio_working_3-way'!X73^(1/3))*COS(('OddsRatio_working_3-way'!Y73+4*PI())/3)</f>
        <v>-0.21106216905999201</v>
      </c>
      <c r="AI73" s="11">
        <f>'OddsRatio_working_3-way'!U73/(3*'OddsRatio_working_3-way'!X73^(1/3))*SIN(('OddsRatio_working_3-way'!Y73)/3)</f>
        <v>-5.7517056289564335E-2</v>
      </c>
      <c r="AJ73" s="11">
        <f>'OddsRatio_working_3-way'!U73/(3*'OddsRatio_working_3-way'!X73^(1/3))*SIN(('OddsRatio_working_3-way'!Y73+2*PI())/3)</f>
        <v>-0.42308745665716213</v>
      </c>
      <c r="AK73" s="11">
        <f>'OddsRatio_working_3-way'!U73/(3*'OddsRatio_working_3-way'!X73^(1/3))*SIN(('OddsRatio_working_3-way'!Y73+4*PI())/3)</f>
        <v>0.4806045129467264</v>
      </c>
      <c r="AL73" s="11">
        <f>'OddsRatio_working_3-way'!Z73+'OddsRatio_working_3-way'!AF73</f>
        <v>1.0434936038306164</v>
      </c>
      <c r="AM73" s="11">
        <f>'OddsRatio_working_3-way'!AA73+'OddsRatio_working_3-way'!AG73</f>
        <v>-0.62136926571063245</v>
      </c>
      <c r="AN73" s="11">
        <f>'OddsRatio_working_3-way'!AB73+'OddsRatio_working_3-way'!AH73</f>
        <v>-0.42212433811998396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1.0434936038306164</v>
      </c>
      <c r="AS73" s="11">
        <f>IF(('OddsRatio_working_3-way'!X73=0),IF(Q73&gt;0,-Q73^(1/3),(-Q73)^(1/3)),'OddsRatio_working_3-way'!AM73-'OddsRatio_working_3-way'!R73/3)</f>
        <v>-0.62136926571063245</v>
      </c>
      <c r="AT73" s="11">
        <f>IF(('OddsRatio_working_3-way'!X73=0),IF(Q73&gt;0,-Q73^(1/3),(-Q73)^(1/3)),'OddsRatio_working_3-way'!AN73-'OddsRatio_working_3-way'!R73/3)</f>
        <v>-0.42212433811998396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1.37</v>
      </c>
      <c r="B74" s="4">
        <f>IF('True_Odds_Calculator_3-way'!B73="","",'True_Odds_Calculator_3-way'!B73)</f>
        <v>5.54</v>
      </c>
      <c r="C74" s="4">
        <f>IF('True_Odds_Calculator_3-way'!C73="","",'True_Odds_Calculator_3-way'!C73)</f>
        <v>7.88</v>
      </c>
      <c r="D74" s="9">
        <f t="shared" si="26"/>
        <v>0.71334912508230131</v>
      </c>
      <c r="E74" s="9">
        <f t="shared" si="27"/>
        <v>0.16861522924615716</v>
      </c>
      <c r="F74" s="9">
        <f t="shared" si="28"/>
        <v>0.11803564567154164</v>
      </c>
      <c r="G74" s="9">
        <f t="shared" si="29"/>
        <v>1.0860489865783121</v>
      </c>
      <c r="H74" s="9">
        <f t="shared" si="30"/>
        <v>1.4018381250339753</v>
      </c>
      <c r="I74" s="9">
        <f t="shared" si="31"/>
        <v>5.9306623990655378</v>
      </c>
      <c r="J74" s="9">
        <f t="shared" si="32"/>
        <v>8.4720170276587883</v>
      </c>
      <c r="K74" s="11">
        <f t="shared" si="33"/>
        <v>0.72992700729927007</v>
      </c>
      <c r="L74" s="11">
        <f t="shared" si="34"/>
        <v>0.18050541516245489</v>
      </c>
      <c r="M74" s="11">
        <f t="shared" si="35"/>
        <v>0.12690355329949238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-0.19323663484775788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0.19713205794632468</v>
      </c>
      <c r="Q74" s="11">
        <f>2*'OddsRatio_working_3-way'!K74*'OddsRatio_working_3-way'!L74*'OddsRatio_working_3-way'!M74</f>
        <v>3.3440552662650495E-2</v>
      </c>
      <c r="R74" s="11">
        <f t="shared" si="36"/>
        <v>0</v>
      </c>
      <c r="S74" s="11">
        <f t="shared" si="37"/>
        <v>-1.0201588228941982</v>
      </c>
      <c r="T74" s="11">
        <f t="shared" si="38"/>
        <v>-0.17305493178866804</v>
      </c>
      <c r="U74" s="11">
        <f>'OddsRatio_working_3-way'!S74-'OddsRatio_working_3-way'!R74^2/3</f>
        <v>-1.0201588228941982</v>
      </c>
      <c r="V74" s="11">
        <f>'OddsRatio_working_3-way'!S74*'OddsRatio_working_3-way'!R74/3-2*'OddsRatio_working_3-way'!R74^3/27-'OddsRatio_working_3-way'!T74</f>
        <v>0.17305493178866804</v>
      </c>
      <c r="W74" s="11">
        <f>'OddsRatio_working_3-way'!V74^2+4*'OddsRatio_working_3-way'!U74^3/27</f>
        <v>-0.12734144172569292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0.19829867065998794</v>
      </c>
      <c r="Y74" s="11">
        <f>IF('OddsRatio_working_3-way'!W74&gt;=0,IF('OddsRatio_working_3-way'!V74+SQRT('OddsRatio_working_3-way'!W74)&gt;0,0,PI()),ACOS('OddsRatio_working_3-way'!V74/(2*'OddsRatio_working_3-way'!X74)))</f>
        <v>1.1192591145777717</v>
      </c>
      <c r="Z74" s="11">
        <f>'OddsRatio_working_3-way'!X74^(1/3)*COS('OddsRatio_working_3-way'!Y74/3)</f>
        <v>0.54302449328915603</v>
      </c>
      <c r="AA74" s="11">
        <f>'OddsRatio_working_3-way'!X74^(1/3)*COS(('OddsRatio_working_3-way'!Y74+2*PI())/3)</f>
        <v>-0.45558561649907664</v>
      </c>
      <c r="AB74" s="11">
        <f>'OddsRatio_working_3-way'!X74^(1/3)*COS(('OddsRatio_working_3-way'!Y74+4*PI())/3)</f>
        <v>-8.7438876790079334E-2</v>
      </c>
      <c r="AC74" s="11">
        <f>'OddsRatio_working_3-way'!X74^(1/3)*SIN('OddsRatio_working_3-way'!Y74/3)</f>
        <v>0.21254961927227262</v>
      </c>
      <c r="AD74" s="11">
        <f>'OddsRatio_working_3-way'!X74^(1/3)*SIN(('OddsRatio_working_3-way'!Y74+2*PI())/3)</f>
        <v>0.36399819642944525</v>
      </c>
      <c r="AE74" s="11">
        <f>'OddsRatio_working_3-way'!X74^(1/3)*SIN(('OddsRatio_working_3-way'!Y74+4*PI())/3)</f>
        <v>-0.57654781570171787</v>
      </c>
      <c r="AF74" s="11">
        <f>-'OddsRatio_working_3-way'!U74/(3*'OddsRatio_working_3-way'!X74^(1/3))*COS(('OddsRatio_working_3-way'!Y74)/3)</f>
        <v>0.54302449328915603</v>
      </c>
      <c r="AG74" s="11">
        <f>-'OddsRatio_working_3-way'!U74/(3*'OddsRatio_working_3-way'!X74^(1/3))*COS(('OddsRatio_working_3-way'!Y74+2*PI())/3)</f>
        <v>-0.45558561649907664</v>
      </c>
      <c r="AH74" s="11">
        <f>-'OddsRatio_working_3-way'!U74/(3*'OddsRatio_working_3-way'!X74^(1/3))*COS(('OddsRatio_working_3-way'!Y74+4*PI())/3)</f>
        <v>-8.7438876790079334E-2</v>
      </c>
      <c r="AI74" s="11">
        <f>'OddsRatio_working_3-way'!U74/(3*'OddsRatio_working_3-way'!X74^(1/3))*SIN(('OddsRatio_working_3-way'!Y74)/3)</f>
        <v>-0.21254961927227262</v>
      </c>
      <c r="AJ74" s="11">
        <f>'OddsRatio_working_3-way'!U74/(3*'OddsRatio_working_3-way'!X74^(1/3))*SIN(('OddsRatio_working_3-way'!Y74+2*PI())/3)</f>
        <v>-0.36399819642944525</v>
      </c>
      <c r="AK74" s="11">
        <f>'OddsRatio_working_3-way'!U74/(3*'OddsRatio_working_3-way'!X74^(1/3))*SIN(('OddsRatio_working_3-way'!Y74+4*PI())/3)</f>
        <v>0.57654781570171787</v>
      </c>
      <c r="AL74" s="11">
        <f>'OddsRatio_working_3-way'!Z74+'OddsRatio_working_3-way'!AF74</f>
        <v>1.0860489865783121</v>
      </c>
      <c r="AM74" s="11">
        <f>'OddsRatio_working_3-way'!AA74+'OddsRatio_working_3-way'!AG74</f>
        <v>-0.91117123299815328</v>
      </c>
      <c r="AN74" s="11">
        <f>'OddsRatio_working_3-way'!AB74+'OddsRatio_working_3-way'!AH74</f>
        <v>-0.17487775358015867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1.0860489865783121</v>
      </c>
      <c r="AS74" s="11">
        <f>IF(('OddsRatio_working_3-way'!X74=0),IF(Q74&gt;0,-Q74^(1/3),(-Q74)^(1/3)),'OddsRatio_working_3-way'!AM74-'OddsRatio_working_3-way'!R74/3)</f>
        <v>-0.91117123299815328</v>
      </c>
      <c r="AT74" s="11">
        <f>IF(('OddsRatio_working_3-way'!X74=0),IF(Q74&gt;0,-Q74^(1/3),(-Q74)^(1/3)),'OddsRatio_working_3-way'!AN74-'OddsRatio_working_3-way'!R74/3)</f>
        <v>-0.17487775358015867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1.95</v>
      </c>
      <c r="B75" s="4">
        <f>IF('True_Odds_Calculator_3-way'!B74="","",'True_Odds_Calculator_3-way'!B74)</f>
        <v>3.8</v>
      </c>
      <c r="C75" s="4">
        <f>IF('True_Odds_Calculator_3-way'!C74="","",'True_Odds_Calculator_3-way'!C74)</f>
        <v>3.94</v>
      </c>
      <c r="D75" s="9">
        <f t="shared" si="26"/>
        <v>0.50098170650601104</v>
      </c>
      <c r="E75" s="9">
        <f t="shared" si="27"/>
        <v>0.25407683445937546</v>
      </c>
      <c r="F75" s="9">
        <f t="shared" si="28"/>
        <v>0.24494145903461348</v>
      </c>
      <c r="G75" s="9">
        <f t="shared" si="29"/>
        <v>1.0485061777358462</v>
      </c>
      <c r="H75" s="9">
        <f t="shared" si="30"/>
        <v>1.9960808688490534</v>
      </c>
      <c r="I75" s="9">
        <f t="shared" si="31"/>
        <v>3.9358172976603689</v>
      </c>
      <c r="J75" s="9">
        <f t="shared" si="32"/>
        <v>4.0826081625433881</v>
      </c>
      <c r="K75" s="11">
        <f t="shared" si="33"/>
        <v>0.51282051282051289</v>
      </c>
      <c r="L75" s="11">
        <f t="shared" si="34"/>
        <v>0.26315789473684209</v>
      </c>
      <c r="M75" s="11">
        <f t="shared" si="35"/>
        <v>0.25380710659898476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-0.26786411557985157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0.2291456873343061</v>
      </c>
      <c r="Q75" s="11">
        <f>2*'OddsRatio_working_3-way'!K75*'OddsRatio_working_3-way'!L75*'OddsRatio_working_3-way'!M75</f>
        <v>6.8503942401885218E-2</v>
      </c>
      <c r="R75" s="11">
        <f t="shared" si="36"/>
        <v>0</v>
      </c>
      <c r="S75" s="11">
        <f t="shared" si="37"/>
        <v>-0.85545496394046361</v>
      </c>
      <c r="T75" s="11">
        <f t="shared" si="38"/>
        <v>-0.25574139430208176</v>
      </c>
      <c r="U75" s="11">
        <f>'OddsRatio_working_3-way'!S75-'OddsRatio_working_3-way'!R75^2/3</f>
        <v>-0.85545496394046361</v>
      </c>
      <c r="V75" s="11">
        <f>'OddsRatio_working_3-way'!S75*'OddsRatio_working_3-way'!R75/3-2*'OddsRatio_working_3-way'!R75^3/27-'OddsRatio_working_3-way'!T75</f>
        <v>0.25574139430208176</v>
      </c>
      <c r="W75" s="11">
        <f>'OddsRatio_working_3-way'!V75^2+4*'OddsRatio_working_3-way'!U75^3/27</f>
        <v>-2.7340735695666585E-2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0.15226982338536371</v>
      </c>
      <c r="Y75" s="11">
        <f>IF('OddsRatio_working_3-way'!W75&gt;=0,IF('OddsRatio_working_3-way'!V75+SQRT('OddsRatio_working_3-way'!W75)&gt;0,0,PI()),ACOS('OddsRatio_working_3-way'!V75/(2*'OddsRatio_working_3-way'!X75)))</f>
        <v>0.57394813943317846</v>
      </c>
      <c r="Z75" s="11">
        <f>'OddsRatio_working_3-way'!X75^(1/3)*COS('OddsRatio_working_3-way'!Y75/3)</f>
        <v>0.5242530888679231</v>
      </c>
      <c r="AA75" s="11">
        <f>'OddsRatio_working_3-way'!X75^(1/3)*COS(('OddsRatio_working_3-way'!Y75+2*PI())/3)</f>
        <v>-0.35006268657385231</v>
      </c>
      <c r="AB75" s="11">
        <f>'OddsRatio_working_3-way'!X75^(1/3)*COS(('OddsRatio_working_3-way'!Y75+4*PI())/3)</f>
        <v>-0.17419040229407087</v>
      </c>
      <c r="AC75" s="11">
        <f>'OddsRatio_working_3-way'!X75^(1/3)*SIN('OddsRatio_working_3-way'!Y75/3)</f>
        <v>0.1015399106719264</v>
      </c>
      <c r="AD75" s="11">
        <f>'OddsRatio_working_3-way'!X75^(1/3)*SIN(('OddsRatio_working_3-way'!Y75+2*PI())/3)</f>
        <v>0.40324653763611912</v>
      </c>
      <c r="AE75" s="11">
        <f>'OddsRatio_working_3-way'!X75^(1/3)*SIN(('OddsRatio_working_3-way'!Y75+4*PI())/3)</f>
        <v>-0.50478644830804542</v>
      </c>
      <c r="AF75" s="11">
        <f>-'OddsRatio_working_3-way'!U75/(3*'OddsRatio_working_3-way'!X75^(1/3))*COS(('OddsRatio_working_3-way'!Y75)/3)</f>
        <v>0.5242530888679231</v>
      </c>
      <c r="AG75" s="11">
        <f>-'OddsRatio_working_3-way'!U75/(3*'OddsRatio_working_3-way'!X75^(1/3))*COS(('OddsRatio_working_3-way'!Y75+2*PI())/3)</f>
        <v>-0.35006268657385231</v>
      </c>
      <c r="AH75" s="11">
        <f>-'OddsRatio_working_3-way'!U75/(3*'OddsRatio_working_3-way'!X75^(1/3))*COS(('OddsRatio_working_3-way'!Y75+4*PI())/3)</f>
        <v>-0.17419040229407087</v>
      </c>
      <c r="AI75" s="11">
        <f>'OddsRatio_working_3-way'!U75/(3*'OddsRatio_working_3-way'!X75^(1/3))*SIN(('OddsRatio_working_3-way'!Y75)/3)</f>
        <v>-0.1015399106719264</v>
      </c>
      <c r="AJ75" s="11">
        <f>'OddsRatio_working_3-way'!U75/(3*'OddsRatio_working_3-way'!X75^(1/3))*SIN(('OddsRatio_working_3-way'!Y75+2*PI())/3)</f>
        <v>-0.40324653763611912</v>
      </c>
      <c r="AK75" s="11">
        <f>'OddsRatio_working_3-way'!U75/(3*'OddsRatio_working_3-way'!X75^(1/3))*SIN(('OddsRatio_working_3-way'!Y75+4*PI())/3)</f>
        <v>0.50478644830804542</v>
      </c>
      <c r="AL75" s="11">
        <f>'OddsRatio_working_3-way'!Z75+'OddsRatio_working_3-way'!AF75</f>
        <v>1.0485061777358462</v>
      </c>
      <c r="AM75" s="11">
        <f>'OddsRatio_working_3-way'!AA75+'OddsRatio_working_3-way'!AG75</f>
        <v>-0.70012537314770462</v>
      </c>
      <c r="AN75" s="11">
        <f>'OddsRatio_working_3-way'!AB75+'OddsRatio_working_3-way'!AH75</f>
        <v>-0.34838080458814175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1.0485061777358462</v>
      </c>
      <c r="AS75" s="11">
        <f>IF(('OddsRatio_working_3-way'!X75=0),IF(Q75&gt;0,-Q75^(1/3),(-Q75)^(1/3)),'OddsRatio_working_3-way'!AM75-'OddsRatio_working_3-way'!R75/3)</f>
        <v>-0.70012537314770462</v>
      </c>
      <c r="AT75" s="11">
        <f>IF(('OddsRatio_working_3-way'!X75=0),IF(Q75&gt;0,-Q75^(1/3),(-Q75)^(1/3)),'OddsRatio_working_3-way'!AN75-'OddsRatio_working_3-way'!R75/3)</f>
        <v>-0.34838080458814175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3.48</v>
      </c>
      <c r="B76" s="4">
        <f>IF('True_Odds_Calculator_3-way'!B75="","",'True_Odds_Calculator_3-way'!B75)</f>
        <v>4.07</v>
      </c>
      <c r="C76" s="4">
        <f>IF('True_Odds_Calculator_3-way'!C75="","",'True_Odds_Calculator_3-way'!C75)</f>
        <v>2.02</v>
      </c>
      <c r="D76" s="9">
        <f t="shared" si="26"/>
        <v>0.2783917992439936</v>
      </c>
      <c r="E76" s="9">
        <f t="shared" si="27"/>
        <v>0.23760197474408254</v>
      </c>
      <c r="F76" s="9">
        <f t="shared" si="28"/>
        <v>0.484006226011924</v>
      </c>
      <c r="G76" s="9">
        <f t="shared" si="29"/>
        <v>1.0451854166757244</v>
      </c>
      <c r="H76" s="9">
        <f t="shared" si="30"/>
        <v>3.5920598333557967</v>
      </c>
      <c r="I76" s="9">
        <f t="shared" si="31"/>
        <v>4.2087192291944744</v>
      </c>
      <c r="J76" s="9">
        <f t="shared" si="32"/>
        <v>2.0660891250092388</v>
      </c>
      <c r="K76" s="11">
        <f t="shared" si="33"/>
        <v>0.28735632183908044</v>
      </c>
      <c r="L76" s="11">
        <f t="shared" si="34"/>
        <v>0.24570024570024568</v>
      </c>
      <c r="M76" s="11">
        <f t="shared" si="35"/>
        <v>0.49504950495049505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-0.27143459919151292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0.22963619754333306</v>
      </c>
      <c r="Q76" s="11">
        <f>2*'OddsRatio_working_3-way'!K76*'OddsRatio_working_3-way'!L76*'OddsRatio_working_3-way'!M76</f>
        <v>6.9904474138000924E-2</v>
      </c>
      <c r="R76" s="11">
        <f t="shared" si="36"/>
        <v>0</v>
      </c>
      <c r="S76" s="11">
        <f t="shared" si="37"/>
        <v>-0.84600930842022593</v>
      </c>
      <c r="T76" s="11">
        <f t="shared" si="38"/>
        <v>-0.25753708018880545</v>
      </c>
      <c r="U76" s="11">
        <f>'OddsRatio_working_3-way'!S76-'OddsRatio_working_3-way'!R76^2/3</f>
        <v>-0.84600930842022593</v>
      </c>
      <c r="V76" s="11">
        <f>'OddsRatio_working_3-way'!S76*'OddsRatio_working_3-way'!R76/3-2*'OddsRatio_working_3-way'!R76^3/27-'OddsRatio_working_3-way'!T76</f>
        <v>0.25753708018880545</v>
      </c>
      <c r="W76" s="11">
        <f>'OddsRatio_working_3-way'!V76^2+4*'OddsRatio_working_3-way'!U76^3/27</f>
        <v>-2.3380685331644252E-2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0.1497548271374077</v>
      </c>
      <c r="Y76" s="11">
        <f>IF('OddsRatio_working_3-way'!W76&gt;=0,IF('OddsRatio_working_3-way'!V76+SQRT('OddsRatio_working_3-way'!W76)&gt;0,0,PI()),ACOS('OddsRatio_working_3-way'!V76/(2*'OddsRatio_working_3-way'!X76)))</f>
        <v>0.5357963066674345</v>
      </c>
      <c r="Z76" s="11">
        <f>'OddsRatio_working_3-way'!X76^(1/3)*COS('OddsRatio_working_3-way'!Y76/3)</f>
        <v>0.5225927083378622</v>
      </c>
      <c r="AA76" s="11">
        <f>'OddsRatio_working_3-way'!X76^(1/3)*COS(('OddsRatio_working_3-way'!Y76+2*PI())/3)</f>
        <v>-0.34299686211796421</v>
      </c>
      <c r="AB76" s="11">
        <f>'OddsRatio_working_3-way'!X76^(1/3)*COS(('OddsRatio_working_3-way'!Y76+4*PI())/3)</f>
        <v>-0.17959584621989794</v>
      </c>
      <c r="AC76" s="11">
        <f>'OddsRatio_working_3-way'!X76^(1/3)*SIN('OddsRatio_working_3-way'!Y76/3)</f>
        <v>9.4339620514606939E-2</v>
      </c>
      <c r="AD76" s="11">
        <f>'OddsRatio_working_3-way'!X76^(1/3)*SIN(('OddsRatio_working_3-way'!Y76+2*PI())/3)</f>
        <v>0.4054087509957971</v>
      </c>
      <c r="AE76" s="11">
        <f>'OddsRatio_working_3-way'!X76^(1/3)*SIN(('OddsRatio_working_3-way'!Y76+4*PI())/3)</f>
        <v>-0.49974837151040397</v>
      </c>
      <c r="AF76" s="11">
        <f>-'OddsRatio_working_3-way'!U76/(3*'OddsRatio_working_3-way'!X76^(1/3))*COS(('OddsRatio_working_3-way'!Y76)/3)</f>
        <v>0.5225927083378622</v>
      </c>
      <c r="AG76" s="11">
        <f>-'OddsRatio_working_3-way'!U76/(3*'OddsRatio_working_3-way'!X76^(1/3))*COS(('OddsRatio_working_3-way'!Y76+2*PI())/3)</f>
        <v>-0.34299686211796421</v>
      </c>
      <c r="AH76" s="11">
        <f>-'OddsRatio_working_3-way'!U76/(3*'OddsRatio_working_3-way'!X76^(1/3))*COS(('OddsRatio_working_3-way'!Y76+4*PI())/3)</f>
        <v>-0.17959584621989794</v>
      </c>
      <c r="AI76" s="11">
        <f>'OddsRatio_working_3-way'!U76/(3*'OddsRatio_working_3-way'!X76^(1/3))*SIN(('OddsRatio_working_3-way'!Y76)/3)</f>
        <v>-9.4339620514606939E-2</v>
      </c>
      <c r="AJ76" s="11">
        <f>'OddsRatio_working_3-way'!U76/(3*'OddsRatio_working_3-way'!X76^(1/3))*SIN(('OddsRatio_working_3-way'!Y76+2*PI())/3)</f>
        <v>-0.4054087509957971</v>
      </c>
      <c r="AK76" s="11">
        <f>'OddsRatio_working_3-way'!U76/(3*'OddsRatio_working_3-way'!X76^(1/3))*SIN(('OddsRatio_working_3-way'!Y76+4*PI())/3)</f>
        <v>0.49974837151040397</v>
      </c>
      <c r="AL76" s="11">
        <f>'OddsRatio_working_3-way'!Z76+'OddsRatio_working_3-way'!AF76</f>
        <v>1.0451854166757244</v>
      </c>
      <c r="AM76" s="11">
        <f>'OddsRatio_working_3-way'!AA76+'OddsRatio_working_3-way'!AG76</f>
        <v>-0.68599372423592841</v>
      </c>
      <c r="AN76" s="11">
        <f>'OddsRatio_working_3-way'!AB76+'OddsRatio_working_3-way'!AH76</f>
        <v>-0.35919169243979587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1.0451854166757244</v>
      </c>
      <c r="AS76" s="11">
        <f>IF(('OddsRatio_working_3-way'!X76=0),IF(Q76&gt;0,-Q76^(1/3),(-Q76)^(1/3)),'OddsRatio_working_3-way'!AM76-'OddsRatio_working_3-way'!R76/3)</f>
        <v>-0.68599372423592841</v>
      </c>
      <c r="AT76" s="11">
        <f>IF(('OddsRatio_working_3-way'!X76=0),IF(Q76&gt;0,-Q76^(1/3),(-Q76)^(1/3)),'OddsRatio_working_3-way'!AN76-'OddsRatio_working_3-way'!R76/3)</f>
        <v>-0.35919169243979587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4.09</v>
      </c>
      <c r="B77" s="4">
        <f>IF('True_Odds_Calculator_3-way'!B76="","",'True_Odds_Calculator_3-way'!B76)</f>
        <v>4.12</v>
      </c>
      <c r="C77" s="4">
        <f>IF('True_Odds_Calculator_3-way'!C76="","",'True_Odds_Calculator_3-way'!C76)</f>
        <v>1.84</v>
      </c>
      <c r="D77" s="9">
        <f t="shared" si="26"/>
        <v>0.23535862394486451</v>
      </c>
      <c r="E77" s="9">
        <f t="shared" si="27"/>
        <v>0.23362426684891094</v>
      </c>
      <c r="F77" s="9">
        <f t="shared" si="28"/>
        <v>0.53101710920622447</v>
      </c>
      <c r="G77" s="9">
        <f t="shared" si="29"/>
        <v>1.0514029690404199</v>
      </c>
      <c r="H77" s="9">
        <f t="shared" si="30"/>
        <v>4.2488351743348973</v>
      </c>
      <c r="I77" s="9">
        <f t="shared" si="31"/>
        <v>4.280377263406109</v>
      </c>
      <c r="J77" s="9">
        <f t="shared" si="32"/>
        <v>1.8831784939939524</v>
      </c>
      <c r="K77" s="11">
        <f t="shared" si="33"/>
        <v>0.24449877750611249</v>
      </c>
      <c r="L77" s="11">
        <f t="shared" si="34"/>
        <v>0.24271844660194175</v>
      </c>
      <c r="M77" s="11">
        <f t="shared" si="35"/>
        <v>0.54347826086956519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-0.26118847666631217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0.22737921873919553</v>
      </c>
      <c r="Q77" s="11">
        <f>2*'OddsRatio_working_3-way'!K77*'OddsRatio_working_3-way'!L77*'OddsRatio_working_3-way'!M77</f>
        <v>6.4504742904736304E-2</v>
      </c>
      <c r="R77" s="11">
        <f t="shared" si="36"/>
        <v>0</v>
      </c>
      <c r="S77" s="11">
        <f t="shared" si="37"/>
        <v>-0.87055608900269177</v>
      </c>
      <c r="T77" s="11">
        <f t="shared" si="38"/>
        <v>-0.24696626638374228</v>
      </c>
      <c r="U77" s="11">
        <f>'OddsRatio_working_3-way'!S77-'OddsRatio_working_3-way'!R77^2/3</f>
        <v>-0.87055608900269177</v>
      </c>
      <c r="V77" s="11">
        <f>'OddsRatio_working_3-way'!S77*'OddsRatio_working_3-way'!R77/3-2*'OddsRatio_working_3-way'!R77^3/27-'OddsRatio_working_3-way'!T77</f>
        <v>0.24696626638374228</v>
      </c>
      <c r="W77" s="11">
        <f>'OddsRatio_working_3-way'!V77^2+4*'OddsRatio_working_3-way'!U77^3/27</f>
        <v>-3.6750851205314343E-2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0.15631953487715466</v>
      </c>
      <c r="Y77" s="11">
        <f>IF('OddsRatio_working_3-way'!W77&gt;=0,IF('OddsRatio_working_3-way'!V77+SQRT('OddsRatio_working_3-way'!W77)&gt;0,0,PI()),ACOS('OddsRatio_working_3-way'!V77/(2*'OddsRatio_working_3-way'!X77)))</f>
        <v>0.66008435280068534</v>
      </c>
      <c r="Z77" s="11">
        <f>'OddsRatio_working_3-way'!X77^(1/3)*COS('OddsRatio_working_3-way'!Y77/3)</f>
        <v>0.52570148452021004</v>
      </c>
      <c r="AA77" s="11">
        <f>'OddsRatio_working_3-way'!X77^(1/3)*COS(('OddsRatio_working_3-way'!Y77+2*PI())/3)</f>
        <v>-0.36467158556150608</v>
      </c>
      <c r="AB77" s="11">
        <f>'OddsRatio_working_3-way'!X77^(1/3)*COS(('OddsRatio_working_3-way'!Y77+4*PI())/3)</f>
        <v>-0.16102989895870365</v>
      </c>
      <c r="AC77" s="11">
        <f>'OddsRatio_working_3-way'!X77^(1/3)*SIN('OddsRatio_working_3-way'!Y77/3)</f>
        <v>0.11757258257835736</v>
      </c>
      <c r="AD77" s="11">
        <f>'OddsRatio_working_3-way'!X77^(1/3)*SIN(('OddsRatio_working_3-way'!Y77+2*PI())/3)</f>
        <v>0.39648454911251513</v>
      </c>
      <c r="AE77" s="11">
        <f>'OddsRatio_working_3-way'!X77^(1/3)*SIN(('OddsRatio_working_3-way'!Y77+4*PI())/3)</f>
        <v>-0.51405713169087242</v>
      </c>
      <c r="AF77" s="11">
        <f>-'OddsRatio_working_3-way'!U77/(3*'OddsRatio_working_3-way'!X77^(1/3))*COS(('OddsRatio_working_3-way'!Y77)/3)</f>
        <v>0.52570148452020993</v>
      </c>
      <c r="AG77" s="11">
        <f>-'OddsRatio_working_3-way'!U77/(3*'OddsRatio_working_3-way'!X77^(1/3))*COS(('OddsRatio_working_3-way'!Y77+2*PI())/3)</f>
        <v>-0.36467158556150603</v>
      </c>
      <c r="AH77" s="11">
        <f>-'OddsRatio_working_3-way'!U77/(3*'OddsRatio_working_3-way'!X77^(1/3))*COS(('OddsRatio_working_3-way'!Y77+4*PI())/3)</f>
        <v>-0.16102989895870362</v>
      </c>
      <c r="AI77" s="11">
        <f>'OddsRatio_working_3-way'!U77/(3*'OddsRatio_working_3-way'!X77^(1/3))*SIN(('OddsRatio_working_3-way'!Y77)/3)</f>
        <v>-0.11757258257835734</v>
      </c>
      <c r="AJ77" s="11">
        <f>'OddsRatio_working_3-way'!U77/(3*'OddsRatio_working_3-way'!X77^(1/3))*SIN(('OddsRatio_working_3-way'!Y77+2*PI())/3)</f>
        <v>-0.39648454911251507</v>
      </c>
      <c r="AK77" s="11">
        <f>'OddsRatio_working_3-way'!U77/(3*'OddsRatio_working_3-way'!X77^(1/3))*SIN(('OddsRatio_working_3-way'!Y77+4*PI())/3)</f>
        <v>0.51405713169087242</v>
      </c>
      <c r="AL77" s="11">
        <f>'OddsRatio_working_3-way'!Z77+'OddsRatio_working_3-way'!AF77</f>
        <v>1.0514029690404199</v>
      </c>
      <c r="AM77" s="11">
        <f>'OddsRatio_working_3-way'!AA77+'OddsRatio_working_3-way'!AG77</f>
        <v>-0.72934317112301206</v>
      </c>
      <c r="AN77" s="11">
        <f>'OddsRatio_working_3-way'!AB77+'OddsRatio_working_3-way'!AH77</f>
        <v>-0.32205979791740724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1.0514029690404199</v>
      </c>
      <c r="AS77" s="11">
        <f>IF(('OddsRatio_working_3-way'!X77=0),IF(Q77&gt;0,-Q77^(1/3),(-Q77)^(1/3)),'OddsRatio_working_3-way'!AM77-'OddsRatio_working_3-way'!R77/3)</f>
        <v>-0.72934317112301206</v>
      </c>
      <c r="AT77" s="11">
        <f>IF(('OddsRatio_working_3-way'!X77=0),IF(Q77&gt;0,-Q77^(1/3),(-Q77)^(1/3)),'OddsRatio_working_3-way'!AN77-'OddsRatio_working_3-way'!R77/3)</f>
        <v>-0.32205979791740724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1.98</v>
      </c>
      <c r="B78" s="4">
        <f>IF('True_Odds_Calculator_3-way'!B77="","",'True_Odds_Calculator_3-way'!B77)</f>
        <v>3.72</v>
      </c>
      <c r="C78" s="4">
        <f>IF('True_Odds_Calculator_3-way'!C77="","",'True_Odds_Calculator_3-way'!C77)</f>
        <v>3.75</v>
      </c>
      <c r="D78" s="9">
        <f t="shared" si="26"/>
        <v>0.48912493545427593</v>
      </c>
      <c r="E78" s="9">
        <f t="shared" si="27"/>
        <v>0.25648062342872135</v>
      </c>
      <c r="F78" s="9">
        <f t="shared" si="28"/>
        <v>0.25439444111700249</v>
      </c>
      <c r="G78" s="9">
        <f t="shared" si="29"/>
        <v>1.0657830923851539</v>
      </c>
      <c r="H78" s="9">
        <f t="shared" si="30"/>
        <v>2.0444674305374506</v>
      </c>
      <c r="I78" s="9">
        <f t="shared" si="31"/>
        <v>3.8989300112876184</v>
      </c>
      <c r="J78" s="9">
        <f t="shared" si="32"/>
        <v>3.9309035040591729</v>
      </c>
      <c r="K78" s="11">
        <f t="shared" si="33"/>
        <v>0.50505050505050508</v>
      </c>
      <c r="L78" s="11">
        <f t="shared" si="34"/>
        <v>0.26881720430107525</v>
      </c>
      <c r="M78" s="11">
        <f t="shared" si="35"/>
        <v>0.26666666666666666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-0.26539227399442433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0.23351797545345937</v>
      </c>
      <c r="Q78" s="11">
        <f>2*'OddsRatio_working_3-way'!K78*'OddsRatio_working_3-way'!L78*'OddsRatio_working_3-way'!M78</f>
        <v>7.2408674559212183E-2</v>
      </c>
      <c r="R78" s="11">
        <f t="shared" si="36"/>
        <v>0</v>
      </c>
      <c r="S78" s="11">
        <f t="shared" si="37"/>
        <v>-0.8798974135108597</v>
      </c>
      <c r="T78" s="11">
        <f t="shared" si="38"/>
        <v>-0.27283640729018899</v>
      </c>
      <c r="U78" s="11">
        <f>'OddsRatio_working_3-way'!S78-'OddsRatio_working_3-way'!R78^2/3</f>
        <v>-0.8798974135108597</v>
      </c>
      <c r="V78" s="11">
        <f>'OddsRatio_working_3-way'!S78*'OddsRatio_working_3-way'!R78/3-2*'OddsRatio_working_3-way'!R78^3/27-'OddsRatio_working_3-way'!T78</f>
        <v>0.27283640729018899</v>
      </c>
      <c r="W78" s="11">
        <f>'OddsRatio_working_3-way'!V78^2+4*'OddsRatio_working_3-way'!U78^3/27</f>
        <v>-2.6483805797823196E-2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0.15884230461438875</v>
      </c>
      <c r="Y78" s="11">
        <f>IF('OddsRatio_working_3-way'!W78&gt;=0,IF('OddsRatio_working_3-way'!V78+SQRT('OddsRatio_working_3-way'!W78)&gt;0,0,PI()),ACOS('OddsRatio_working_3-way'!V78/(2*'OddsRatio_working_3-way'!X78)))</f>
        <v>0.53781912970808343</v>
      </c>
      <c r="Z78" s="11">
        <f>'OddsRatio_working_3-way'!X78^(1/3)*COS('OddsRatio_working_3-way'!Y78/3)</f>
        <v>0.53289154619257695</v>
      </c>
      <c r="AA78" s="11">
        <f>'OddsRatio_working_3-way'!X78^(1/3)*COS(('OddsRatio_working_3-way'!Y78+2*PI())/3)</f>
        <v>-0.35007772497521084</v>
      </c>
      <c r="AB78" s="11">
        <f>'OddsRatio_working_3-way'!X78^(1/3)*COS(('OddsRatio_working_3-way'!Y78+4*PI())/3)</f>
        <v>-0.18281382121736603</v>
      </c>
      <c r="AC78" s="11">
        <f>'OddsRatio_working_3-way'!X78^(1/3)*SIN('OddsRatio_working_3-way'!Y78/3)</f>
        <v>9.6569859860299381E-2</v>
      </c>
      <c r="AD78" s="11">
        <f>'OddsRatio_working_3-way'!X78^(1/3)*SIN(('OddsRatio_working_3-way'!Y78+2*PI())/3)</f>
        <v>0.4132126865345907</v>
      </c>
      <c r="AE78" s="11">
        <f>'OddsRatio_working_3-way'!X78^(1/3)*SIN(('OddsRatio_working_3-way'!Y78+4*PI())/3)</f>
        <v>-0.50978254639488996</v>
      </c>
      <c r="AF78" s="11">
        <f>-'OddsRatio_working_3-way'!U78/(3*'OddsRatio_working_3-way'!X78^(1/3))*COS(('OddsRatio_working_3-way'!Y78)/3)</f>
        <v>0.53289154619257695</v>
      </c>
      <c r="AG78" s="11">
        <f>-'OddsRatio_working_3-way'!U78/(3*'OddsRatio_working_3-way'!X78^(1/3))*COS(('OddsRatio_working_3-way'!Y78+2*PI())/3)</f>
        <v>-0.35007772497521084</v>
      </c>
      <c r="AH78" s="11">
        <f>-'OddsRatio_working_3-way'!U78/(3*'OddsRatio_working_3-way'!X78^(1/3))*COS(('OddsRatio_working_3-way'!Y78+4*PI())/3)</f>
        <v>-0.18281382121736603</v>
      </c>
      <c r="AI78" s="11">
        <f>'OddsRatio_working_3-way'!U78/(3*'OddsRatio_working_3-way'!X78^(1/3))*SIN(('OddsRatio_working_3-way'!Y78)/3)</f>
        <v>-9.6569859860299381E-2</v>
      </c>
      <c r="AJ78" s="11">
        <f>'OddsRatio_working_3-way'!U78/(3*'OddsRatio_working_3-way'!X78^(1/3))*SIN(('OddsRatio_working_3-way'!Y78+2*PI())/3)</f>
        <v>-0.4132126865345907</v>
      </c>
      <c r="AK78" s="11">
        <f>'OddsRatio_working_3-way'!U78/(3*'OddsRatio_working_3-way'!X78^(1/3))*SIN(('OddsRatio_working_3-way'!Y78+4*PI())/3)</f>
        <v>0.50978254639488996</v>
      </c>
      <c r="AL78" s="11">
        <f>'OddsRatio_working_3-way'!Z78+'OddsRatio_working_3-way'!AF78</f>
        <v>1.0657830923851539</v>
      </c>
      <c r="AM78" s="11">
        <f>'OddsRatio_working_3-way'!AA78+'OddsRatio_working_3-way'!AG78</f>
        <v>-0.70015544995042167</v>
      </c>
      <c r="AN78" s="11">
        <f>'OddsRatio_working_3-way'!AB78+'OddsRatio_working_3-way'!AH78</f>
        <v>-0.36562764243473206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1.0657830923851539</v>
      </c>
      <c r="AS78" s="11">
        <f>IF(('OddsRatio_working_3-way'!X78=0),IF(Q78&gt;0,-Q78^(1/3),(-Q78)^(1/3)),'OddsRatio_working_3-way'!AM78-'OddsRatio_working_3-way'!R78/3)</f>
        <v>-0.70015544995042167</v>
      </c>
      <c r="AT78" s="11">
        <f>IF(('OddsRatio_working_3-way'!X78=0),IF(Q78&gt;0,-Q78^(1/3),(-Q78)^(1/3)),'OddsRatio_working_3-way'!AN78-'OddsRatio_working_3-way'!R78/3)</f>
        <v>-0.36562764243473206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1.66</v>
      </c>
      <c r="B79" s="4">
        <f>IF('True_Odds_Calculator_3-way'!B78="","",'True_Odds_Calculator_3-way'!B78)</f>
        <v>3.98</v>
      </c>
      <c r="C79" s="4">
        <f>IF('True_Odds_Calculator_3-way'!C78="","",'True_Odds_Calculator_3-way'!C78)</f>
        <v>5.29</v>
      </c>
      <c r="D79" s="9">
        <f t="shared" si="26"/>
        <v>0.58451473595445624</v>
      </c>
      <c r="E79" s="9">
        <f t="shared" si="27"/>
        <v>0.23755994438914152</v>
      </c>
      <c r="F79" s="9">
        <f t="shared" si="28"/>
        <v>0.17792531965640218</v>
      </c>
      <c r="G79" s="9">
        <f t="shared" si="29"/>
        <v>1.0770012946102756</v>
      </c>
      <c r="H79" s="9">
        <f t="shared" si="30"/>
        <v>1.7108208544427821</v>
      </c>
      <c r="I79" s="9">
        <f t="shared" si="31"/>
        <v>4.209463857938621</v>
      </c>
      <c r="J79" s="9">
        <f t="shared" si="32"/>
        <v>5.6203355538780819</v>
      </c>
      <c r="K79" s="11">
        <f t="shared" si="33"/>
        <v>0.60240963855421692</v>
      </c>
      <c r="L79" s="11">
        <f t="shared" si="34"/>
        <v>0.25125628140703515</v>
      </c>
      <c r="M79" s="11">
        <f t="shared" si="35"/>
        <v>0.1890359168241966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-0.24141856250986404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0.22689574686926789</v>
      </c>
      <c r="Q79" s="11">
        <f>2*'OddsRatio_working_3-way'!K79*'OddsRatio_working_3-way'!L79*'OddsRatio_working_3-way'!M79</f>
        <v>5.722465242604486E-2</v>
      </c>
      <c r="R79" s="11">
        <f t="shared" si="36"/>
        <v>0</v>
      </c>
      <c r="S79" s="11">
        <f t="shared" si="37"/>
        <v>-0.93984383185115361</v>
      </c>
      <c r="T79" s="11">
        <f t="shared" si="38"/>
        <v>-0.23703501433824806</v>
      </c>
      <c r="U79" s="11">
        <f>'OddsRatio_working_3-way'!S79-'OddsRatio_working_3-way'!R79^2/3</f>
        <v>-0.93984383185115361</v>
      </c>
      <c r="V79" s="11">
        <f>'OddsRatio_working_3-way'!S79*'OddsRatio_working_3-way'!R79/3-2*'OddsRatio_working_3-way'!R79^3/27-'OddsRatio_working_3-way'!T79</f>
        <v>0.23703501433824806</v>
      </c>
      <c r="W79" s="11">
        <f>'OddsRatio_working_3-way'!V79^2+4*'OddsRatio_working_3-way'!U79^3/27</f>
        <v>-6.6802564680299575E-2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0.17534834095496388</v>
      </c>
      <c r="Y79" s="11">
        <f>IF('OddsRatio_working_3-way'!W79&gt;=0,IF('OddsRatio_working_3-way'!V79+SQRT('OddsRatio_working_3-way'!W79)&gt;0,0,PI()),ACOS('OddsRatio_working_3-way'!V79/(2*'OddsRatio_working_3-way'!X79)))</f>
        <v>0.82861450697377759</v>
      </c>
      <c r="Z79" s="11">
        <f>'OddsRatio_working_3-way'!X79^(1/3)*COS('OddsRatio_working_3-way'!Y79/3)</f>
        <v>0.53850064730513791</v>
      </c>
      <c r="AA79" s="11">
        <f>'OddsRatio_working_3-way'!X79^(1/3)*COS(('OddsRatio_working_3-way'!Y79+2*PI())/3)</f>
        <v>-0.4014386272264821</v>
      </c>
      <c r="AB79" s="11">
        <f>'OddsRatio_working_3-way'!X79^(1/3)*COS(('OddsRatio_working_3-way'!Y79+4*PI())/3)</f>
        <v>-0.13706202007865556</v>
      </c>
      <c r="AC79" s="11">
        <f>'OddsRatio_working_3-way'!X79^(1/3)*SIN('OddsRatio_working_3-way'!Y79/3)</f>
        <v>0.15263790530423751</v>
      </c>
      <c r="AD79" s="11">
        <f>'OddsRatio_working_3-way'!X79^(1/3)*SIN(('OddsRatio_working_3-way'!Y79+2*PI())/3)</f>
        <v>0.39003628786849498</v>
      </c>
      <c r="AE79" s="11">
        <f>'OddsRatio_working_3-way'!X79^(1/3)*SIN(('OddsRatio_working_3-way'!Y79+4*PI())/3)</f>
        <v>-0.54267419317273258</v>
      </c>
      <c r="AF79" s="11">
        <f>-'OddsRatio_working_3-way'!U79/(3*'OddsRatio_working_3-way'!X79^(1/3))*COS(('OddsRatio_working_3-way'!Y79)/3)</f>
        <v>0.53850064730513769</v>
      </c>
      <c r="AG79" s="11">
        <f>-'OddsRatio_working_3-way'!U79/(3*'OddsRatio_working_3-way'!X79^(1/3))*COS(('OddsRatio_working_3-way'!Y79+2*PI())/3)</f>
        <v>-0.40143862722648194</v>
      </c>
      <c r="AH79" s="11">
        <f>-'OddsRatio_working_3-way'!U79/(3*'OddsRatio_working_3-way'!X79^(1/3))*COS(('OddsRatio_working_3-way'!Y79+4*PI())/3)</f>
        <v>-0.13706202007865551</v>
      </c>
      <c r="AI79" s="11">
        <f>'OddsRatio_working_3-way'!U79/(3*'OddsRatio_working_3-way'!X79^(1/3))*SIN(('OddsRatio_working_3-way'!Y79)/3)</f>
        <v>-0.15263790530423746</v>
      </c>
      <c r="AJ79" s="11">
        <f>'OddsRatio_working_3-way'!U79/(3*'OddsRatio_working_3-way'!X79^(1/3))*SIN(('OddsRatio_working_3-way'!Y79+2*PI())/3)</f>
        <v>-0.39003628786849487</v>
      </c>
      <c r="AK79" s="11">
        <f>'OddsRatio_working_3-way'!U79/(3*'OddsRatio_working_3-way'!X79^(1/3))*SIN(('OddsRatio_working_3-way'!Y79+4*PI())/3)</f>
        <v>0.54267419317273236</v>
      </c>
      <c r="AL79" s="11">
        <f>'OddsRatio_working_3-way'!Z79+'OddsRatio_working_3-way'!AF79</f>
        <v>1.0770012946102756</v>
      </c>
      <c r="AM79" s="11">
        <f>'OddsRatio_working_3-way'!AA79+'OddsRatio_working_3-way'!AG79</f>
        <v>-0.8028772544529641</v>
      </c>
      <c r="AN79" s="11">
        <f>'OddsRatio_working_3-way'!AB79+'OddsRatio_working_3-way'!AH79</f>
        <v>-0.27412404015731107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1.0770012946102756</v>
      </c>
      <c r="AS79" s="11">
        <f>IF(('OddsRatio_working_3-way'!X79=0),IF(Q79&gt;0,-Q79^(1/3),(-Q79)^(1/3)),'OddsRatio_working_3-way'!AM79-'OddsRatio_working_3-way'!R79/3)</f>
        <v>-0.8028772544529641</v>
      </c>
      <c r="AT79" s="11">
        <f>IF(('OddsRatio_working_3-way'!X79=0),IF(Q79&gt;0,-Q79^(1/3),(-Q79)^(1/3)),'OddsRatio_working_3-way'!AN79-'OddsRatio_working_3-way'!R79/3)</f>
        <v>-0.27412404015731107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4.97</v>
      </c>
      <c r="B80" s="4">
        <f>IF('True_Odds_Calculator_3-way'!B79="","",'True_Odds_Calculator_3-way'!B79)</f>
        <v>3.8</v>
      </c>
      <c r="C80" s="4">
        <f>IF('True_Odds_Calculator_3-way'!C79="","",'True_Odds_Calculator_3-way'!C79)</f>
        <v>1.73</v>
      </c>
      <c r="D80" s="9">
        <f t="shared" si="26"/>
        <v>0.18996178016744836</v>
      </c>
      <c r="E80" s="9">
        <f t="shared" si="27"/>
        <v>0.24953162347262103</v>
      </c>
      <c r="F80" s="9">
        <f t="shared" si="28"/>
        <v>0.5605065963599305</v>
      </c>
      <c r="G80" s="9">
        <f t="shared" si="29"/>
        <v>1.0741100324615076</v>
      </c>
      <c r="H80" s="9">
        <f t="shared" si="30"/>
        <v>5.2642168288721845</v>
      </c>
      <c r="I80" s="9">
        <f t="shared" si="31"/>
        <v>4.0075080908922205</v>
      </c>
      <c r="J80" s="9">
        <f t="shared" si="32"/>
        <v>1.7841003236969006</v>
      </c>
      <c r="K80" s="11">
        <f t="shared" si="33"/>
        <v>0.2012072434607646</v>
      </c>
      <c r="L80" s="11">
        <f t="shared" si="34"/>
        <v>0.26315789473684209</v>
      </c>
      <c r="M80" s="11">
        <f t="shared" si="35"/>
        <v>0.5780346820809249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-0.2483620922370241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0.22954887830175455</v>
      </c>
      <c r="Q80" s="11">
        <f>2*'OddsRatio_working_3-way'!K80*'OddsRatio_working_3-way'!L80*'OddsRatio_working_3-way'!M80</f>
        <v>6.1213034213801219E-2</v>
      </c>
      <c r="R80" s="11">
        <f t="shared" si="36"/>
        <v>0</v>
      </c>
      <c r="S80" s="11">
        <f t="shared" si="37"/>
        <v>-0.92425086386647448</v>
      </c>
      <c r="T80" s="11">
        <f t="shared" si="38"/>
        <v>-0.24646689703105989</v>
      </c>
      <c r="U80" s="11">
        <f>'OddsRatio_working_3-way'!S80-'OddsRatio_working_3-way'!R80^2/3</f>
        <v>-0.92425086386647448</v>
      </c>
      <c r="V80" s="11">
        <f>'OddsRatio_working_3-way'!S80*'OddsRatio_working_3-way'!R80/3-2*'OddsRatio_working_3-way'!R80^3/27-'OddsRatio_working_3-way'!T80</f>
        <v>0.24646689703105989</v>
      </c>
      <c r="W80" s="11">
        <f>'OddsRatio_working_3-way'!V80^2+4*'OddsRatio_working_3-way'!U80^3/27</f>
        <v>-5.6221734313890485E-2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0.17100267954480242</v>
      </c>
      <c r="Y80" s="11">
        <f>IF('OddsRatio_working_3-way'!W80&gt;=0,IF('OddsRatio_working_3-way'!V80+SQRT('OddsRatio_working_3-way'!W80)&gt;0,0,PI()),ACOS('OddsRatio_working_3-way'!V80/(2*'OddsRatio_working_3-way'!X80)))</f>
        <v>0.76605381794149285</v>
      </c>
      <c r="Z80" s="11">
        <f>'OddsRatio_working_3-way'!X80^(1/3)*COS('OddsRatio_working_3-way'!Y80/3)</f>
        <v>0.5370550162307538</v>
      </c>
      <c r="AA80" s="11">
        <f>'OddsRatio_working_3-way'!X80^(1/3)*COS(('OddsRatio_working_3-way'!Y80+2*PI())/3)</f>
        <v>-0.38994269712670782</v>
      </c>
      <c r="AB80" s="11">
        <f>'OddsRatio_working_3-way'!X80^(1/3)*COS(('OddsRatio_working_3-way'!Y80+4*PI())/3)</f>
        <v>-0.14711231910404607</v>
      </c>
      <c r="AC80" s="11">
        <f>'OddsRatio_working_3-way'!X80^(1/3)*SIN('OddsRatio_working_3-way'!Y80/3)</f>
        <v>0.14019818411880244</v>
      </c>
      <c r="AD80" s="11">
        <f>'OddsRatio_working_3-way'!X80^(1/3)*SIN(('OddsRatio_working_3-way'!Y80+2*PI())/3)</f>
        <v>0.39500419522629554</v>
      </c>
      <c r="AE80" s="11">
        <f>'OddsRatio_working_3-way'!X80^(1/3)*SIN(('OddsRatio_working_3-way'!Y80+4*PI())/3)</f>
        <v>-0.53520237934509796</v>
      </c>
      <c r="AF80" s="11">
        <f>-'OddsRatio_working_3-way'!U80/(3*'OddsRatio_working_3-way'!X80^(1/3))*COS(('OddsRatio_working_3-way'!Y80)/3)</f>
        <v>0.5370550162307538</v>
      </c>
      <c r="AG80" s="11">
        <f>-'OddsRatio_working_3-way'!U80/(3*'OddsRatio_working_3-way'!X80^(1/3))*COS(('OddsRatio_working_3-way'!Y80+2*PI())/3)</f>
        <v>-0.38994269712670782</v>
      </c>
      <c r="AH80" s="11">
        <f>-'OddsRatio_working_3-way'!U80/(3*'OddsRatio_working_3-way'!X80^(1/3))*COS(('OddsRatio_working_3-way'!Y80+4*PI())/3)</f>
        <v>-0.14711231910404607</v>
      </c>
      <c r="AI80" s="11">
        <f>'OddsRatio_working_3-way'!U80/(3*'OddsRatio_working_3-way'!X80^(1/3))*SIN(('OddsRatio_working_3-way'!Y80)/3)</f>
        <v>-0.14019818411880244</v>
      </c>
      <c r="AJ80" s="11">
        <f>'OddsRatio_working_3-way'!U80/(3*'OddsRatio_working_3-way'!X80^(1/3))*SIN(('OddsRatio_working_3-way'!Y80+2*PI())/3)</f>
        <v>-0.39500419522629554</v>
      </c>
      <c r="AK80" s="11">
        <f>'OddsRatio_working_3-way'!U80/(3*'OddsRatio_working_3-way'!X80^(1/3))*SIN(('OddsRatio_working_3-way'!Y80+4*PI())/3)</f>
        <v>0.53520237934509796</v>
      </c>
      <c r="AL80" s="11">
        <f>'OddsRatio_working_3-way'!Z80+'OddsRatio_working_3-way'!AF80</f>
        <v>1.0741100324615076</v>
      </c>
      <c r="AM80" s="11">
        <f>'OddsRatio_working_3-way'!AA80+'OddsRatio_working_3-way'!AG80</f>
        <v>-0.77988539425341563</v>
      </c>
      <c r="AN80" s="11">
        <f>'OddsRatio_working_3-way'!AB80+'OddsRatio_working_3-way'!AH80</f>
        <v>-0.29422463820809214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1.0741100324615076</v>
      </c>
      <c r="AS80" s="11">
        <f>IF(('OddsRatio_working_3-way'!X80=0),IF(Q80&gt;0,-Q80^(1/3),(-Q80)^(1/3)),'OddsRatio_working_3-way'!AM80-'OddsRatio_working_3-way'!R80/3)</f>
        <v>-0.77988539425341563</v>
      </c>
      <c r="AT80" s="11">
        <f>IF(('OddsRatio_working_3-way'!X80=0),IF(Q80&gt;0,-Q80^(1/3),(-Q80)^(1/3)),'OddsRatio_working_3-way'!AN80-'OddsRatio_working_3-way'!R80/3)</f>
        <v>-0.29422463820809214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3.61</v>
      </c>
      <c r="B81" s="4">
        <f>IF('True_Odds_Calculator_3-way'!B80="","",'True_Odds_Calculator_3-way'!B80)</f>
        <v>3.11</v>
      </c>
      <c r="C81" s="4">
        <f>IF('True_Odds_Calculator_3-way'!C80="","",'True_Odds_Calculator_3-way'!C80)</f>
        <v>2.2400000000000002</v>
      </c>
      <c r="D81" s="9">
        <f t="shared" si="26"/>
        <v>0.26354403370037927</v>
      </c>
      <c r="E81" s="9">
        <f t="shared" si="27"/>
        <v>0.30683313146376773</v>
      </c>
      <c r="F81" s="9">
        <f t="shared" si="28"/>
        <v>0.42962283483585273</v>
      </c>
      <c r="G81" s="9">
        <f t="shared" si="29"/>
        <v>1.070663725277877</v>
      </c>
      <c r="H81" s="9">
        <f t="shared" si="30"/>
        <v>3.794432322975259</v>
      </c>
      <c r="I81" s="9">
        <f t="shared" si="31"/>
        <v>3.2591004603363198</v>
      </c>
      <c r="J81" s="9">
        <f t="shared" si="32"/>
        <v>2.3276230193445677</v>
      </c>
      <c r="K81" s="11">
        <f t="shared" si="33"/>
        <v>0.2770083102493075</v>
      </c>
      <c r="L81" s="11">
        <f t="shared" si="34"/>
        <v>0.32154340836012862</v>
      </c>
      <c r="M81" s="11">
        <f t="shared" si="35"/>
        <v>0.4464285714285714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-0.27153701439247102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0.2369903435182982</v>
      </c>
      <c r="Q81" s="11">
        <f>2*'OddsRatio_working_3-way'!K81*'OddsRatio_working_3-way'!L81*'OddsRatio_working_3-way'!M81</f>
        <v>7.9526960912180603E-2</v>
      </c>
      <c r="R81" s="11">
        <f t="shared" si="36"/>
        <v>0</v>
      </c>
      <c r="S81" s="11">
        <f t="shared" si="37"/>
        <v>-0.87277362185237795</v>
      </c>
      <c r="T81" s="11">
        <f t="shared" si="38"/>
        <v>-0.29287705431287847</v>
      </c>
      <c r="U81" s="11">
        <f>'OddsRatio_working_3-way'!S81-'OddsRatio_working_3-way'!R81^2/3</f>
        <v>-0.87277362185237795</v>
      </c>
      <c r="V81" s="11">
        <f>'OddsRatio_working_3-way'!S81*'OddsRatio_working_3-way'!R81/3-2*'OddsRatio_working_3-way'!R81^3/27-'OddsRatio_working_3-way'!T81</f>
        <v>0.29287705431287847</v>
      </c>
      <c r="W81" s="11">
        <f>'OddsRatio_working_3-way'!V81^2+4*'OddsRatio_working_3-way'!U81^3/27</f>
        <v>-1.27150552274789E-2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0.15691719485963582</v>
      </c>
      <c r="Y81" s="11">
        <f>IF('OddsRatio_working_3-way'!W81&gt;=0,IF('OddsRatio_working_3-way'!V81+SQRT('OddsRatio_working_3-way'!W81)&gt;0,0,PI()),ACOS('OddsRatio_working_3-way'!V81/(2*'OddsRatio_working_3-way'!X81)))</f>
        <v>0.36751891613776411</v>
      </c>
      <c r="Z81" s="11">
        <f>'OddsRatio_working_3-way'!X81^(1/3)*COS('OddsRatio_working_3-way'!Y81/3)</f>
        <v>0.5353318626389385</v>
      </c>
      <c r="AA81" s="11">
        <f>'OddsRatio_working_3-way'!X81^(1/3)*COS(('OddsRatio_working_3-way'!Y81+2*PI())/3)</f>
        <v>-0.32474704111717728</v>
      </c>
      <c r="AB81" s="11">
        <f>'OddsRatio_working_3-way'!X81^(1/3)*COS(('OddsRatio_working_3-way'!Y81+4*PI())/3)</f>
        <v>-0.21058482152176128</v>
      </c>
      <c r="AC81" s="11">
        <f>'OddsRatio_working_3-way'!X81^(1/3)*SIN('OddsRatio_working_3-way'!Y81/3)</f>
        <v>6.5911588214698794E-2</v>
      </c>
      <c r="AD81" s="11">
        <f>'OddsRatio_working_3-way'!X81^(1/3)*SIN(('OddsRatio_working_3-way'!Y81+2*PI())/3)</f>
        <v>0.43065519839321303</v>
      </c>
      <c r="AE81" s="11">
        <f>'OddsRatio_working_3-way'!X81^(1/3)*SIN(('OddsRatio_working_3-way'!Y81+4*PI())/3)</f>
        <v>-0.49656678660791165</v>
      </c>
      <c r="AF81" s="11">
        <f>-'OddsRatio_working_3-way'!U81/(3*'OddsRatio_working_3-way'!X81^(1/3))*COS(('OddsRatio_working_3-way'!Y81)/3)</f>
        <v>0.5353318626389385</v>
      </c>
      <c r="AG81" s="11">
        <f>-'OddsRatio_working_3-way'!U81/(3*'OddsRatio_working_3-way'!X81^(1/3))*COS(('OddsRatio_working_3-way'!Y81+2*PI())/3)</f>
        <v>-0.32474704111717728</v>
      </c>
      <c r="AH81" s="11">
        <f>-'OddsRatio_working_3-way'!U81/(3*'OddsRatio_working_3-way'!X81^(1/3))*COS(('OddsRatio_working_3-way'!Y81+4*PI())/3)</f>
        <v>-0.21058482152176128</v>
      </c>
      <c r="AI81" s="11">
        <f>'OddsRatio_working_3-way'!U81/(3*'OddsRatio_working_3-way'!X81^(1/3))*SIN(('OddsRatio_working_3-way'!Y81)/3)</f>
        <v>-6.5911588214698794E-2</v>
      </c>
      <c r="AJ81" s="11">
        <f>'OddsRatio_working_3-way'!U81/(3*'OddsRatio_working_3-way'!X81^(1/3))*SIN(('OddsRatio_working_3-way'!Y81+2*PI())/3)</f>
        <v>-0.43065519839321303</v>
      </c>
      <c r="AK81" s="11">
        <f>'OddsRatio_working_3-way'!U81/(3*'OddsRatio_working_3-way'!X81^(1/3))*SIN(('OddsRatio_working_3-way'!Y81+4*PI())/3)</f>
        <v>0.49656678660791165</v>
      </c>
      <c r="AL81" s="11">
        <f>'OddsRatio_working_3-way'!Z81+'OddsRatio_working_3-way'!AF81</f>
        <v>1.070663725277877</v>
      </c>
      <c r="AM81" s="11">
        <f>'OddsRatio_working_3-way'!AA81+'OddsRatio_working_3-way'!AG81</f>
        <v>-0.64949408223435456</v>
      </c>
      <c r="AN81" s="11">
        <f>'OddsRatio_working_3-way'!AB81+'OddsRatio_working_3-way'!AH81</f>
        <v>-0.42116964304352256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1.070663725277877</v>
      </c>
      <c r="AS81" s="11">
        <f>IF(('OddsRatio_working_3-way'!X81=0),IF(Q81&gt;0,-Q81^(1/3),(-Q81)^(1/3)),'OddsRatio_working_3-way'!AM81-'OddsRatio_working_3-way'!R81/3)</f>
        <v>-0.64949408223435456</v>
      </c>
      <c r="AT81" s="11">
        <f>IF(('OddsRatio_working_3-way'!X81=0),IF(Q81&gt;0,-Q81^(1/3),(-Q81)^(1/3)),'OddsRatio_working_3-way'!AN81-'OddsRatio_working_3-way'!R81/3)</f>
        <v>-0.42116964304352256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1.83</v>
      </c>
      <c r="B82" s="4">
        <f>IF('True_Odds_Calculator_3-way'!B81="","",'True_Odds_Calculator_3-way'!B81)</f>
        <v>3.32</v>
      </c>
      <c r="C82" s="4">
        <f>IF('True_Odds_Calculator_3-way'!C81="","",'True_Odds_Calculator_3-way'!C81)</f>
        <v>4.7</v>
      </c>
      <c r="D82" s="9">
        <f t="shared" si="26"/>
        <v>0.52212168913506229</v>
      </c>
      <c r="E82" s="9">
        <f t="shared" si="27"/>
        <v>0.28103121322868596</v>
      </c>
      <c r="F82" s="9">
        <f t="shared" si="28"/>
        <v>0.19684709763625194</v>
      </c>
      <c r="G82" s="9">
        <f t="shared" si="29"/>
        <v>1.1027256921578621</v>
      </c>
      <c r="H82" s="9">
        <f t="shared" si="30"/>
        <v>1.9152623244910254</v>
      </c>
      <c r="I82" s="9">
        <f t="shared" si="31"/>
        <v>3.5583236058062395</v>
      </c>
      <c r="J82" s="9">
        <f t="shared" si="32"/>
        <v>5.0800850609840902</v>
      </c>
      <c r="K82" s="11">
        <f t="shared" si="33"/>
        <v>0.54644808743169393</v>
      </c>
      <c r="L82" s="11">
        <f t="shared" si="34"/>
        <v>0.30120481927710846</v>
      </c>
      <c r="M82" s="11">
        <f t="shared" si="35"/>
        <v>0.21276595744680851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-0.24950587141030123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0.23988524730242911</v>
      </c>
      <c r="Q82" s="11">
        <f>2*'OddsRatio_working_3-way'!K82*'OddsRatio_working_3-way'!L82*'OddsRatio_working_3-way'!M82</f>
        <v>7.0039488263482941E-2</v>
      </c>
      <c r="R82" s="11">
        <f t="shared" si="36"/>
        <v>0</v>
      </c>
      <c r="S82" s="11">
        <f t="shared" si="37"/>
        <v>-0.96144129172795523</v>
      </c>
      <c r="T82" s="11">
        <f t="shared" si="38"/>
        <v>-0.28071278590597226</v>
      </c>
      <c r="U82" s="11">
        <f>'OddsRatio_working_3-way'!S82-'OddsRatio_working_3-way'!R82^2/3</f>
        <v>-0.96144129172795523</v>
      </c>
      <c r="V82" s="11">
        <f>'OddsRatio_working_3-way'!S82*'OddsRatio_working_3-way'!R82/3-2*'OddsRatio_working_3-way'!R82^3/27-'OddsRatio_working_3-way'!T82</f>
        <v>0.28071278590597226</v>
      </c>
      <c r="W82" s="11">
        <f>'OddsRatio_working_3-way'!V82^2+4*'OddsRatio_working_3-way'!U82^3/27</f>
        <v>-5.2863571688225003E-2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0.18142714781649769</v>
      </c>
      <c r="Y82" s="11">
        <f>IF('OddsRatio_working_3-way'!W82&gt;=0,IF('OddsRatio_working_3-way'!V82+SQRT('OddsRatio_working_3-way'!W82)&gt;0,0,PI()),ACOS('OddsRatio_working_3-way'!V82/(2*'OddsRatio_working_3-way'!X82)))</f>
        <v>0.68625570782857914</v>
      </c>
      <c r="Z82" s="11">
        <f>'OddsRatio_working_3-way'!X82^(1/3)*COS('OddsRatio_working_3-way'!Y82/3)</f>
        <v>0.55136284607893105</v>
      </c>
      <c r="AA82" s="11">
        <f>'OddsRatio_working_3-way'!X82^(1/3)*COS(('OddsRatio_working_3-way'!Y82+2*PI())/3)</f>
        <v>-0.38685507956291776</v>
      </c>
      <c r="AB82" s="11">
        <f>'OddsRatio_working_3-way'!X82^(1/3)*COS(('OddsRatio_working_3-way'!Y82+4*PI())/3)</f>
        <v>-0.16450776651601334</v>
      </c>
      <c r="AC82" s="11">
        <f>'OddsRatio_working_3-way'!X82^(1/3)*SIN('OddsRatio_working_3-way'!Y82/3)</f>
        <v>0.12837228104122031</v>
      </c>
      <c r="AD82" s="11">
        <f>'OddsRatio_working_3-way'!X82^(1/3)*SIN(('OddsRatio_working_3-way'!Y82+2*PI())/3)</f>
        <v>0.41330809088663334</v>
      </c>
      <c r="AE82" s="11">
        <f>'OddsRatio_working_3-way'!X82^(1/3)*SIN(('OddsRatio_working_3-way'!Y82+4*PI())/3)</f>
        <v>-0.54168037192785357</v>
      </c>
      <c r="AF82" s="11">
        <f>-'OddsRatio_working_3-way'!U82/(3*'OddsRatio_working_3-way'!X82^(1/3))*COS(('OddsRatio_working_3-way'!Y82)/3)</f>
        <v>0.55136284607893116</v>
      </c>
      <c r="AG82" s="11">
        <f>-'OddsRatio_working_3-way'!U82/(3*'OddsRatio_working_3-way'!X82^(1/3))*COS(('OddsRatio_working_3-way'!Y82+2*PI())/3)</f>
        <v>-0.38685507956291787</v>
      </c>
      <c r="AH82" s="11">
        <f>-'OddsRatio_working_3-way'!U82/(3*'OddsRatio_working_3-way'!X82^(1/3))*COS(('OddsRatio_working_3-way'!Y82+4*PI())/3)</f>
        <v>-0.16450776651601337</v>
      </c>
      <c r="AI82" s="11">
        <f>'OddsRatio_working_3-way'!U82/(3*'OddsRatio_working_3-way'!X82^(1/3))*SIN(('OddsRatio_working_3-way'!Y82)/3)</f>
        <v>-0.12837228104122034</v>
      </c>
      <c r="AJ82" s="11">
        <f>'OddsRatio_working_3-way'!U82/(3*'OddsRatio_working_3-way'!X82^(1/3))*SIN(('OddsRatio_working_3-way'!Y82+2*PI())/3)</f>
        <v>-0.41330809088663345</v>
      </c>
      <c r="AK82" s="11">
        <f>'OddsRatio_working_3-way'!U82/(3*'OddsRatio_working_3-way'!X82^(1/3))*SIN(('OddsRatio_working_3-way'!Y82+4*PI())/3)</f>
        <v>0.54168037192785368</v>
      </c>
      <c r="AL82" s="11">
        <f>'OddsRatio_working_3-way'!Z82+'OddsRatio_working_3-way'!AF82</f>
        <v>1.1027256921578621</v>
      </c>
      <c r="AM82" s="11">
        <f>'OddsRatio_working_3-way'!AA82+'OddsRatio_working_3-way'!AG82</f>
        <v>-0.77371015912583563</v>
      </c>
      <c r="AN82" s="11">
        <f>'OddsRatio_working_3-way'!AB82+'OddsRatio_working_3-way'!AH82</f>
        <v>-0.32901553303202669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1.1027256921578621</v>
      </c>
      <c r="AS82" s="11">
        <f>IF(('OddsRatio_working_3-way'!X82=0),IF(Q82&gt;0,-Q82^(1/3),(-Q82)^(1/3)),'OddsRatio_working_3-way'!AM82-'OddsRatio_working_3-way'!R82/3)</f>
        <v>-0.77371015912583563</v>
      </c>
      <c r="AT82" s="11">
        <f>IF(('OddsRatio_working_3-way'!X82=0),IF(Q82&gt;0,-Q82^(1/3),(-Q82)^(1/3)),'OddsRatio_working_3-way'!AN82-'OddsRatio_working_3-way'!R82/3)</f>
        <v>-0.32901553303202669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1.47</v>
      </c>
      <c r="B83" s="4">
        <f>IF('True_Odds_Calculator_3-way'!B82="","",'True_Odds_Calculator_3-way'!B82)</f>
        <v>4.01</v>
      </c>
      <c r="C83" s="4">
        <f>IF('True_Odds_Calculator_3-way'!C82="","",'True_Odds_Calculator_3-way'!C82)</f>
        <v>7.42</v>
      </c>
      <c r="D83" s="9">
        <f t="shared" si="26"/>
        <v>0.6524675200435337</v>
      </c>
      <c r="E83" s="9">
        <f t="shared" si="27"/>
        <v>0.22669650845742603</v>
      </c>
      <c r="F83" s="9">
        <f t="shared" si="28"/>
        <v>0.12083597149904035</v>
      </c>
      <c r="G83" s="9">
        <f t="shared" si="29"/>
        <v>1.1332837048634663</v>
      </c>
      <c r="H83" s="9">
        <f t="shared" si="30"/>
        <v>1.5326433412858289</v>
      </c>
      <c r="I83" s="9">
        <f t="shared" si="31"/>
        <v>4.4111839516390328</v>
      </c>
      <c r="J83" s="9">
        <f t="shared" si="32"/>
        <v>8.2756813852234536</v>
      </c>
      <c r="K83" s="11">
        <f t="shared" si="33"/>
        <v>0.68027210884353739</v>
      </c>
      <c r="L83" s="11">
        <f t="shared" si="34"/>
        <v>0.24937655860349128</v>
      </c>
      <c r="M83" s="11">
        <f t="shared" si="35"/>
        <v>0.13477088948787061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-0.20765087665894943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0.22634431030076491</v>
      </c>
      <c r="Q83" s="11">
        <f>2*'OddsRatio_working_3-way'!K83*'OddsRatio_working_3-way'!L83*'OddsRatio_working_3-way'!M83</f>
        <v>4.5726123293083822E-2</v>
      </c>
      <c r="R83" s="11">
        <f t="shared" si="36"/>
        <v>0</v>
      </c>
      <c r="S83" s="11">
        <f t="shared" si="37"/>
        <v>-1.0900233793499365</v>
      </c>
      <c r="T83" s="11">
        <f t="shared" si="38"/>
        <v>-0.22020674330301748</v>
      </c>
      <c r="U83" s="11">
        <f>'OddsRatio_working_3-way'!S83-'OddsRatio_working_3-way'!R83^2/3</f>
        <v>-1.0900233793499365</v>
      </c>
      <c r="V83" s="11">
        <f>'OddsRatio_working_3-way'!S83*'OddsRatio_working_3-way'!R83/3-2*'OddsRatio_working_3-way'!R83^3/27-'OddsRatio_working_3-way'!T83</f>
        <v>0.22020674330301748</v>
      </c>
      <c r="W83" s="11">
        <f>'OddsRatio_working_3-way'!V83^2+4*'OddsRatio_working_3-way'!U83^3/27</f>
        <v>-0.14337748395267216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0.2190139800040132</v>
      </c>
      <c r="Y83" s="11">
        <f>IF('OddsRatio_working_3-way'!W83&gt;=0,IF('OddsRatio_working_3-way'!V83+SQRT('OddsRatio_working_3-way'!W83)&gt;0,0,PI()),ACOS('OddsRatio_working_3-way'!V83/(2*'OddsRatio_working_3-way'!X83)))</f>
        <v>1.0440504025401951</v>
      </c>
      <c r="Z83" s="11">
        <f>'OddsRatio_working_3-way'!X83^(1/3)*COS('OddsRatio_working_3-way'!Y83/3)</f>
        <v>0.56664185243173315</v>
      </c>
      <c r="AA83" s="11">
        <f>'OddsRatio_working_3-way'!X83^(1/3)*COS(('OddsRatio_working_3-way'!Y83+2*PI())/3)</f>
        <v>-0.46134789929027081</v>
      </c>
      <c r="AB83" s="11">
        <f>'OddsRatio_working_3-way'!X83^(1/3)*COS(('OddsRatio_working_3-way'!Y83+4*PI())/3)</f>
        <v>-0.10529395314146213</v>
      </c>
      <c r="AC83" s="11">
        <f>'OddsRatio_working_3-way'!X83^(1/3)*SIN('OddsRatio_working_3-way'!Y83/3)</f>
        <v>0.20556784165504316</v>
      </c>
      <c r="AD83" s="11">
        <f>'OddsRatio_working_3-way'!X83^(1/3)*SIN(('OddsRatio_working_3-way'!Y83+2*PI())/3)</f>
        <v>0.38794231822583236</v>
      </c>
      <c r="AE83" s="11">
        <f>'OddsRatio_working_3-way'!X83^(1/3)*SIN(('OddsRatio_working_3-way'!Y83+4*PI())/3)</f>
        <v>-0.59351015988087563</v>
      </c>
      <c r="AF83" s="11">
        <f>-'OddsRatio_working_3-way'!U83/(3*'OddsRatio_working_3-way'!X83^(1/3))*COS(('OddsRatio_working_3-way'!Y83)/3)</f>
        <v>0.56664185243173304</v>
      </c>
      <c r="AG83" s="11">
        <f>-'OddsRatio_working_3-way'!U83/(3*'OddsRatio_working_3-way'!X83^(1/3))*COS(('OddsRatio_working_3-way'!Y83+2*PI())/3)</f>
        <v>-0.46134789929027076</v>
      </c>
      <c r="AH83" s="11">
        <f>-'OddsRatio_working_3-way'!U83/(3*'OddsRatio_working_3-way'!X83^(1/3))*COS(('OddsRatio_working_3-way'!Y83+4*PI())/3)</f>
        <v>-0.10529395314146212</v>
      </c>
      <c r="AI83" s="11">
        <f>'OddsRatio_working_3-way'!U83/(3*'OddsRatio_working_3-way'!X83^(1/3))*SIN(('OddsRatio_working_3-way'!Y83)/3)</f>
        <v>-0.20556784165504313</v>
      </c>
      <c r="AJ83" s="11">
        <f>'OddsRatio_working_3-way'!U83/(3*'OddsRatio_working_3-way'!X83^(1/3))*SIN(('OddsRatio_working_3-way'!Y83+2*PI())/3)</f>
        <v>-0.38794231822583231</v>
      </c>
      <c r="AK83" s="11">
        <f>'OddsRatio_working_3-way'!U83/(3*'OddsRatio_working_3-way'!X83^(1/3))*SIN(('OddsRatio_working_3-way'!Y83+4*PI())/3)</f>
        <v>0.59351015988087552</v>
      </c>
      <c r="AL83" s="11">
        <f>'OddsRatio_working_3-way'!Z83+'OddsRatio_working_3-way'!AF83</f>
        <v>1.1332837048634663</v>
      </c>
      <c r="AM83" s="11">
        <f>'OddsRatio_working_3-way'!AA83+'OddsRatio_working_3-way'!AG83</f>
        <v>-0.92269579858054152</v>
      </c>
      <c r="AN83" s="11">
        <f>'OddsRatio_working_3-way'!AB83+'OddsRatio_working_3-way'!AH83</f>
        <v>-0.21058790628292423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1.1332837048634663</v>
      </c>
      <c r="AS83" s="11">
        <f>IF(('OddsRatio_working_3-way'!X83=0),IF(Q83&gt;0,-Q83^(1/3),(-Q83)^(1/3)),'OddsRatio_working_3-way'!AM83-'OddsRatio_working_3-way'!R83/3)</f>
        <v>-0.92269579858054152</v>
      </c>
      <c r="AT83" s="11">
        <f>IF(('OddsRatio_working_3-way'!X83=0),IF(Q83&gt;0,-Q83^(1/3),(-Q83)^(1/3)),'OddsRatio_working_3-way'!AN83-'OddsRatio_working_3-way'!R83/3)</f>
        <v>-0.21058790628292423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2.1</v>
      </c>
      <c r="B84" s="4">
        <f>IF('True_Odds_Calculator_3-way'!B83="","",'True_Odds_Calculator_3-way'!B83)</f>
        <v>3.2</v>
      </c>
      <c r="C84" s="4">
        <f>IF('True_Odds_Calculator_3-way'!C83="","",'True_Odds_Calculator_3-way'!C83)</f>
        <v>3.99</v>
      </c>
      <c r="D84" s="9">
        <f t="shared" si="26"/>
        <v>0.46104310541253091</v>
      </c>
      <c r="E84" s="9">
        <f t="shared" si="27"/>
        <v>0.29958155880390502</v>
      </c>
      <c r="F84" s="9">
        <f t="shared" si="28"/>
        <v>0.23937533578356426</v>
      </c>
      <c r="G84" s="9">
        <f t="shared" si="29"/>
        <v>1.0627223517916611</v>
      </c>
      <c r="H84" s="9">
        <f t="shared" si="30"/>
        <v>2.1689945869708271</v>
      </c>
      <c r="I84" s="9">
        <f t="shared" si="31"/>
        <v>3.3379891739416543</v>
      </c>
      <c r="J84" s="9">
        <f t="shared" si="32"/>
        <v>4.1775398318570671</v>
      </c>
      <c r="K84" s="11">
        <f t="shared" si="33"/>
        <v>0.47619047619047616</v>
      </c>
      <c r="L84" s="11">
        <f t="shared" si="34"/>
        <v>0.3125</v>
      </c>
      <c r="M84" s="11">
        <f t="shared" si="35"/>
        <v>0.25062656641604009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-0.2698636472132715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0.23458944981501367</v>
      </c>
      <c r="Q84" s="11">
        <f>2*'OddsRatio_working_3-way'!K84*'OddsRatio_working_3-way'!L84*'OddsRatio_working_3-way'!M84</f>
        <v>7.4591240004773837E-2</v>
      </c>
      <c r="R84" s="11">
        <f t="shared" si="36"/>
        <v>0</v>
      </c>
      <c r="S84" s="11">
        <f t="shared" si="37"/>
        <v>-0.86928881395284463</v>
      </c>
      <c r="T84" s="11">
        <f t="shared" si="38"/>
        <v>-0.27640343845877419</v>
      </c>
      <c r="U84" s="11">
        <f>'OddsRatio_working_3-way'!S84-'OddsRatio_working_3-way'!R84^2/3</f>
        <v>-0.86928881395284463</v>
      </c>
      <c r="V84" s="11">
        <f>'OddsRatio_working_3-way'!S84*'OddsRatio_working_3-way'!R84/3-2*'OddsRatio_working_3-way'!R84^3/27-'OddsRatio_working_3-way'!T84</f>
        <v>0.27640343845877419</v>
      </c>
      <c r="W84" s="11">
        <f>'OddsRatio_working_3-way'!V84^2+4*'OddsRatio_working_3-way'!U84^3/27</f>
        <v>-2.091809173904309E-2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0.15597832584278853</v>
      </c>
      <c r="Y84" s="11">
        <f>IF('OddsRatio_working_3-way'!W84&gt;=0,IF('OddsRatio_working_3-way'!V84+SQRT('OddsRatio_working_3-way'!W84)&gt;0,0,PI()),ACOS('OddsRatio_working_3-way'!V84/(2*'OddsRatio_working_3-way'!X84)))</f>
        <v>0.48208203820034368</v>
      </c>
      <c r="Z84" s="11">
        <f>'OddsRatio_working_3-way'!X84^(1/3)*COS('OddsRatio_working_3-way'!Y84/3)</f>
        <v>0.53136117589583043</v>
      </c>
      <c r="AA84" s="11">
        <f>'OddsRatio_working_3-way'!X84^(1/3)*COS(('OddsRatio_working_3-way'!Y84+2*PI())/3)</f>
        <v>-0.34027066135692452</v>
      </c>
      <c r="AB84" s="11">
        <f>'OddsRatio_working_3-way'!X84^(1/3)*COS(('OddsRatio_working_3-way'!Y84+4*PI())/3)</f>
        <v>-0.19109051453890577</v>
      </c>
      <c r="AC84" s="11">
        <f>'OddsRatio_working_3-way'!X84^(1/3)*SIN('OddsRatio_working_3-way'!Y84/3)</f>
        <v>8.6129197923131021E-2</v>
      </c>
      <c r="AD84" s="11">
        <f>'OddsRatio_working_3-way'!X84^(1/3)*SIN(('OddsRatio_working_3-way'!Y84+2*PI())/3)</f>
        <v>0.41710767794899517</v>
      </c>
      <c r="AE84" s="11">
        <f>'OddsRatio_working_3-way'!X84^(1/3)*SIN(('OddsRatio_working_3-way'!Y84+4*PI())/3)</f>
        <v>-0.50323687587212618</v>
      </c>
      <c r="AF84" s="11">
        <f>-'OddsRatio_working_3-way'!U84/(3*'OddsRatio_working_3-way'!X84^(1/3))*COS(('OddsRatio_working_3-way'!Y84)/3)</f>
        <v>0.53136117589583054</v>
      </c>
      <c r="AG84" s="11">
        <f>-'OddsRatio_working_3-way'!U84/(3*'OddsRatio_working_3-way'!X84^(1/3))*COS(('OddsRatio_working_3-way'!Y84+2*PI())/3)</f>
        <v>-0.34027066135692458</v>
      </c>
      <c r="AH84" s="11">
        <f>-'OddsRatio_working_3-way'!U84/(3*'OddsRatio_working_3-way'!X84^(1/3))*COS(('OddsRatio_working_3-way'!Y84+4*PI())/3)</f>
        <v>-0.19109051453890583</v>
      </c>
      <c r="AI84" s="11">
        <f>'OddsRatio_working_3-way'!U84/(3*'OddsRatio_working_3-way'!X84^(1/3))*SIN(('OddsRatio_working_3-way'!Y84)/3)</f>
        <v>-8.6129197923131048E-2</v>
      </c>
      <c r="AJ84" s="11">
        <f>'OddsRatio_working_3-way'!U84/(3*'OddsRatio_working_3-way'!X84^(1/3))*SIN(('OddsRatio_working_3-way'!Y84+2*PI())/3)</f>
        <v>-0.41710767794899523</v>
      </c>
      <c r="AK84" s="11">
        <f>'OddsRatio_working_3-way'!U84/(3*'OddsRatio_working_3-way'!X84^(1/3))*SIN(('OddsRatio_working_3-way'!Y84+4*PI())/3)</f>
        <v>0.50323687587212629</v>
      </c>
      <c r="AL84" s="11">
        <f>'OddsRatio_working_3-way'!Z84+'OddsRatio_working_3-way'!AF84</f>
        <v>1.0627223517916611</v>
      </c>
      <c r="AM84" s="11">
        <f>'OddsRatio_working_3-way'!AA84+'OddsRatio_working_3-way'!AG84</f>
        <v>-0.68054132271384904</v>
      </c>
      <c r="AN84" s="11">
        <f>'OddsRatio_working_3-way'!AB84+'OddsRatio_working_3-way'!AH84</f>
        <v>-0.3821810290778116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1.0627223517916611</v>
      </c>
      <c r="AS84" s="11">
        <f>IF(('OddsRatio_working_3-way'!X84=0),IF(Q84&gt;0,-Q84^(1/3),(-Q84)^(1/3)),'OddsRatio_working_3-way'!AM84-'OddsRatio_working_3-way'!R84/3)</f>
        <v>-0.68054132271384904</v>
      </c>
      <c r="AT84" s="11">
        <f>IF(('OddsRatio_working_3-way'!X84=0),IF(Q84&gt;0,-Q84^(1/3),(-Q84)^(1/3)),'OddsRatio_working_3-way'!AN84-'OddsRatio_working_3-way'!R84/3)</f>
        <v>-0.3821810290778116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1.3</v>
      </c>
      <c r="B85" s="4">
        <f>IF('True_Odds_Calculator_3-way'!B84="","",'True_Odds_Calculator_3-way'!B84)</f>
        <v>5.77</v>
      </c>
      <c r="C85" s="4">
        <f>IF('True_Odds_Calculator_3-way'!C84="","",'True_Odds_Calculator_3-way'!C84)</f>
        <v>9.74</v>
      </c>
      <c r="D85" s="9">
        <f t="shared" si="26"/>
        <v>0.74903184215566143</v>
      </c>
      <c r="E85" s="9">
        <f t="shared" si="27"/>
        <v>0.15804274884293509</v>
      </c>
      <c r="F85" s="9">
        <f t="shared" si="28"/>
        <v>9.2925409001403378E-2</v>
      </c>
      <c r="G85" s="9">
        <f t="shared" si="29"/>
        <v>1.1168557584150653</v>
      </c>
      <c r="H85" s="9">
        <f t="shared" si="30"/>
        <v>1.3350567275245198</v>
      </c>
      <c r="I85" s="9">
        <f t="shared" si="31"/>
        <v>6.3274019676398616</v>
      </c>
      <c r="J85" s="9">
        <f t="shared" si="32"/>
        <v>10.761319328547673</v>
      </c>
      <c r="K85" s="11">
        <f t="shared" si="33"/>
        <v>0.76923076923076916</v>
      </c>
      <c r="L85" s="11">
        <f t="shared" si="34"/>
        <v>0.1733102253032929</v>
      </c>
      <c r="M85" s="11">
        <f t="shared" si="35"/>
        <v>0.10266940451745379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-0.17118785257106039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0.18902339373230728</v>
      </c>
      <c r="Q85" s="11">
        <f>2*'OddsRatio_working_3-way'!K85*'OddsRatio_working_3-way'!L85*'OddsRatio_working_3-way'!M85</f>
        <v>2.7374857890268976E-2</v>
      </c>
      <c r="R85" s="11">
        <f t="shared" si="36"/>
        <v>0</v>
      </c>
      <c r="S85" s="11">
        <f t="shared" si="37"/>
        <v>-1.1041869554023602</v>
      </c>
      <c r="T85" s="11">
        <f t="shared" si="38"/>
        <v>-0.15991121729215935</v>
      </c>
      <c r="U85" s="11">
        <f>'OddsRatio_working_3-way'!S85-'OddsRatio_working_3-way'!R85^2/3</f>
        <v>-1.1041869554023602</v>
      </c>
      <c r="V85" s="11">
        <f>'OddsRatio_working_3-way'!S85*'OddsRatio_working_3-way'!R85/3-2*'OddsRatio_working_3-way'!R85^3/27-'OddsRatio_working_3-way'!T85</f>
        <v>0.15991121729215935</v>
      </c>
      <c r="W85" s="11">
        <f>'OddsRatio_working_3-way'!V85^2+4*'OddsRatio_working_3-way'!U85^3/27</f>
        <v>-0.17387382072868438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0.22329656185471408</v>
      </c>
      <c r="Y85" s="11">
        <f>IF('OddsRatio_working_3-way'!W85&gt;=0,IF('OddsRatio_working_3-way'!V85+SQRT('OddsRatio_working_3-way'!W85)&gt;0,0,PI()),ACOS('OddsRatio_working_3-way'!V85/(2*'OddsRatio_working_3-way'!X85)))</f>
        <v>1.2045972288395859</v>
      </c>
      <c r="Z85" s="11">
        <f>'OddsRatio_working_3-way'!X85^(1/3)*COS('OddsRatio_working_3-way'!Y85/3)</f>
        <v>0.55842787920753267</v>
      </c>
      <c r="AA85" s="11">
        <f>'OddsRatio_working_3-way'!X85^(1/3)*COS(('OddsRatio_working_3-way'!Y85+2*PI())/3)</f>
        <v>-0.48455625536801172</v>
      </c>
      <c r="AB85" s="11">
        <f>'OddsRatio_working_3-way'!X85^(1/3)*COS(('OddsRatio_working_3-way'!Y85+4*PI())/3)</f>
        <v>-7.3871623839521089E-2</v>
      </c>
      <c r="AC85" s="11">
        <f>'OddsRatio_working_3-way'!X85^(1/3)*SIN('OddsRatio_working_3-way'!Y85/3)</f>
        <v>0.2371088825650165</v>
      </c>
      <c r="AD85" s="11">
        <f>'OddsRatio_working_3-way'!X85^(1/3)*SIN(('OddsRatio_working_3-way'!Y85+2*PI())/3)</f>
        <v>0.365058288292683</v>
      </c>
      <c r="AE85" s="11">
        <f>'OddsRatio_working_3-way'!X85^(1/3)*SIN(('OddsRatio_working_3-way'!Y85+4*PI())/3)</f>
        <v>-0.60216717085769944</v>
      </c>
      <c r="AF85" s="11">
        <f>-'OddsRatio_working_3-way'!U85/(3*'OddsRatio_working_3-way'!X85^(1/3))*COS(('OddsRatio_working_3-way'!Y85)/3)</f>
        <v>0.55842787920753267</v>
      </c>
      <c r="AG85" s="11">
        <f>-'OddsRatio_working_3-way'!U85/(3*'OddsRatio_working_3-way'!X85^(1/3))*COS(('OddsRatio_working_3-way'!Y85+2*PI())/3)</f>
        <v>-0.48455625536801172</v>
      </c>
      <c r="AH85" s="11">
        <f>-'OddsRatio_working_3-way'!U85/(3*'OddsRatio_working_3-way'!X85^(1/3))*COS(('OddsRatio_working_3-way'!Y85+4*PI())/3)</f>
        <v>-7.3871623839521089E-2</v>
      </c>
      <c r="AI85" s="11">
        <f>'OddsRatio_working_3-way'!U85/(3*'OddsRatio_working_3-way'!X85^(1/3))*SIN(('OddsRatio_working_3-way'!Y85)/3)</f>
        <v>-0.2371088825650165</v>
      </c>
      <c r="AJ85" s="11">
        <f>'OddsRatio_working_3-way'!U85/(3*'OddsRatio_working_3-way'!X85^(1/3))*SIN(('OddsRatio_working_3-way'!Y85+2*PI())/3)</f>
        <v>-0.365058288292683</v>
      </c>
      <c r="AK85" s="11">
        <f>'OddsRatio_working_3-way'!U85/(3*'OddsRatio_working_3-way'!X85^(1/3))*SIN(('OddsRatio_working_3-way'!Y85+4*PI())/3)</f>
        <v>0.60216717085769944</v>
      </c>
      <c r="AL85" s="11">
        <f>'OddsRatio_working_3-way'!Z85+'OddsRatio_working_3-way'!AF85</f>
        <v>1.1168557584150653</v>
      </c>
      <c r="AM85" s="11">
        <f>'OddsRatio_working_3-way'!AA85+'OddsRatio_working_3-way'!AG85</f>
        <v>-0.96911251073602345</v>
      </c>
      <c r="AN85" s="11">
        <f>'OddsRatio_working_3-way'!AB85+'OddsRatio_working_3-way'!AH85</f>
        <v>-0.14774324767904218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1.1168557584150653</v>
      </c>
      <c r="AS85" s="11">
        <f>IF(('OddsRatio_working_3-way'!X85=0),IF(Q85&gt;0,-Q85^(1/3),(-Q85)^(1/3)),'OddsRatio_working_3-way'!AM85-'OddsRatio_working_3-way'!R85/3)</f>
        <v>-0.96911251073602345</v>
      </c>
      <c r="AT85" s="11">
        <f>IF(('OddsRatio_working_3-way'!X85=0),IF(Q85&gt;0,-Q85^(1/3),(-Q85)^(1/3)),'OddsRatio_working_3-way'!AN85-'OddsRatio_working_3-way'!R85/3)</f>
        <v>-0.14774324767904218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2.69</v>
      </c>
      <c r="B86" s="4">
        <f>IF('True_Odds_Calculator_3-way'!B85="","",'True_Odds_Calculator_3-way'!B85)</f>
        <v>3.52</v>
      </c>
      <c r="C86" s="4">
        <f>IF('True_Odds_Calculator_3-way'!C85="","",'True_Odds_Calculator_3-way'!C85)</f>
        <v>2.62</v>
      </c>
      <c r="D86" s="9">
        <f t="shared" si="26"/>
        <v>0.35870959443936723</v>
      </c>
      <c r="E86" s="9">
        <f t="shared" si="27"/>
        <v>0.27279265427760108</v>
      </c>
      <c r="F86" s="9">
        <f t="shared" si="28"/>
        <v>0.36849775128303186</v>
      </c>
      <c r="G86" s="9">
        <f t="shared" si="29"/>
        <v>1.0578523248905873</v>
      </c>
      <c r="H86" s="9">
        <f t="shared" si="30"/>
        <v>2.7877704290650924</v>
      </c>
      <c r="I86" s="9">
        <f t="shared" si="31"/>
        <v>3.6657878587242796</v>
      </c>
      <c r="J86" s="9">
        <f t="shared" si="32"/>
        <v>2.7137207663227518</v>
      </c>
      <c r="K86" s="11">
        <f t="shared" si="33"/>
        <v>0.37174721189591081</v>
      </c>
      <c r="L86" s="11">
        <f t="shared" si="34"/>
        <v>0.28409090909090912</v>
      </c>
      <c r="M86" s="11">
        <f t="shared" si="35"/>
        <v>0.38167938931297707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-0.27810322499090634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0.23500241210022985</v>
      </c>
      <c r="Q86" s="11">
        <f>2*'OddsRatio_working_3-way'!K86*'OddsRatio_working_3-way'!L86*'OddsRatio_working_3-way'!M86</f>
        <v>8.0618323190473379E-2</v>
      </c>
      <c r="R86" s="11">
        <f t="shared" si="36"/>
        <v>0</v>
      </c>
      <c r="S86" s="11">
        <f t="shared" si="37"/>
        <v>-0.84501865128645726</v>
      </c>
      <c r="T86" s="11">
        <f t="shared" si="38"/>
        <v>-0.28988632977236961</v>
      </c>
      <c r="U86" s="11">
        <f>'OddsRatio_working_3-way'!S86-'OddsRatio_working_3-way'!R86^2/3</f>
        <v>-0.84501865128645726</v>
      </c>
      <c r="V86" s="11">
        <f>'OddsRatio_working_3-way'!S86*'OddsRatio_working_3-way'!R86/3-2*'OddsRatio_working_3-way'!R86^3/27-'OddsRatio_working_3-way'!T86</f>
        <v>0.28988632977236961</v>
      </c>
      <c r="W86" s="11">
        <f>'OddsRatio_working_3-way'!V86^2+4*'OddsRatio_working_3-way'!U86^3/27</f>
        <v>-5.3571866757414488E-3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0.14949186505010603</v>
      </c>
      <c r="Y86" s="11">
        <f>IF('OddsRatio_working_3-way'!W86&gt;=0,IF('OddsRatio_working_3-way'!V86+SQRT('OddsRatio_working_3-way'!W86)&gt;0,0,PI()),ACOS('OddsRatio_working_3-way'!V86/(2*'OddsRatio_working_3-way'!X86)))</f>
        <v>0.24731888781803013</v>
      </c>
      <c r="Z86" s="11">
        <f>'OddsRatio_working_3-way'!X86^(1/3)*COS('OddsRatio_working_3-way'!Y86/3)</f>
        <v>0.52892616244529367</v>
      </c>
      <c r="AA86" s="11">
        <f>'OddsRatio_working_3-way'!X86^(1/3)*COS(('OddsRatio_working_3-way'!Y86+2*PI())/3)</f>
        <v>-0.30231144753197908</v>
      </c>
      <c r="AB86" s="11">
        <f>'OddsRatio_working_3-way'!X86^(1/3)*COS(('OddsRatio_working_3-way'!Y86+4*PI())/3)</f>
        <v>-0.22661471491331445</v>
      </c>
      <c r="AC86" s="11">
        <f>'OddsRatio_working_3-way'!X86^(1/3)*SIN('OddsRatio_working_3-way'!Y86/3)</f>
        <v>4.3703528954161061E-2</v>
      </c>
      <c r="AD86" s="11">
        <f>'OddsRatio_working_3-way'!X86^(1/3)*SIN(('OddsRatio_working_3-way'!Y86+2*PI())/3)</f>
        <v>0.43621172892675847</v>
      </c>
      <c r="AE86" s="11">
        <f>'OddsRatio_working_3-way'!X86^(1/3)*SIN(('OddsRatio_working_3-way'!Y86+4*PI())/3)</f>
        <v>-0.47991525788091965</v>
      </c>
      <c r="AF86" s="11">
        <f>-'OddsRatio_working_3-way'!U86/(3*'OddsRatio_working_3-way'!X86^(1/3))*COS(('OddsRatio_working_3-way'!Y86)/3)</f>
        <v>0.52892616244529378</v>
      </c>
      <c r="AG86" s="11">
        <f>-'OddsRatio_working_3-way'!U86/(3*'OddsRatio_working_3-way'!X86^(1/3))*COS(('OddsRatio_working_3-way'!Y86+2*PI())/3)</f>
        <v>-0.30231144753197914</v>
      </c>
      <c r="AH86" s="11">
        <f>-'OddsRatio_working_3-way'!U86/(3*'OddsRatio_working_3-way'!X86^(1/3))*COS(('OddsRatio_working_3-way'!Y86+4*PI())/3)</f>
        <v>-0.2266147149133145</v>
      </c>
      <c r="AI86" s="11">
        <f>'OddsRatio_working_3-way'!U86/(3*'OddsRatio_working_3-way'!X86^(1/3))*SIN(('OddsRatio_working_3-way'!Y86)/3)</f>
        <v>-4.3703528954161068E-2</v>
      </c>
      <c r="AJ86" s="11">
        <f>'OddsRatio_working_3-way'!U86/(3*'OddsRatio_working_3-way'!X86^(1/3))*SIN(('OddsRatio_working_3-way'!Y86+2*PI())/3)</f>
        <v>-0.43621172892675852</v>
      </c>
      <c r="AK86" s="11">
        <f>'OddsRatio_working_3-way'!U86/(3*'OddsRatio_working_3-way'!X86^(1/3))*SIN(('OddsRatio_working_3-way'!Y86+4*PI())/3)</f>
        <v>0.47991525788091971</v>
      </c>
      <c r="AL86" s="11">
        <f>'OddsRatio_working_3-way'!Z86+'OddsRatio_working_3-way'!AF86</f>
        <v>1.0578523248905873</v>
      </c>
      <c r="AM86" s="11">
        <f>'OddsRatio_working_3-way'!AA86+'OddsRatio_working_3-way'!AG86</f>
        <v>-0.60462289506395828</v>
      </c>
      <c r="AN86" s="11">
        <f>'OddsRatio_working_3-way'!AB86+'OddsRatio_working_3-way'!AH86</f>
        <v>-0.45322942982662895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1.0578523248905873</v>
      </c>
      <c r="AS86" s="11">
        <f>IF(('OddsRatio_working_3-way'!X86=0),IF(Q86&gt;0,-Q86^(1/3),(-Q86)^(1/3)),'OddsRatio_working_3-way'!AM86-'OddsRatio_working_3-way'!R86/3)</f>
        <v>-0.60462289506395828</v>
      </c>
      <c r="AT86" s="11">
        <f>IF(('OddsRatio_working_3-way'!X86=0),IF(Q86&gt;0,-Q86^(1/3),(-Q86)^(1/3)),'OddsRatio_working_3-way'!AN86-'OddsRatio_working_3-way'!R86/3)</f>
        <v>-0.45322942982662895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5.16</v>
      </c>
      <c r="B87" s="4">
        <f>IF('True_Odds_Calculator_3-way'!B86="","",'True_Odds_Calculator_3-way'!B86)</f>
        <v>4.04</v>
      </c>
      <c r="C87" s="4">
        <f>IF('True_Odds_Calculator_3-way'!C86="","",'True_Odds_Calculator_3-way'!C86)</f>
        <v>1.66</v>
      </c>
      <c r="D87" s="9">
        <f t="shared" si="26"/>
        <v>0.18222189483685503</v>
      </c>
      <c r="E87" s="9">
        <f t="shared" si="27"/>
        <v>0.23366904982087472</v>
      </c>
      <c r="F87" s="9">
        <f t="shared" si="28"/>
        <v>0.58410905534227031</v>
      </c>
      <c r="G87" s="9">
        <f t="shared" si="29"/>
        <v>1.0788016196165846</v>
      </c>
      <c r="H87" s="9">
        <f t="shared" si="30"/>
        <v>5.4878147376049924</v>
      </c>
      <c r="I87" s="9">
        <f t="shared" si="31"/>
        <v>4.2795569236344173</v>
      </c>
      <c r="J87" s="9">
        <f t="shared" si="32"/>
        <v>1.7120090689469454</v>
      </c>
      <c r="K87" s="11">
        <f t="shared" si="33"/>
        <v>0.19379844961240308</v>
      </c>
      <c r="L87" s="11">
        <f t="shared" si="34"/>
        <v>0.24752475247524752</v>
      </c>
      <c r="M87" s="11">
        <f t="shared" si="35"/>
        <v>0.60240963855421692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-0.24119688516904358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0.22713464958151741</v>
      </c>
      <c r="Q87" s="11">
        <f>2*'OddsRatio_working_3-way'!K87*'OddsRatio_working_3-way'!L87*'OddsRatio_working_3-way'!M87</f>
        <v>5.7795076229393748E-2</v>
      </c>
      <c r="R87" s="11">
        <f t="shared" si="36"/>
        <v>0</v>
      </c>
      <c r="S87" s="11">
        <f t="shared" si="37"/>
        <v>-0.94169810452705216</v>
      </c>
      <c r="T87" s="11">
        <f t="shared" si="38"/>
        <v>-0.23961783830204891</v>
      </c>
      <c r="U87" s="11">
        <f>'OddsRatio_working_3-way'!S87-'OddsRatio_working_3-way'!R87^2/3</f>
        <v>-0.94169810452705216</v>
      </c>
      <c r="V87" s="11">
        <f>'OddsRatio_working_3-way'!S87*'OddsRatio_working_3-way'!R87/3-2*'OddsRatio_working_3-way'!R87^3/27-'OddsRatio_working_3-way'!T87</f>
        <v>0.23961783830204891</v>
      </c>
      <c r="W87" s="11">
        <f>'OddsRatio_working_3-way'!V87^2+4*'OddsRatio_working_3-way'!U87^3/27</f>
        <v>-6.630084297682079E-2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0.17586752927229607</v>
      </c>
      <c r="Y87" s="11">
        <f>IF('OddsRatio_working_3-way'!W87&gt;=0,IF('OddsRatio_working_3-way'!V87+SQRT('OddsRatio_working_3-way'!W87)&gt;0,0,PI()),ACOS('OddsRatio_working_3-way'!V87/(2*'OddsRatio_working_3-way'!X87)))</f>
        <v>0.82133400115954136</v>
      </c>
      <c r="Z87" s="11">
        <f>'OddsRatio_working_3-way'!X87^(1/3)*COS('OddsRatio_working_3-way'!Y87/3)</f>
        <v>0.5394008098082923</v>
      </c>
      <c r="AA87" s="11">
        <f>'OddsRatio_working_3-way'!X87^(1/3)*COS(('OddsRatio_working_3-way'!Y87+2*PI())/3)</f>
        <v>-0.40088577343044912</v>
      </c>
      <c r="AB87" s="11">
        <f>'OddsRatio_working_3-way'!X87^(1/3)*COS(('OddsRatio_working_3-way'!Y87+4*PI())/3)</f>
        <v>-0.13851503637784335</v>
      </c>
      <c r="AC87" s="11">
        <f>'OddsRatio_working_3-way'!X87^(1/3)*SIN('OddsRatio_working_3-way'!Y87/3)</f>
        <v>0.15147981566480251</v>
      </c>
      <c r="AD87" s="11">
        <f>'OddsRatio_working_3-way'!X87^(1/3)*SIN(('OddsRatio_working_3-way'!Y87+2*PI())/3)</f>
        <v>0.39139489628347829</v>
      </c>
      <c r="AE87" s="11">
        <f>'OddsRatio_working_3-way'!X87^(1/3)*SIN(('OddsRatio_working_3-way'!Y87+4*PI())/3)</f>
        <v>-0.54287471194828074</v>
      </c>
      <c r="AF87" s="11">
        <f>-'OddsRatio_working_3-way'!U87/(3*'OddsRatio_working_3-way'!X87^(1/3))*COS(('OddsRatio_working_3-way'!Y87)/3)</f>
        <v>0.5394008098082923</v>
      </c>
      <c r="AG87" s="11">
        <f>-'OddsRatio_working_3-way'!U87/(3*'OddsRatio_working_3-way'!X87^(1/3))*COS(('OddsRatio_working_3-way'!Y87+2*PI())/3)</f>
        <v>-0.40088577343044912</v>
      </c>
      <c r="AH87" s="11">
        <f>-'OddsRatio_working_3-way'!U87/(3*'OddsRatio_working_3-way'!X87^(1/3))*COS(('OddsRatio_working_3-way'!Y87+4*PI())/3)</f>
        <v>-0.13851503637784335</v>
      </c>
      <c r="AI87" s="11">
        <f>'OddsRatio_working_3-way'!U87/(3*'OddsRatio_working_3-way'!X87^(1/3))*SIN(('OddsRatio_working_3-way'!Y87)/3)</f>
        <v>-0.15147981566480251</v>
      </c>
      <c r="AJ87" s="11">
        <f>'OddsRatio_working_3-way'!U87/(3*'OddsRatio_working_3-way'!X87^(1/3))*SIN(('OddsRatio_working_3-way'!Y87+2*PI())/3)</f>
        <v>-0.39139489628347829</v>
      </c>
      <c r="AK87" s="11">
        <f>'OddsRatio_working_3-way'!U87/(3*'OddsRatio_working_3-way'!X87^(1/3))*SIN(('OddsRatio_working_3-way'!Y87+4*PI())/3)</f>
        <v>0.54287471194828074</v>
      </c>
      <c r="AL87" s="11">
        <f>'OddsRatio_working_3-way'!Z87+'OddsRatio_working_3-way'!AF87</f>
        <v>1.0788016196165846</v>
      </c>
      <c r="AM87" s="11">
        <f>'OddsRatio_working_3-way'!AA87+'OddsRatio_working_3-way'!AG87</f>
        <v>-0.80177154686089824</v>
      </c>
      <c r="AN87" s="11">
        <f>'OddsRatio_working_3-way'!AB87+'OddsRatio_working_3-way'!AH87</f>
        <v>-0.2770300727556867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1.0788016196165846</v>
      </c>
      <c r="AS87" s="11">
        <f>IF(('OddsRatio_working_3-way'!X87=0),IF(Q87&gt;0,-Q87^(1/3),(-Q87)^(1/3)),'OddsRatio_working_3-way'!AM87-'OddsRatio_working_3-way'!R87/3)</f>
        <v>-0.80177154686089824</v>
      </c>
      <c r="AT87" s="11">
        <f>IF(('OddsRatio_working_3-way'!X87=0),IF(Q87&gt;0,-Q87^(1/3),(-Q87)^(1/3)),'OddsRatio_working_3-way'!AN87-'OddsRatio_working_3-way'!R87/3)</f>
        <v>-0.2770300727556867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5.62</v>
      </c>
      <c r="B88" s="4">
        <f>IF('True_Odds_Calculator_3-way'!B87="","",'True_Odds_Calculator_3-way'!B87)</f>
        <v>4.1500000000000004</v>
      </c>
      <c r="C88" s="4">
        <f>IF('True_Odds_Calculator_3-way'!C87="","",'True_Odds_Calculator_3-way'!C87)</f>
        <v>1.63</v>
      </c>
      <c r="D88" s="9">
        <f t="shared" si="26"/>
        <v>0.16966480766600606</v>
      </c>
      <c r="E88" s="9">
        <f t="shared" si="27"/>
        <v>0.23058473133366811</v>
      </c>
      <c r="F88" s="9">
        <f t="shared" si="28"/>
        <v>0.59975046100032581</v>
      </c>
      <c r="G88" s="9">
        <f t="shared" si="29"/>
        <v>1.0593017761274657</v>
      </c>
      <c r="H88" s="9">
        <f t="shared" si="30"/>
        <v>5.8939742057088917</v>
      </c>
      <c r="I88" s="9">
        <f t="shared" si="31"/>
        <v>4.3368005948015176</v>
      </c>
      <c r="J88" s="9">
        <f t="shared" si="32"/>
        <v>1.6673601189603033</v>
      </c>
      <c r="K88" s="11">
        <f t="shared" si="33"/>
        <v>0.17793594306049823</v>
      </c>
      <c r="L88" s="11">
        <f t="shared" si="34"/>
        <v>0.24096385542168672</v>
      </c>
      <c r="M88" s="11">
        <f t="shared" si="35"/>
        <v>0.61349693251533743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-0.24116876650106311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0.22095674797962672</v>
      </c>
      <c r="Q88" s="11">
        <f>2*'OddsRatio_working_3-way'!K88*'OddsRatio_working_3-way'!L88*'OddsRatio_working_3-way'!M88</f>
        <v>5.260874951895874E-2</v>
      </c>
      <c r="R88" s="11">
        <f t="shared" si="36"/>
        <v>0</v>
      </c>
      <c r="S88" s="11">
        <f t="shared" si="37"/>
        <v>-0.91619139238186842</v>
      </c>
      <c r="T88" s="11">
        <f t="shared" si="38"/>
        <v>-0.21814080770996866</v>
      </c>
      <c r="U88" s="11">
        <f>'OddsRatio_working_3-way'!S88-'OddsRatio_working_3-way'!R88^2/3</f>
        <v>-0.91619139238186842</v>
      </c>
      <c r="V88" s="11">
        <f>'OddsRatio_working_3-way'!S88*'OddsRatio_working_3-way'!R88/3-2*'OddsRatio_working_3-way'!R88^3/27-'OddsRatio_working_3-way'!T88</f>
        <v>0.21814080770996866</v>
      </c>
      <c r="W88" s="11">
        <f>'OddsRatio_working_3-way'!V88^2+4*'OddsRatio_working_3-way'!U88^3/27</f>
        <v>-6.6348982596561329E-2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0.16877084655303984</v>
      </c>
      <c r="Y88" s="11">
        <f>IF('OddsRatio_working_3-way'!W88&gt;=0,IF('OddsRatio_working_3-way'!V88+SQRT('OddsRatio_working_3-way'!W88)&gt;0,0,PI()),ACOS('OddsRatio_working_3-way'!V88/(2*'OddsRatio_working_3-way'!X88)))</f>
        <v>0.8681187518557193</v>
      </c>
      <c r="Z88" s="11">
        <f>'OddsRatio_working_3-way'!X88^(1/3)*COS('OddsRatio_working_3-way'!Y88/3)</f>
        <v>0.52965088806373284</v>
      </c>
      <c r="AA88" s="11">
        <f>'OddsRatio_working_3-way'!X88^(1/3)*COS(('OddsRatio_working_3-way'!Y88+2*PI())/3)</f>
        <v>-0.40139154771591201</v>
      </c>
      <c r="AB88" s="11">
        <f>'OddsRatio_working_3-way'!X88^(1/3)*COS(('OddsRatio_working_3-way'!Y88+4*PI())/3)</f>
        <v>-0.12825934034782099</v>
      </c>
      <c r="AC88" s="11">
        <f>'OddsRatio_working_3-way'!X88^(1/3)*SIN('OddsRatio_working_3-way'!Y88/3)</f>
        <v>0.15769295344832412</v>
      </c>
      <c r="AD88" s="11">
        <f>'OddsRatio_working_3-way'!X88^(1/3)*SIN(('OddsRatio_working_3-way'!Y88+2*PI())/3)</f>
        <v>0.3798446474760187</v>
      </c>
      <c r="AE88" s="11">
        <f>'OddsRatio_working_3-way'!X88^(1/3)*SIN(('OddsRatio_working_3-way'!Y88+4*PI())/3)</f>
        <v>-0.53753760092434277</v>
      </c>
      <c r="AF88" s="11">
        <f>-'OddsRatio_working_3-way'!U88/(3*'OddsRatio_working_3-way'!X88^(1/3))*COS(('OddsRatio_working_3-way'!Y88)/3)</f>
        <v>0.52965088806373284</v>
      </c>
      <c r="AG88" s="11">
        <f>-'OddsRatio_working_3-way'!U88/(3*'OddsRatio_working_3-way'!X88^(1/3))*COS(('OddsRatio_working_3-way'!Y88+2*PI())/3)</f>
        <v>-0.40139154771591201</v>
      </c>
      <c r="AH88" s="11">
        <f>-'OddsRatio_working_3-way'!U88/(3*'OddsRatio_working_3-way'!X88^(1/3))*COS(('OddsRatio_working_3-way'!Y88+4*PI())/3)</f>
        <v>-0.12825934034782099</v>
      </c>
      <c r="AI88" s="11">
        <f>'OddsRatio_working_3-way'!U88/(3*'OddsRatio_working_3-way'!X88^(1/3))*SIN(('OddsRatio_working_3-way'!Y88)/3)</f>
        <v>-0.15769295344832412</v>
      </c>
      <c r="AJ88" s="11">
        <f>'OddsRatio_working_3-way'!U88/(3*'OddsRatio_working_3-way'!X88^(1/3))*SIN(('OddsRatio_working_3-way'!Y88+2*PI())/3)</f>
        <v>-0.3798446474760187</v>
      </c>
      <c r="AK88" s="11">
        <f>'OddsRatio_working_3-way'!U88/(3*'OddsRatio_working_3-way'!X88^(1/3))*SIN(('OddsRatio_working_3-way'!Y88+4*PI())/3)</f>
        <v>0.53753760092434277</v>
      </c>
      <c r="AL88" s="11">
        <f>'OddsRatio_working_3-way'!Z88+'OddsRatio_working_3-way'!AF88</f>
        <v>1.0593017761274657</v>
      </c>
      <c r="AM88" s="11">
        <f>'OddsRatio_working_3-way'!AA88+'OddsRatio_working_3-way'!AG88</f>
        <v>-0.80278309543182402</v>
      </c>
      <c r="AN88" s="11">
        <f>'OddsRatio_working_3-way'!AB88+'OddsRatio_working_3-way'!AH88</f>
        <v>-0.25651868069564199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1.0593017761274657</v>
      </c>
      <c r="AS88" s="11">
        <f>IF(('OddsRatio_working_3-way'!X88=0),IF(Q88&gt;0,-Q88^(1/3),(-Q88)^(1/3)),'OddsRatio_working_3-way'!AM88-'OddsRatio_working_3-way'!R88/3)</f>
        <v>-0.80278309543182402</v>
      </c>
      <c r="AT88" s="11">
        <f>IF(('OddsRatio_working_3-way'!X88=0),IF(Q88&gt;0,-Q88^(1/3),(-Q88)^(1/3)),'OddsRatio_working_3-way'!AN88-'OddsRatio_working_3-way'!R88/3)</f>
        <v>-0.25651868069564199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3.59</v>
      </c>
      <c r="B89" s="4">
        <f>IF('True_Odds_Calculator_3-way'!B88="","",'True_Odds_Calculator_3-way'!B88)</f>
        <v>3.8</v>
      </c>
      <c r="C89" s="4">
        <f>IF('True_Odds_Calculator_3-way'!C88="","",'True_Odds_Calculator_3-way'!C88)</f>
        <v>2.06</v>
      </c>
      <c r="D89" s="9">
        <f t="shared" si="26"/>
        <v>0.27011609944515669</v>
      </c>
      <c r="E89" s="9">
        <f t="shared" si="27"/>
        <v>0.25502384546699863</v>
      </c>
      <c r="F89" s="9">
        <f t="shared" si="28"/>
        <v>0.47486005508784468</v>
      </c>
      <c r="G89" s="9">
        <f t="shared" si="29"/>
        <v>1.0432864105158535</v>
      </c>
      <c r="H89" s="9">
        <f t="shared" si="30"/>
        <v>3.7021118032360603</v>
      </c>
      <c r="I89" s="9">
        <f t="shared" si="31"/>
        <v>3.9212019494443906</v>
      </c>
      <c r="J89" s="9">
        <f t="shared" si="32"/>
        <v>2.1058835951468047</v>
      </c>
      <c r="K89" s="11">
        <f t="shared" si="33"/>
        <v>0.2785515320334262</v>
      </c>
      <c r="L89" s="11">
        <f t="shared" si="34"/>
        <v>0.26315789473684209</v>
      </c>
      <c r="M89" s="11">
        <f t="shared" si="35"/>
        <v>0.4854368932038835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-0.27353845847276337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0.22951678354823696</v>
      </c>
      <c r="Q89" s="11">
        <f>2*'OddsRatio_working_3-way'!K89*'OddsRatio_working_3-way'!L89*'OddsRatio_working_3-way'!M89</f>
        <v>7.116799489867813E-2</v>
      </c>
      <c r="R89" s="11">
        <f t="shared" si="36"/>
        <v>0</v>
      </c>
      <c r="S89" s="11">
        <f t="shared" si="37"/>
        <v>-0.83906586602004374</v>
      </c>
      <c r="T89" s="11">
        <f t="shared" si="38"/>
        <v>-0.2601754623317965</v>
      </c>
      <c r="U89" s="11">
        <f>'OddsRatio_working_3-way'!S89-'OddsRatio_working_3-way'!R89^2/3</f>
        <v>-0.83906586602004374</v>
      </c>
      <c r="V89" s="11">
        <f>'OddsRatio_working_3-way'!S89*'OddsRatio_working_3-way'!R89/3-2*'OddsRatio_working_3-way'!R89^3/27-'OddsRatio_working_3-way'!T89</f>
        <v>0.2601754623317965</v>
      </c>
      <c r="W89" s="11">
        <f>'OddsRatio_working_3-way'!V89^2+4*'OddsRatio_working_3-way'!U89^3/27</f>
        <v>-1.9824110036577344E-2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0.14791499352342666</v>
      </c>
      <c r="Y89" s="11">
        <f>IF('OddsRatio_working_3-way'!W89&gt;=0,IF('OddsRatio_working_3-way'!V89+SQRT('OddsRatio_working_3-way'!W89)&gt;0,0,PI()),ACOS('OddsRatio_working_3-way'!V89/(2*'OddsRatio_working_3-way'!X89)))</f>
        <v>0.49603559082438498</v>
      </c>
      <c r="Z89" s="11">
        <f>'OddsRatio_working_3-way'!X89^(1/3)*COS('OddsRatio_working_3-way'!Y89/3)</f>
        <v>0.52164320525792662</v>
      </c>
      <c r="AA89" s="11">
        <f>'OddsRatio_working_3-way'!X89^(1/3)*COS(('OddsRatio_working_3-way'!Y89+2*PI())/3)</f>
        <v>-0.33620556187221579</v>
      </c>
      <c r="AB89" s="11">
        <f>'OddsRatio_working_3-way'!X89^(1/3)*COS(('OddsRatio_working_3-way'!Y89+4*PI())/3)</f>
        <v>-0.18543764338571098</v>
      </c>
      <c r="AC89" s="11">
        <f>'OddsRatio_working_3-way'!X89^(1/3)*SIN('OddsRatio_working_3-way'!Y89/3)</f>
        <v>8.7045898323343279E-2</v>
      </c>
      <c r="AD89" s="11">
        <f>'OddsRatio_working_3-way'!X89^(1/3)*SIN(('OddsRatio_working_3-way'!Y89+2*PI())/3)</f>
        <v>0.40823331830323317</v>
      </c>
      <c r="AE89" s="11">
        <f>'OddsRatio_working_3-way'!X89^(1/3)*SIN(('OddsRatio_working_3-way'!Y89+4*PI())/3)</f>
        <v>-0.49527921662657626</v>
      </c>
      <c r="AF89" s="11">
        <f>-'OddsRatio_working_3-way'!U89/(3*'OddsRatio_working_3-way'!X89^(1/3))*COS(('OddsRatio_working_3-way'!Y89)/3)</f>
        <v>0.52164320525792673</v>
      </c>
      <c r="AG89" s="11">
        <f>-'OddsRatio_working_3-way'!U89/(3*'OddsRatio_working_3-way'!X89^(1/3))*COS(('OddsRatio_working_3-way'!Y89+2*PI())/3)</f>
        <v>-0.33620556187221584</v>
      </c>
      <c r="AH89" s="11">
        <f>-'OddsRatio_working_3-way'!U89/(3*'OddsRatio_working_3-way'!X89^(1/3))*COS(('OddsRatio_working_3-way'!Y89+4*PI())/3)</f>
        <v>-0.185437643385711</v>
      </c>
      <c r="AI89" s="11">
        <f>'OddsRatio_working_3-way'!U89/(3*'OddsRatio_working_3-way'!X89^(1/3))*SIN(('OddsRatio_working_3-way'!Y89)/3)</f>
        <v>-8.7045898323343293E-2</v>
      </c>
      <c r="AJ89" s="11">
        <f>'OddsRatio_working_3-way'!U89/(3*'OddsRatio_working_3-way'!X89^(1/3))*SIN(('OddsRatio_working_3-way'!Y89+2*PI())/3)</f>
        <v>-0.40823331830323328</v>
      </c>
      <c r="AK89" s="11">
        <f>'OddsRatio_working_3-way'!U89/(3*'OddsRatio_working_3-way'!X89^(1/3))*SIN(('OddsRatio_working_3-way'!Y89+4*PI())/3)</f>
        <v>0.49527921662657637</v>
      </c>
      <c r="AL89" s="11">
        <f>'OddsRatio_working_3-way'!Z89+'OddsRatio_working_3-way'!AF89</f>
        <v>1.0432864105158535</v>
      </c>
      <c r="AM89" s="11">
        <f>'OddsRatio_working_3-way'!AA89+'OddsRatio_working_3-way'!AG89</f>
        <v>-0.67241112374443168</v>
      </c>
      <c r="AN89" s="11">
        <f>'OddsRatio_working_3-way'!AB89+'OddsRatio_working_3-way'!AH89</f>
        <v>-0.37087528677142201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1.0432864105158535</v>
      </c>
      <c r="AS89" s="11">
        <f>IF(('OddsRatio_working_3-way'!X89=0),IF(Q89&gt;0,-Q89^(1/3),(-Q89)^(1/3)),'OddsRatio_working_3-way'!AM89-'OddsRatio_working_3-way'!R89/3)</f>
        <v>-0.67241112374443168</v>
      </c>
      <c r="AT89" s="11">
        <f>IF(('OddsRatio_working_3-way'!X89=0),IF(Q89&gt;0,-Q89^(1/3),(-Q89)^(1/3)),'OddsRatio_working_3-way'!AN89-'OddsRatio_working_3-way'!R89/3)</f>
        <v>-0.37087528677142201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1.62</v>
      </c>
      <c r="B90" s="4">
        <f>IF('True_Odds_Calculator_3-way'!B89="","",'True_Odds_Calculator_3-way'!B89)</f>
        <v>3.97</v>
      </c>
      <c r="C90" s="4">
        <f>IF('True_Odds_Calculator_3-way'!C89="","",'True_Odds_Calculator_3-way'!C89)</f>
        <v>6.24</v>
      </c>
      <c r="D90" s="9">
        <f t="shared" si="26"/>
        <v>0.60469929288354085</v>
      </c>
      <c r="E90" s="9">
        <f t="shared" si="27"/>
        <v>0.24204264125155814</v>
      </c>
      <c r="F90" s="9">
        <f t="shared" si="28"/>
        <v>0.15325806586490109</v>
      </c>
      <c r="G90" s="9">
        <f t="shared" si="29"/>
        <v>1.054378255729993</v>
      </c>
      <c r="H90" s="9">
        <f t="shared" si="30"/>
        <v>1.6537145185525961</v>
      </c>
      <c r="I90" s="9">
        <f t="shared" si="31"/>
        <v>4.1315034195180784</v>
      </c>
      <c r="J90" s="9">
        <f t="shared" si="32"/>
        <v>6.5249420600251637</v>
      </c>
      <c r="K90" s="11">
        <f t="shared" si="33"/>
        <v>0.61728395061728392</v>
      </c>
      <c r="L90" s="11">
        <f t="shared" si="34"/>
        <v>0.25188916876574308</v>
      </c>
      <c r="M90" s="11">
        <f t="shared" si="35"/>
        <v>0.16025641025641024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-0.24043036448578026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0.22002427194142837</v>
      </c>
      <c r="Q90" s="11">
        <f>2*'OddsRatio_working_3-way'!K90*'OddsRatio_working_3-way'!L90*'OddsRatio_working_3-way'!M90</f>
        <v>4.983562218378898E-2</v>
      </c>
      <c r="R90" s="11">
        <f t="shared" si="36"/>
        <v>0</v>
      </c>
      <c r="S90" s="11">
        <f t="shared" si="37"/>
        <v>-0.9151268077640885</v>
      </c>
      <c r="T90" s="11">
        <f t="shared" si="38"/>
        <v>-0.20727674015041642</v>
      </c>
      <c r="U90" s="11">
        <f>'OddsRatio_working_3-way'!S90-'OddsRatio_working_3-way'!R90^2/3</f>
        <v>-0.9151268077640885</v>
      </c>
      <c r="V90" s="11">
        <f>'OddsRatio_working_3-way'!S90*'OddsRatio_working_3-way'!R90/3-2*'OddsRatio_working_3-way'!R90^3/27-'OddsRatio_working_3-way'!T90</f>
        <v>0.20727674015041642</v>
      </c>
      <c r="W90" s="11">
        <f>'OddsRatio_working_3-way'!V90^2+4*'OddsRatio_working_3-way'!U90^3/27</f>
        <v>-7.0574044701221195E-2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0.16847677266362598</v>
      </c>
      <c r="Y90" s="11">
        <f>IF('OddsRatio_working_3-way'!W90&gt;=0,IF('OddsRatio_working_3-way'!V90+SQRT('OddsRatio_working_3-way'!W90)&gt;0,0,PI()),ACOS('OddsRatio_working_3-way'!V90/(2*'OddsRatio_working_3-way'!X90)))</f>
        <v>0.90822099613383223</v>
      </c>
      <c r="Z90" s="11">
        <f>'OddsRatio_working_3-way'!X90^(1/3)*COS('OddsRatio_working_3-way'!Y90/3)</f>
        <v>0.52718912786499639</v>
      </c>
      <c r="AA90" s="11">
        <f>'OddsRatio_working_3-way'!X90^(1/3)*COS(('OddsRatio_working_3-way'!Y90+2*PI())/3)</f>
        <v>-0.40619687645487779</v>
      </c>
      <c r="AB90" s="11">
        <f>'OddsRatio_working_3-way'!X90^(1/3)*COS(('OddsRatio_working_3-way'!Y90+4*PI())/3)</f>
        <v>-0.12099225141011904</v>
      </c>
      <c r="AC90" s="11">
        <f>'OddsRatio_working_3-way'!X90^(1/3)*SIN('OddsRatio_working_3-way'!Y90/3)</f>
        <v>0.16466296704371797</v>
      </c>
      <c r="AD90" s="11">
        <f>'OddsRatio_working_3-way'!X90^(1/3)*SIN(('OddsRatio_working_3-way'!Y90+2*PI())/3)</f>
        <v>0.37422769380819065</v>
      </c>
      <c r="AE90" s="11">
        <f>'OddsRatio_working_3-way'!X90^(1/3)*SIN(('OddsRatio_working_3-way'!Y90+4*PI())/3)</f>
        <v>-0.53889066085190851</v>
      </c>
      <c r="AF90" s="11">
        <f>-'OddsRatio_working_3-way'!U90/(3*'OddsRatio_working_3-way'!X90^(1/3))*COS(('OddsRatio_working_3-way'!Y90)/3)</f>
        <v>0.5271891278649965</v>
      </c>
      <c r="AG90" s="11">
        <f>-'OddsRatio_working_3-way'!U90/(3*'OddsRatio_working_3-way'!X90^(1/3))*COS(('OddsRatio_working_3-way'!Y90+2*PI())/3)</f>
        <v>-0.40619687645487784</v>
      </c>
      <c r="AH90" s="11">
        <f>-'OddsRatio_working_3-way'!U90/(3*'OddsRatio_working_3-way'!X90^(1/3))*COS(('OddsRatio_working_3-way'!Y90+4*PI())/3)</f>
        <v>-0.12099225141011907</v>
      </c>
      <c r="AI90" s="11">
        <f>'OddsRatio_working_3-way'!U90/(3*'OddsRatio_working_3-way'!X90^(1/3))*SIN(('OddsRatio_working_3-way'!Y90)/3)</f>
        <v>-0.16466296704371799</v>
      </c>
      <c r="AJ90" s="11">
        <f>'OddsRatio_working_3-way'!U90/(3*'OddsRatio_working_3-way'!X90^(1/3))*SIN(('OddsRatio_working_3-way'!Y90+2*PI())/3)</f>
        <v>-0.37422769380819071</v>
      </c>
      <c r="AK90" s="11">
        <f>'OddsRatio_working_3-way'!U90/(3*'OddsRatio_working_3-way'!X90^(1/3))*SIN(('OddsRatio_working_3-way'!Y90+4*PI())/3)</f>
        <v>0.53889066085190862</v>
      </c>
      <c r="AL90" s="11">
        <f>'OddsRatio_working_3-way'!Z90+'OddsRatio_working_3-way'!AF90</f>
        <v>1.054378255729993</v>
      </c>
      <c r="AM90" s="11">
        <f>'OddsRatio_working_3-way'!AA90+'OddsRatio_working_3-way'!AG90</f>
        <v>-0.81239375290975557</v>
      </c>
      <c r="AN90" s="11">
        <f>'OddsRatio_working_3-way'!AB90+'OddsRatio_working_3-way'!AH90</f>
        <v>-0.24198450282023812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1.054378255729993</v>
      </c>
      <c r="AS90" s="11">
        <f>IF(('OddsRatio_working_3-way'!X90=0),IF(Q90&gt;0,-Q90^(1/3),(-Q90)^(1/3)),'OddsRatio_working_3-way'!AM90-'OddsRatio_working_3-way'!R90/3)</f>
        <v>-0.81239375290975557</v>
      </c>
      <c r="AT90" s="11">
        <f>IF(('OddsRatio_working_3-way'!X90=0),IF(Q90&gt;0,-Q90^(1/3),(-Q90)^(1/3)),'OddsRatio_working_3-way'!AN90-'OddsRatio_working_3-way'!R90/3)</f>
        <v>-0.24198450282023812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3.83</v>
      </c>
      <c r="B91" s="4">
        <f>IF('True_Odds_Calculator_3-way'!B90="","",'True_Odds_Calculator_3-way'!B90)</f>
        <v>3.56</v>
      </c>
      <c r="C91" s="4">
        <f>IF('True_Odds_Calculator_3-way'!C90="","",'True_Odds_Calculator_3-way'!C90)</f>
        <v>2.06</v>
      </c>
      <c r="D91" s="9">
        <f t="shared" si="26"/>
        <v>0.25292018290124302</v>
      </c>
      <c r="E91" s="9">
        <f t="shared" si="27"/>
        <v>0.2723308842978992</v>
      </c>
      <c r="F91" s="9">
        <f t="shared" si="28"/>
        <v>0.474748932800858</v>
      </c>
      <c r="G91" s="9">
        <f t="shared" si="29"/>
        <v>1.0437514241322718</v>
      </c>
      <c r="H91" s="9">
        <f t="shared" si="30"/>
        <v>3.95381653029433</v>
      </c>
      <c r="I91" s="9">
        <f t="shared" si="31"/>
        <v>3.6720036457786147</v>
      </c>
      <c r="J91" s="9">
        <f t="shared" si="32"/>
        <v>2.1063765095802078</v>
      </c>
      <c r="K91" s="11">
        <f t="shared" si="33"/>
        <v>0.2610966057441253</v>
      </c>
      <c r="L91" s="11">
        <f t="shared" si="34"/>
        <v>0.2808988764044944</v>
      </c>
      <c r="M91" s="11">
        <f t="shared" si="35"/>
        <v>0.4854368932038835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-0.27341118286417887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0.22963798230740809</v>
      </c>
      <c r="Q91" s="11">
        <f>2*'OddsRatio_working_3-way'!K91*'OddsRatio_working_3-way'!L91*'OddsRatio_working_3-way'!M91</f>
        <v>7.1205575909273844E-2</v>
      </c>
      <c r="R91" s="11">
        <f t="shared" si="36"/>
        <v>0</v>
      </c>
      <c r="S91" s="11">
        <f t="shared" si="37"/>
        <v>-0.83989974331622064</v>
      </c>
      <c r="T91" s="11">
        <f t="shared" si="38"/>
        <v>-0.2604340289352623</v>
      </c>
      <c r="U91" s="11">
        <f>'OddsRatio_working_3-way'!S91-'OddsRatio_working_3-way'!R91^2/3</f>
        <v>-0.83989974331622064</v>
      </c>
      <c r="V91" s="11">
        <f>'OddsRatio_working_3-way'!S91*'OddsRatio_working_3-way'!R91/3-2*'OddsRatio_working_3-way'!R91^3/27-'OddsRatio_working_3-way'!T91</f>
        <v>0.2604340289352623</v>
      </c>
      <c r="W91" s="11">
        <f>'OddsRatio_working_3-way'!V91^2+4*'OddsRatio_working_3-way'!U91^3/27</f>
        <v>-1.995067982888811E-2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0.14813554878585114</v>
      </c>
      <c r="Y91" s="11">
        <f>IF('OddsRatio_working_3-way'!W91&gt;=0,IF('OddsRatio_working_3-way'!V91+SQRT('OddsRatio_working_3-way'!W91)&gt;0,0,PI()),ACOS('OddsRatio_working_3-way'!V91/(2*'OddsRatio_working_3-way'!X91)))</f>
        <v>0.49695234814359646</v>
      </c>
      <c r="Z91" s="11">
        <f>'OddsRatio_working_3-way'!X91^(1/3)*COS('OddsRatio_working_3-way'!Y91/3)</f>
        <v>0.52187571206613592</v>
      </c>
      <c r="AA91" s="11">
        <f>'OddsRatio_working_3-way'!X91^(1/3)*COS(('OddsRatio_working_3-way'!Y91+2*PI())/3)</f>
        <v>-0.33649738022196701</v>
      </c>
      <c r="AB91" s="11">
        <f>'OddsRatio_working_3-way'!X91^(1/3)*COS(('OddsRatio_working_3-way'!Y91+4*PI())/3)</f>
        <v>-0.1853783318441688</v>
      </c>
      <c r="AC91" s="11">
        <f>'OddsRatio_working_3-way'!X91^(1/3)*SIN('OddsRatio_working_3-way'!Y91/3)</f>
        <v>8.7248623260601926E-2</v>
      </c>
      <c r="AD91" s="11">
        <f>'OddsRatio_working_3-way'!X91^(1/3)*SIN(('OddsRatio_working_3-way'!Y91+2*PI())/3)</f>
        <v>0.4083333126370659</v>
      </c>
      <c r="AE91" s="11">
        <f>'OddsRatio_working_3-way'!X91^(1/3)*SIN(('OddsRatio_working_3-way'!Y91+4*PI())/3)</f>
        <v>-0.49558193589766775</v>
      </c>
      <c r="AF91" s="11">
        <f>-'OddsRatio_working_3-way'!U91/(3*'OddsRatio_working_3-way'!X91^(1/3))*COS(('OddsRatio_working_3-way'!Y91)/3)</f>
        <v>0.52187571206613592</v>
      </c>
      <c r="AG91" s="11">
        <f>-'OddsRatio_working_3-way'!U91/(3*'OddsRatio_working_3-way'!X91^(1/3))*COS(('OddsRatio_working_3-way'!Y91+2*PI())/3)</f>
        <v>-0.33649738022196701</v>
      </c>
      <c r="AH91" s="11">
        <f>-'OddsRatio_working_3-way'!U91/(3*'OddsRatio_working_3-way'!X91^(1/3))*COS(('OddsRatio_working_3-way'!Y91+4*PI())/3)</f>
        <v>-0.1853783318441688</v>
      </c>
      <c r="AI91" s="11">
        <f>'OddsRatio_working_3-way'!U91/(3*'OddsRatio_working_3-way'!X91^(1/3))*SIN(('OddsRatio_working_3-way'!Y91)/3)</f>
        <v>-8.7248623260601926E-2</v>
      </c>
      <c r="AJ91" s="11">
        <f>'OddsRatio_working_3-way'!U91/(3*'OddsRatio_working_3-way'!X91^(1/3))*SIN(('OddsRatio_working_3-way'!Y91+2*PI())/3)</f>
        <v>-0.4083333126370659</v>
      </c>
      <c r="AK91" s="11">
        <f>'OddsRatio_working_3-way'!U91/(3*'OddsRatio_working_3-way'!X91^(1/3))*SIN(('OddsRatio_working_3-way'!Y91+4*PI())/3)</f>
        <v>0.49558193589766775</v>
      </c>
      <c r="AL91" s="11">
        <f>'OddsRatio_working_3-way'!Z91+'OddsRatio_working_3-way'!AF91</f>
        <v>1.0437514241322718</v>
      </c>
      <c r="AM91" s="11">
        <f>'OddsRatio_working_3-way'!AA91+'OddsRatio_working_3-way'!AG91</f>
        <v>-0.67299476044393403</v>
      </c>
      <c r="AN91" s="11">
        <f>'OddsRatio_working_3-way'!AB91+'OddsRatio_working_3-way'!AH91</f>
        <v>-0.3707566636883376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1.0437514241322718</v>
      </c>
      <c r="AS91" s="11">
        <f>IF(('OddsRatio_working_3-way'!X91=0),IF(Q91&gt;0,-Q91^(1/3),(-Q91)^(1/3)),'OddsRatio_working_3-way'!AM91-'OddsRatio_working_3-way'!R91/3)</f>
        <v>-0.67299476044393403</v>
      </c>
      <c r="AT91" s="11">
        <f>IF(('OddsRatio_working_3-way'!X91=0),IF(Q91&gt;0,-Q91^(1/3),(-Q91)^(1/3)),'OddsRatio_working_3-way'!AN91-'OddsRatio_working_3-way'!R91/3)</f>
        <v>-0.3707566636883376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1.75</v>
      </c>
      <c r="B92" s="4">
        <f>IF('True_Odds_Calculator_3-way'!B91="","",'True_Odds_Calculator_3-way'!B91)</f>
        <v>3.95</v>
      </c>
      <c r="C92" s="4">
        <f>IF('True_Odds_Calculator_3-way'!C91="","",'True_Odds_Calculator_3-way'!C91)</f>
        <v>4.5</v>
      </c>
      <c r="D92" s="9">
        <f t="shared" si="26"/>
        <v>0.55224378539629893</v>
      </c>
      <c r="E92" s="9">
        <f t="shared" si="27"/>
        <v>0.23871333698042793</v>
      </c>
      <c r="F92" s="9">
        <f t="shared" si="28"/>
        <v>0.20904287762327314</v>
      </c>
      <c r="G92" s="9">
        <f t="shared" si="29"/>
        <v>1.0810593109886164</v>
      </c>
      <c r="H92" s="9">
        <f t="shared" si="30"/>
        <v>1.8107944832414622</v>
      </c>
      <c r="I92" s="9">
        <f t="shared" si="31"/>
        <v>4.1891249674164195</v>
      </c>
      <c r="J92" s="9">
        <f t="shared" si="32"/>
        <v>4.7837075884601585</v>
      </c>
      <c r="K92" s="11">
        <f t="shared" si="33"/>
        <v>0.5714285714285714</v>
      </c>
      <c r="L92" s="11">
        <f t="shared" si="34"/>
        <v>0.25316455696202528</v>
      </c>
      <c r="M92" s="11">
        <f t="shared" si="35"/>
        <v>0.22222222222222221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-0.24894514767932496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0.23146473779385171</v>
      </c>
      <c r="Q92" s="11">
        <f>2*'OddsRatio_working_3-way'!K92*'OddsRatio_working_3-way'!L92*'OddsRatio_working_3-way'!M92</f>
        <v>6.4295760498292137E-2</v>
      </c>
      <c r="R92" s="11">
        <f t="shared" si="36"/>
        <v>0</v>
      </c>
      <c r="S92" s="11">
        <f t="shared" si="37"/>
        <v>-0.92978208232445492</v>
      </c>
      <c r="T92" s="11">
        <f t="shared" si="38"/>
        <v>-0.25827280064568192</v>
      </c>
      <c r="U92" s="11">
        <f>'OddsRatio_working_3-way'!S92-'OddsRatio_working_3-way'!R92^2/3</f>
        <v>-0.92978208232445492</v>
      </c>
      <c r="V92" s="11">
        <f>'OddsRatio_working_3-way'!S92*'OddsRatio_working_3-way'!R92/3-2*'OddsRatio_working_3-way'!R92^3/27-'OddsRatio_working_3-way'!T92</f>
        <v>0.25827280064568192</v>
      </c>
      <c r="W92" s="11">
        <f>'OddsRatio_working_3-way'!V92^2+4*'OddsRatio_working_3-way'!U92^3/27</f>
        <v>-5.2375412519043374E-2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0.17254003308827168</v>
      </c>
      <c r="Y92" s="11">
        <f>IF('OddsRatio_working_3-way'!W92&gt;=0,IF('OddsRatio_working_3-way'!V92+SQRT('OddsRatio_working_3-way'!W92)&gt;0,0,PI()),ACOS('OddsRatio_working_3-way'!V92/(2*'OddsRatio_working_3-way'!X92)))</f>
        <v>0.72508490180120799</v>
      </c>
      <c r="Z92" s="11">
        <f>'OddsRatio_working_3-way'!X92^(1/3)*COS('OddsRatio_working_3-way'!Y92/3)</f>
        <v>0.5405296554943082</v>
      </c>
      <c r="AA92" s="11">
        <f>'OddsRatio_working_3-way'!X92^(1/3)*COS(('OddsRatio_working_3-way'!Y92+2*PI())/3)</f>
        <v>-0.38566105484976393</v>
      </c>
      <c r="AB92" s="11">
        <f>'OddsRatio_working_3-way'!X92^(1/3)*COS(('OddsRatio_working_3-way'!Y92+4*PI())/3)</f>
        <v>-0.15486860064454422</v>
      </c>
      <c r="AC92" s="11">
        <f>'OddsRatio_working_3-way'!X92^(1/3)*SIN('OddsRatio_working_3-way'!Y92/3)</f>
        <v>0.13324808556231799</v>
      </c>
      <c r="AD92" s="11">
        <f>'OddsRatio_working_3-way'!X92^(1/3)*SIN(('OddsRatio_working_3-way'!Y92+2*PI())/3)</f>
        <v>0.40148837037576285</v>
      </c>
      <c r="AE92" s="11">
        <f>'OddsRatio_working_3-way'!X92^(1/3)*SIN(('OddsRatio_working_3-way'!Y92+4*PI())/3)</f>
        <v>-0.53473645593808083</v>
      </c>
      <c r="AF92" s="11">
        <f>-'OddsRatio_working_3-way'!U92/(3*'OddsRatio_working_3-way'!X92^(1/3))*COS(('OddsRatio_working_3-way'!Y92)/3)</f>
        <v>0.54052965549430809</v>
      </c>
      <c r="AG92" s="11">
        <f>-'OddsRatio_working_3-way'!U92/(3*'OddsRatio_working_3-way'!X92^(1/3))*COS(('OddsRatio_working_3-way'!Y92+2*PI())/3)</f>
        <v>-0.38566105484976387</v>
      </c>
      <c r="AH92" s="11">
        <f>-'OddsRatio_working_3-way'!U92/(3*'OddsRatio_working_3-way'!X92^(1/3))*COS(('OddsRatio_working_3-way'!Y92+4*PI())/3)</f>
        <v>-0.15486860064454416</v>
      </c>
      <c r="AI92" s="11">
        <f>'OddsRatio_working_3-way'!U92/(3*'OddsRatio_working_3-way'!X92^(1/3))*SIN(('OddsRatio_working_3-way'!Y92)/3)</f>
        <v>-0.13324808556231796</v>
      </c>
      <c r="AJ92" s="11">
        <f>'OddsRatio_working_3-way'!U92/(3*'OddsRatio_working_3-way'!X92^(1/3))*SIN(('OddsRatio_working_3-way'!Y92+2*PI())/3)</f>
        <v>-0.40148837037576279</v>
      </c>
      <c r="AK92" s="11">
        <f>'OddsRatio_working_3-way'!U92/(3*'OddsRatio_working_3-way'!X92^(1/3))*SIN(('OddsRatio_working_3-way'!Y92+4*PI())/3)</f>
        <v>0.53473645593808072</v>
      </c>
      <c r="AL92" s="11">
        <f>'OddsRatio_working_3-way'!Z92+'OddsRatio_working_3-way'!AF92</f>
        <v>1.0810593109886164</v>
      </c>
      <c r="AM92" s="11">
        <f>'OddsRatio_working_3-way'!AA92+'OddsRatio_working_3-way'!AG92</f>
        <v>-0.77132210969952775</v>
      </c>
      <c r="AN92" s="11">
        <f>'OddsRatio_working_3-way'!AB92+'OddsRatio_working_3-way'!AH92</f>
        <v>-0.30973720128908838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1.0810593109886164</v>
      </c>
      <c r="AS92" s="11">
        <f>IF(('OddsRatio_working_3-way'!X92=0),IF(Q92&gt;0,-Q92^(1/3),(-Q92)^(1/3)),'OddsRatio_working_3-way'!AM92-'OddsRatio_working_3-way'!R92/3)</f>
        <v>-0.77132210969952775</v>
      </c>
      <c r="AT92" s="11">
        <f>IF(('OddsRatio_working_3-way'!X92=0),IF(Q92&gt;0,-Q92^(1/3),(-Q92)^(1/3)),'OddsRatio_working_3-way'!AN92-'OddsRatio_working_3-way'!R92/3)</f>
        <v>-0.30973720128908838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2.5099999999999998</v>
      </c>
      <c r="B93" s="4">
        <f>IF('True_Odds_Calculator_3-way'!B92="","",'True_Odds_Calculator_3-way'!B92)</f>
        <v>3.54</v>
      </c>
      <c r="C93" s="4">
        <f>IF('True_Odds_Calculator_3-way'!C92="","",'True_Odds_Calculator_3-way'!C92)</f>
        <v>2.8</v>
      </c>
      <c r="D93" s="9">
        <f t="shared" si="26"/>
        <v>0.38480206151845958</v>
      </c>
      <c r="E93" s="9">
        <f t="shared" si="27"/>
        <v>0.27105640477963322</v>
      </c>
      <c r="F93" s="9">
        <f t="shared" si="28"/>
        <v>0.34414153370190725</v>
      </c>
      <c r="G93" s="9">
        <f t="shared" si="29"/>
        <v>1.0587673353186782</v>
      </c>
      <c r="H93" s="9">
        <f t="shared" si="30"/>
        <v>2.5987386763312035</v>
      </c>
      <c r="I93" s="9">
        <f t="shared" si="31"/>
        <v>3.6892690317094421</v>
      </c>
      <c r="J93" s="9">
        <f t="shared" si="32"/>
        <v>2.9057812035736212</v>
      </c>
      <c r="K93" s="11">
        <f t="shared" si="33"/>
        <v>0.39840637450199207</v>
      </c>
      <c r="L93" s="11">
        <f t="shared" si="34"/>
        <v>0.2824858757062147</v>
      </c>
      <c r="M93" s="11">
        <f t="shared" si="35"/>
        <v>0.35714285714285715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-0.27749052217281001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0.23513693410377864</v>
      </c>
      <c r="Q93" s="11">
        <f>2*'OddsRatio_working_3-way'!K93*'OddsRatio_working_3-way'!L93*'OddsRatio_working_3-way'!M93</f>
        <v>8.038869542009526E-2</v>
      </c>
      <c r="R93" s="11">
        <f t="shared" si="36"/>
        <v>0</v>
      </c>
      <c r="S93" s="11">
        <f t="shared" si="37"/>
        <v>-0.84736924440736305</v>
      </c>
      <c r="T93" s="11">
        <f t="shared" si="38"/>
        <v>-0.28969888697687624</v>
      </c>
      <c r="U93" s="11">
        <f>'OddsRatio_working_3-way'!S93-'OddsRatio_working_3-way'!R93^2/3</f>
        <v>-0.84736924440736305</v>
      </c>
      <c r="V93" s="11">
        <f>'OddsRatio_working_3-way'!S93*'OddsRatio_working_3-way'!R93/3-2*'OddsRatio_working_3-way'!R93^3/27-'OddsRatio_working_3-way'!T93</f>
        <v>0.28969888697687624</v>
      </c>
      <c r="W93" s="11">
        <f>'OddsRatio_working_3-way'!V93^2+4*'OddsRatio_working_3-way'!U93^3/27</f>
        <v>-6.2138833698477808E-3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0.15011606216981638</v>
      </c>
      <c r="Y93" s="11">
        <f>IF('OddsRatio_working_3-way'!W93&gt;=0,IF('OddsRatio_working_3-way'!V93+SQRT('OddsRatio_working_3-way'!W93)&gt;0,0,PI()),ACOS('OddsRatio_working_3-way'!V93/(2*'OddsRatio_working_3-way'!X93)))</f>
        <v>0.26567171538465773</v>
      </c>
      <c r="Z93" s="11">
        <f>'OddsRatio_working_3-way'!X93^(1/3)*COS('OddsRatio_working_3-way'!Y93/3)</f>
        <v>0.52938366765933909</v>
      </c>
      <c r="AA93" s="11">
        <f>'OddsRatio_working_3-way'!X93^(1/3)*COS(('OddsRatio_working_3-way'!Y93+2*PI())/3)</f>
        <v>-0.30539822661385713</v>
      </c>
      <c r="AB93" s="11">
        <f>'OddsRatio_working_3-way'!X93^(1/3)*COS(('OddsRatio_working_3-way'!Y93+4*PI())/3)</f>
        <v>-0.22398544104548213</v>
      </c>
      <c r="AC93" s="11">
        <f>'OddsRatio_working_3-way'!X93^(1/3)*SIN('OddsRatio_working_3-way'!Y93/3)</f>
        <v>4.7003693663378823E-2</v>
      </c>
      <c r="AD93" s="11">
        <f>'OddsRatio_working_3-way'!X93^(1/3)*SIN(('OddsRatio_working_3-way'!Y93+2*PI())/3)</f>
        <v>0.43495785770987694</v>
      </c>
      <c r="AE93" s="11">
        <f>'OddsRatio_working_3-way'!X93^(1/3)*SIN(('OddsRatio_working_3-way'!Y93+4*PI())/3)</f>
        <v>-0.48196155137325553</v>
      </c>
      <c r="AF93" s="11">
        <f>-'OddsRatio_working_3-way'!U93/(3*'OddsRatio_working_3-way'!X93^(1/3))*COS(('OddsRatio_working_3-way'!Y93)/3)</f>
        <v>0.52938366765933897</v>
      </c>
      <c r="AG93" s="11">
        <f>-'OddsRatio_working_3-way'!U93/(3*'OddsRatio_working_3-way'!X93^(1/3))*COS(('OddsRatio_working_3-way'!Y93+2*PI())/3)</f>
        <v>-0.30539822661385707</v>
      </c>
      <c r="AH93" s="11">
        <f>-'OddsRatio_working_3-way'!U93/(3*'OddsRatio_working_3-way'!X93^(1/3))*COS(('OddsRatio_working_3-way'!Y93+4*PI())/3)</f>
        <v>-0.2239854410454821</v>
      </c>
      <c r="AI93" s="11">
        <f>'OddsRatio_working_3-way'!U93/(3*'OddsRatio_working_3-way'!X93^(1/3))*SIN(('OddsRatio_working_3-way'!Y93)/3)</f>
        <v>-4.7003693663378816E-2</v>
      </c>
      <c r="AJ93" s="11">
        <f>'OddsRatio_working_3-way'!U93/(3*'OddsRatio_working_3-way'!X93^(1/3))*SIN(('OddsRatio_working_3-way'!Y93+2*PI())/3)</f>
        <v>-0.43495785770987688</v>
      </c>
      <c r="AK93" s="11">
        <f>'OddsRatio_working_3-way'!U93/(3*'OddsRatio_working_3-way'!X93^(1/3))*SIN(('OddsRatio_working_3-way'!Y93+4*PI())/3)</f>
        <v>0.48196155137325547</v>
      </c>
      <c r="AL93" s="11">
        <f>'OddsRatio_working_3-way'!Z93+'OddsRatio_working_3-way'!AF93</f>
        <v>1.0587673353186782</v>
      </c>
      <c r="AM93" s="11">
        <f>'OddsRatio_working_3-way'!AA93+'OddsRatio_working_3-way'!AG93</f>
        <v>-0.61079645322771414</v>
      </c>
      <c r="AN93" s="11">
        <f>'OddsRatio_working_3-way'!AB93+'OddsRatio_working_3-way'!AH93</f>
        <v>-0.44797088209096425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1.0587673353186782</v>
      </c>
      <c r="AS93" s="11">
        <f>IF(('OddsRatio_working_3-way'!X93=0),IF(Q93&gt;0,-Q93^(1/3),(-Q93)^(1/3)),'OddsRatio_working_3-way'!AM93-'OddsRatio_working_3-way'!R93/3)</f>
        <v>-0.61079645322771414</v>
      </c>
      <c r="AT93" s="11">
        <f>IF(('OddsRatio_working_3-way'!X93=0),IF(Q93&gt;0,-Q93^(1/3),(-Q93)^(1/3)),'OddsRatio_working_3-way'!AN93-'OddsRatio_working_3-way'!R93/3)</f>
        <v>-0.44797088209096425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3.79</v>
      </c>
      <c r="B94" s="4">
        <f>IF('True_Odds_Calculator_3-way'!B93="","",'True_Odds_Calculator_3-way'!B93)</f>
        <v>3.89</v>
      </c>
      <c r="C94" s="4">
        <f>IF('True_Odds_Calculator_3-way'!C93="","",'True_Odds_Calculator_3-way'!C93)</f>
        <v>1.93</v>
      </c>
      <c r="D94" s="9">
        <f t="shared" si="26"/>
        <v>0.25197586757592244</v>
      </c>
      <c r="E94" s="9">
        <f t="shared" si="27"/>
        <v>0.24539656462420661</v>
      </c>
      <c r="F94" s="9">
        <f t="shared" si="28"/>
        <v>0.50262756779987083</v>
      </c>
      <c r="G94" s="9">
        <f t="shared" si="29"/>
        <v>1.0640265300664966</v>
      </c>
      <c r="H94" s="9">
        <f t="shared" si="30"/>
        <v>3.9686340188855254</v>
      </c>
      <c r="I94" s="9">
        <f t="shared" si="31"/>
        <v>4.0750366718921756</v>
      </c>
      <c r="J94" s="9">
        <f t="shared" si="32"/>
        <v>1.9895446729618418</v>
      </c>
      <c r="K94" s="11">
        <f t="shared" si="33"/>
        <v>0.26385224274406333</v>
      </c>
      <c r="L94" s="11">
        <f t="shared" si="34"/>
        <v>0.25706940874035988</v>
      </c>
      <c r="M94" s="11">
        <f t="shared" si="35"/>
        <v>0.5181347150259068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-0.26353534733364159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0.23230327857243349</v>
      </c>
      <c r="Q94" s="11">
        <f>2*'OddsRatio_working_3-way'!K94*'OddsRatio_working_3-way'!L94*'OddsRatio_working_3-way'!M94</f>
        <v>7.0288435271538108E-2</v>
      </c>
      <c r="R94" s="11">
        <f t="shared" si="36"/>
        <v>0</v>
      </c>
      <c r="S94" s="11">
        <f t="shared" si="37"/>
        <v>-0.88148812264767051</v>
      </c>
      <c r="T94" s="11">
        <f t="shared" si="38"/>
        <v>-0.2667135015575402</v>
      </c>
      <c r="U94" s="11">
        <f>'OddsRatio_working_3-way'!S94-'OddsRatio_working_3-way'!R94^2/3</f>
        <v>-0.88148812264767051</v>
      </c>
      <c r="V94" s="11">
        <f>'OddsRatio_working_3-way'!S94*'OddsRatio_working_3-way'!R94/3-2*'OddsRatio_working_3-way'!R94^3/27-'OddsRatio_working_3-way'!T94</f>
        <v>0.2667135015575402</v>
      </c>
      <c r="W94" s="11">
        <f>'OddsRatio_working_3-way'!V94^2+4*'OddsRatio_working_3-way'!U94^3/27</f>
        <v>-3.0335768254964521E-2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0.15927324019436576</v>
      </c>
      <c r="Y94" s="11">
        <f>IF('OddsRatio_working_3-way'!W94&gt;=0,IF('OddsRatio_working_3-way'!V94+SQRT('OddsRatio_working_3-way'!W94)&gt;0,0,PI()),ACOS('OddsRatio_working_3-way'!V94/(2*'OddsRatio_working_3-way'!X94)))</f>
        <v>0.57850165547818155</v>
      </c>
      <c r="Z94" s="11">
        <f>'OddsRatio_working_3-way'!X94^(1/3)*COS('OddsRatio_working_3-way'!Y94/3)</f>
        <v>0.53201326503324831</v>
      </c>
      <c r="AA94" s="11">
        <f>'OddsRatio_working_3-way'!X94^(1/3)*COS(('OddsRatio_working_3-way'!Y94+2*PI())/3)</f>
        <v>-0.35597020866505596</v>
      </c>
      <c r="AB94" s="11">
        <f>'OddsRatio_working_3-way'!X94^(1/3)*COS(('OddsRatio_working_3-way'!Y94+4*PI())/3)</f>
        <v>-0.17604305636819245</v>
      </c>
      <c r="AC94" s="11">
        <f>'OddsRatio_working_3-way'!X94^(1/3)*SIN('OddsRatio_working_3-way'!Y94/3)</f>
        <v>0.10388098981311705</v>
      </c>
      <c r="AD94" s="11">
        <f>'OddsRatio_working_3-way'!X94^(1/3)*SIN(('OddsRatio_working_3-way'!Y94+2*PI())/3)</f>
        <v>0.4087965077625379</v>
      </c>
      <c r="AE94" s="11">
        <f>'OddsRatio_working_3-way'!X94^(1/3)*SIN(('OddsRatio_working_3-way'!Y94+4*PI())/3)</f>
        <v>-0.51267749757565495</v>
      </c>
      <c r="AF94" s="11">
        <f>-'OddsRatio_working_3-way'!U94/(3*'OddsRatio_working_3-way'!X94^(1/3))*COS(('OddsRatio_working_3-way'!Y94)/3)</f>
        <v>0.53201326503324819</v>
      </c>
      <c r="AG94" s="11">
        <f>-'OddsRatio_working_3-way'!U94/(3*'OddsRatio_working_3-way'!X94^(1/3))*COS(('OddsRatio_working_3-way'!Y94+2*PI())/3)</f>
        <v>-0.35597020866505591</v>
      </c>
      <c r="AH94" s="11">
        <f>-'OddsRatio_working_3-way'!U94/(3*'OddsRatio_working_3-way'!X94^(1/3))*COS(('OddsRatio_working_3-way'!Y94+4*PI())/3)</f>
        <v>-0.1760430563681924</v>
      </c>
      <c r="AI94" s="11">
        <f>'OddsRatio_working_3-way'!U94/(3*'OddsRatio_working_3-way'!X94^(1/3))*SIN(('OddsRatio_working_3-way'!Y94)/3)</f>
        <v>-0.10388098981311703</v>
      </c>
      <c r="AJ94" s="11">
        <f>'OddsRatio_working_3-way'!U94/(3*'OddsRatio_working_3-way'!X94^(1/3))*SIN(('OddsRatio_working_3-way'!Y94+2*PI())/3)</f>
        <v>-0.40879650776253784</v>
      </c>
      <c r="AK94" s="11">
        <f>'OddsRatio_working_3-way'!U94/(3*'OddsRatio_working_3-way'!X94^(1/3))*SIN(('OddsRatio_working_3-way'!Y94+4*PI())/3)</f>
        <v>0.51267749757565484</v>
      </c>
      <c r="AL94" s="11">
        <f>'OddsRatio_working_3-way'!Z94+'OddsRatio_working_3-way'!AF94</f>
        <v>1.0640265300664966</v>
      </c>
      <c r="AM94" s="11">
        <f>'OddsRatio_working_3-way'!AA94+'OddsRatio_working_3-way'!AG94</f>
        <v>-0.71194041733011182</v>
      </c>
      <c r="AN94" s="11">
        <f>'OddsRatio_working_3-way'!AB94+'OddsRatio_working_3-way'!AH94</f>
        <v>-0.35208611273638485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1.0640265300664966</v>
      </c>
      <c r="AS94" s="11">
        <f>IF(('OddsRatio_working_3-way'!X94=0),IF(Q94&gt;0,-Q94^(1/3),(-Q94)^(1/3)),'OddsRatio_working_3-way'!AM94-'OddsRatio_working_3-way'!R94/3)</f>
        <v>-0.71194041733011182</v>
      </c>
      <c r="AT94" s="11">
        <f>IF(('OddsRatio_working_3-way'!X94=0),IF(Q94&gt;0,-Q94^(1/3),(-Q94)^(1/3)),'OddsRatio_working_3-way'!AN94-'OddsRatio_working_3-way'!R94/3)</f>
        <v>-0.35208611273638485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1.48</v>
      </c>
      <c r="B95" s="4">
        <f>IF('True_Odds_Calculator_3-way'!B94="","",'True_Odds_Calculator_3-way'!B94)</f>
        <v>5.13</v>
      </c>
      <c r="C95" s="4">
        <f>IF('True_Odds_Calculator_3-way'!C94="","",'True_Odds_Calculator_3-way'!C94)</f>
        <v>6.22</v>
      </c>
      <c r="D95" s="9">
        <f t="shared" si="26"/>
        <v>0.66198356143915293</v>
      </c>
      <c r="E95" s="9">
        <f t="shared" si="27"/>
        <v>0.18541225688093638</v>
      </c>
      <c r="F95" s="9">
        <f t="shared" si="28"/>
        <v>0.15260418167991083</v>
      </c>
      <c r="G95" s="9">
        <f t="shared" si="29"/>
        <v>1.0637740190066016</v>
      </c>
      <c r="H95" s="9">
        <f t="shared" si="30"/>
        <v>1.5106115291231688</v>
      </c>
      <c r="I95" s="9">
        <f t="shared" si="31"/>
        <v>5.393386698497264</v>
      </c>
      <c r="J95" s="9">
        <f t="shared" si="32"/>
        <v>6.55290037921446</v>
      </c>
      <c r="K95" s="11">
        <f t="shared" si="33"/>
        <v>0.67567567567567566</v>
      </c>
      <c r="L95" s="11">
        <f t="shared" si="34"/>
        <v>0.19493177387914232</v>
      </c>
      <c r="M95" s="11">
        <f t="shared" si="35"/>
        <v>0.16077170418006431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-0.21912520067876318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0.2081536605144661</v>
      </c>
      <c r="Q95" s="11">
        <f>2*'OddsRatio_working_3-way'!K95*'OddsRatio_working_3-way'!L95*'OddsRatio_working_3-way'!M95</f>
        <v>4.2350693899179268E-2</v>
      </c>
      <c r="R95" s="11">
        <f t="shared" si="36"/>
        <v>0</v>
      </c>
      <c r="S95" s="11">
        <f t="shared" si="37"/>
        <v>-0.94993026758076393</v>
      </c>
      <c r="T95" s="11">
        <f t="shared" si="38"/>
        <v>-0.19327167193911779</v>
      </c>
      <c r="U95" s="11">
        <f>'OddsRatio_working_3-way'!S95-'OddsRatio_working_3-way'!R95^2/3</f>
        <v>-0.94993026758076393</v>
      </c>
      <c r="V95" s="11">
        <f>'OddsRatio_working_3-way'!S95*'OddsRatio_working_3-way'!R95/3-2*'OddsRatio_working_3-way'!R95^3/27-'OddsRatio_working_3-way'!T95</f>
        <v>0.19327167193911779</v>
      </c>
      <c r="W95" s="11">
        <f>'OddsRatio_working_3-way'!V95^2+4*'OddsRatio_working_3-way'!U95^3/27</f>
        <v>-8.9636610949268183E-2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0.17817866744044455</v>
      </c>
      <c r="Y95" s="11">
        <f>IF('OddsRatio_working_3-way'!W95&gt;=0,IF('OddsRatio_working_3-way'!V95+SQRT('OddsRatio_working_3-way'!W95)&gt;0,0,PI()),ACOS('OddsRatio_working_3-way'!V95/(2*'OddsRatio_working_3-way'!X95)))</f>
        <v>0.99756037730106484</v>
      </c>
      <c r="Z95" s="11">
        <f>'OddsRatio_working_3-way'!X95^(1/3)*COS('OddsRatio_working_3-way'!Y95/3)</f>
        <v>0.53188700950330081</v>
      </c>
      <c r="AA95" s="11">
        <f>'OddsRatio_working_3-way'!X95^(1/3)*COS(('OddsRatio_working_3-way'!Y95+2*PI())/3)</f>
        <v>-0.42501809020268244</v>
      </c>
      <c r="AB95" s="11">
        <f>'OddsRatio_working_3-way'!X95^(1/3)*COS(('OddsRatio_working_3-way'!Y95+4*PI())/3)</f>
        <v>-0.10686891930061837</v>
      </c>
      <c r="AC95" s="11">
        <f>'OddsRatio_working_3-way'!X95^(1/3)*SIN('OddsRatio_working_3-way'!Y95/3)</f>
        <v>0.18368350946276285</v>
      </c>
      <c r="AD95" s="11">
        <f>'OddsRatio_working_3-way'!X95^(1/3)*SIN(('OddsRatio_working_3-way'!Y95+2*PI())/3)</f>
        <v>0.36878590744141226</v>
      </c>
      <c r="AE95" s="11">
        <f>'OddsRatio_working_3-way'!X95^(1/3)*SIN(('OddsRatio_working_3-way'!Y95+4*PI())/3)</f>
        <v>-0.55246941690417517</v>
      </c>
      <c r="AF95" s="11">
        <f>-'OddsRatio_working_3-way'!U95/(3*'OddsRatio_working_3-way'!X95^(1/3))*COS(('OddsRatio_working_3-way'!Y95)/3)</f>
        <v>0.53188700950330081</v>
      </c>
      <c r="AG95" s="11">
        <f>-'OddsRatio_working_3-way'!U95/(3*'OddsRatio_working_3-way'!X95^(1/3))*COS(('OddsRatio_working_3-way'!Y95+2*PI())/3)</f>
        <v>-0.42501809020268233</v>
      </c>
      <c r="AH95" s="11">
        <f>-'OddsRatio_working_3-way'!U95/(3*'OddsRatio_working_3-way'!X95^(1/3))*COS(('OddsRatio_working_3-way'!Y95+4*PI())/3)</f>
        <v>-0.10686891930061834</v>
      </c>
      <c r="AI95" s="11">
        <f>'OddsRatio_working_3-way'!U95/(3*'OddsRatio_working_3-way'!X95^(1/3))*SIN(('OddsRatio_working_3-way'!Y95)/3)</f>
        <v>-0.18368350946276282</v>
      </c>
      <c r="AJ95" s="11">
        <f>'OddsRatio_working_3-way'!U95/(3*'OddsRatio_working_3-way'!X95^(1/3))*SIN(('OddsRatio_working_3-way'!Y95+2*PI())/3)</f>
        <v>-0.36878590744141221</v>
      </c>
      <c r="AK95" s="11">
        <f>'OddsRatio_working_3-way'!U95/(3*'OddsRatio_working_3-way'!X95^(1/3))*SIN(('OddsRatio_working_3-way'!Y95+4*PI())/3)</f>
        <v>0.55246941690417506</v>
      </c>
      <c r="AL95" s="11">
        <f>'OddsRatio_working_3-way'!Z95+'OddsRatio_working_3-way'!AF95</f>
        <v>1.0637740190066016</v>
      </c>
      <c r="AM95" s="11">
        <f>'OddsRatio_working_3-way'!AA95+'OddsRatio_working_3-way'!AG95</f>
        <v>-0.85003618040536477</v>
      </c>
      <c r="AN95" s="11">
        <f>'OddsRatio_working_3-way'!AB95+'OddsRatio_working_3-way'!AH95</f>
        <v>-0.21373783860123671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1.0637740190066016</v>
      </c>
      <c r="AS95" s="11">
        <f>IF(('OddsRatio_working_3-way'!X95=0),IF(Q95&gt;0,-Q95^(1/3),(-Q95)^(1/3)),'OddsRatio_working_3-way'!AM95-'OddsRatio_working_3-way'!R95/3)</f>
        <v>-0.85003618040536477</v>
      </c>
      <c r="AT95" s="11">
        <f>IF(('OddsRatio_working_3-way'!X95=0),IF(Q95&gt;0,-Q95^(1/3),(-Q95)^(1/3)),'OddsRatio_working_3-way'!AN95-'OddsRatio_working_3-way'!R95/3)</f>
        <v>-0.21373783860123671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2.34</v>
      </c>
      <c r="B96" s="4">
        <f>IF('True_Odds_Calculator_3-way'!B95="","",'True_Odds_Calculator_3-way'!B95)</f>
        <v>3.37</v>
      </c>
      <c r="C96" s="4">
        <f>IF('True_Odds_Calculator_3-way'!C95="","",'True_Odds_Calculator_3-way'!C95)</f>
        <v>3.31</v>
      </c>
      <c r="D96" s="9">
        <f t="shared" si="26"/>
        <v>0.41766660040044767</v>
      </c>
      <c r="E96" s="9">
        <f t="shared" si="27"/>
        <v>0.28852060166435534</v>
      </c>
      <c r="F96" s="9">
        <f t="shared" si="28"/>
        <v>0.29381279793519705</v>
      </c>
      <c r="G96" s="9">
        <f t="shared" si="29"/>
        <v>1.0404881871416145</v>
      </c>
      <c r="H96" s="9">
        <f t="shared" si="30"/>
        <v>2.3942541707697633</v>
      </c>
      <c r="I96" s="9">
        <f t="shared" si="31"/>
        <v>3.4659570035256269</v>
      </c>
      <c r="J96" s="9">
        <f t="shared" si="32"/>
        <v>3.4035277122971297</v>
      </c>
      <c r="K96" s="11">
        <f t="shared" si="33"/>
        <v>0.42735042735042739</v>
      </c>
      <c r="L96" s="11">
        <f t="shared" si="34"/>
        <v>0.29673590504451036</v>
      </c>
      <c r="M96" s="11">
        <f t="shared" si="35"/>
        <v>0.30211480362537763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-0.28105503647651808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0.23063368558989233</v>
      </c>
      <c r="Q96" s="11">
        <f>2*'OddsRatio_working_3-way'!K96*'OddsRatio_working_3-way'!L96*'OddsRatio_working_3-way'!M96</f>
        <v>7.6622486906940984E-2</v>
      </c>
      <c r="R96" s="11">
        <f t="shared" si="36"/>
        <v>0</v>
      </c>
      <c r="S96" s="11">
        <f t="shared" si="37"/>
        <v>-0.82059972481283605</v>
      </c>
      <c r="T96" s="11">
        <f t="shared" si="38"/>
        <v>-0.27262449329330102</v>
      </c>
      <c r="U96" s="11">
        <f>'OddsRatio_working_3-way'!S96-'OddsRatio_working_3-way'!R96^2/3</f>
        <v>-0.82059972481283605</v>
      </c>
      <c r="V96" s="11">
        <f>'OddsRatio_working_3-way'!S96*'OddsRatio_working_3-way'!R96/3-2*'OddsRatio_working_3-way'!R96^3/27-'OddsRatio_working_3-way'!T96</f>
        <v>0.27262449329330102</v>
      </c>
      <c r="W96" s="11">
        <f>'OddsRatio_working_3-way'!V96^2+4*'OddsRatio_working_3-way'!U96^3/27</f>
        <v>-7.5393893448656296E-3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0.1430589945514566</v>
      </c>
      <c r="Y96" s="11">
        <f>IF('OddsRatio_working_3-way'!W96&gt;=0,IF('OddsRatio_working_3-way'!V96+SQRT('OddsRatio_working_3-way'!W96)&gt;0,0,PI()),ACOS('OddsRatio_working_3-way'!V96/(2*'OddsRatio_working_3-way'!X96)))</f>
        <v>0.30833754204889674</v>
      </c>
      <c r="Z96" s="11">
        <f>'OddsRatio_working_3-way'!X96^(1/3)*COS('OddsRatio_working_3-way'!Y96/3)</f>
        <v>0.52024409357080725</v>
      </c>
      <c r="AA96" s="11">
        <f>'OddsRatio_working_3-way'!X96^(1/3)*COS(('OddsRatio_working_3-way'!Y96+2*PI())/3)</f>
        <v>-0.30659239788936982</v>
      </c>
      <c r="AB96" s="11">
        <f>'OddsRatio_working_3-way'!X96^(1/3)*COS(('OddsRatio_working_3-way'!Y96+4*PI())/3)</f>
        <v>-0.21365169568143758</v>
      </c>
      <c r="AC96" s="11">
        <f>'OddsRatio_working_3-way'!X96^(1/3)*SIN('OddsRatio_working_3-way'!Y96/3)</f>
        <v>5.3659339438422757E-2</v>
      </c>
      <c r="AD96" s="11">
        <f>'OddsRatio_working_3-way'!X96^(1/3)*SIN(('OddsRatio_working_3-way'!Y96+2*PI())/3)</f>
        <v>0.42371493148191636</v>
      </c>
      <c r="AE96" s="11">
        <f>'OddsRatio_working_3-way'!X96^(1/3)*SIN(('OddsRatio_working_3-way'!Y96+4*PI())/3)</f>
        <v>-0.47737427092033885</v>
      </c>
      <c r="AF96" s="11">
        <f>-'OddsRatio_working_3-way'!U96/(3*'OddsRatio_working_3-way'!X96^(1/3))*COS(('OddsRatio_working_3-way'!Y96)/3)</f>
        <v>0.52024409357080725</v>
      </c>
      <c r="AG96" s="11">
        <f>-'OddsRatio_working_3-way'!U96/(3*'OddsRatio_working_3-way'!X96^(1/3))*COS(('OddsRatio_working_3-way'!Y96+2*PI())/3)</f>
        <v>-0.30659239788936982</v>
      </c>
      <c r="AH96" s="11">
        <f>-'OddsRatio_working_3-way'!U96/(3*'OddsRatio_working_3-way'!X96^(1/3))*COS(('OddsRatio_working_3-way'!Y96+4*PI())/3)</f>
        <v>-0.21365169568143758</v>
      </c>
      <c r="AI96" s="11">
        <f>'OddsRatio_working_3-way'!U96/(3*'OddsRatio_working_3-way'!X96^(1/3))*SIN(('OddsRatio_working_3-way'!Y96)/3)</f>
        <v>-5.3659339438422757E-2</v>
      </c>
      <c r="AJ96" s="11">
        <f>'OddsRatio_working_3-way'!U96/(3*'OddsRatio_working_3-way'!X96^(1/3))*SIN(('OddsRatio_working_3-way'!Y96+2*PI())/3)</f>
        <v>-0.42371493148191636</v>
      </c>
      <c r="AK96" s="11">
        <f>'OddsRatio_working_3-way'!U96/(3*'OddsRatio_working_3-way'!X96^(1/3))*SIN(('OddsRatio_working_3-way'!Y96+4*PI())/3)</f>
        <v>0.47737427092033885</v>
      </c>
      <c r="AL96" s="11">
        <f>'OddsRatio_working_3-way'!Z96+'OddsRatio_working_3-way'!AF96</f>
        <v>1.0404881871416145</v>
      </c>
      <c r="AM96" s="11">
        <f>'OddsRatio_working_3-way'!AA96+'OddsRatio_working_3-way'!AG96</f>
        <v>-0.61318479577873963</v>
      </c>
      <c r="AN96" s="11">
        <f>'OddsRatio_working_3-way'!AB96+'OddsRatio_working_3-way'!AH96</f>
        <v>-0.42730339136287515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1.0404881871416145</v>
      </c>
      <c r="AS96" s="11">
        <f>IF(('OddsRatio_working_3-way'!X96=0),IF(Q96&gt;0,-Q96^(1/3),(-Q96)^(1/3)),'OddsRatio_working_3-way'!AM96-'OddsRatio_working_3-way'!R96/3)</f>
        <v>-0.61318479577873963</v>
      </c>
      <c r="AT96" s="11">
        <f>IF(('OddsRatio_working_3-way'!X96=0),IF(Q96&gt;0,-Q96^(1/3),(-Q96)^(1/3)),'OddsRatio_working_3-way'!AN96-'OddsRatio_working_3-way'!R96/3)</f>
        <v>-0.42730339136287515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1.66</v>
      </c>
      <c r="B97" s="4">
        <f>IF('True_Odds_Calculator_3-way'!B96="","",'True_Odds_Calculator_3-way'!B96)</f>
        <v>4.6100000000000003</v>
      </c>
      <c r="C97" s="4">
        <f>IF('True_Odds_Calculator_3-way'!C96="","",'True_Odds_Calculator_3-way'!C96)</f>
        <v>4.7</v>
      </c>
      <c r="D97" s="9">
        <f t="shared" si="26"/>
        <v>0.58891535857271027</v>
      </c>
      <c r="E97" s="9">
        <f t="shared" si="27"/>
        <v>0.20755283843678751</v>
      </c>
      <c r="F97" s="9">
        <f t="shared" si="28"/>
        <v>0.20353180299050216</v>
      </c>
      <c r="G97" s="9">
        <f t="shared" si="29"/>
        <v>1.0576316413679931</v>
      </c>
      <c r="H97" s="9">
        <f t="shared" si="30"/>
        <v>1.6980368833028749</v>
      </c>
      <c r="I97" s="9">
        <f t="shared" si="31"/>
        <v>4.818050225338455</v>
      </c>
      <c r="J97" s="9">
        <f t="shared" si="32"/>
        <v>4.9132370730615751</v>
      </c>
      <c r="K97" s="11">
        <f t="shared" si="33"/>
        <v>0.60240963855421692</v>
      </c>
      <c r="L97" s="11">
        <f t="shared" si="34"/>
        <v>0.21691973969631234</v>
      </c>
      <c r="M97" s="11">
        <f t="shared" si="35"/>
        <v>0.21276595744680851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-0.24510151187664753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0.22159065949495124</v>
      </c>
      <c r="Q97" s="11">
        <f>2*'OddsRatio_working_3-way'!K97*'OddsRatio_working_3-way'!L97*'OddsRatio_working_3-way'!M97</f>
        <v>5.5606188079034183E-2</v>
      </c>
      <c r="R97" s="11">
        <f t="shared" si="36"/>
        <v>0</v>
      </c>
      <c r="S97" s="11">
        <f t="shared" si="37"/>
        <v>-0.9040770813624005</v>
      </c>
      <c r="T97" s="11">
        <f t="shared" si="38"/>
        <v>-0.2268700329642159</v>
      </c>
      <c r="U97" s="11">
        <f>'OddsRatio_working_3-way'!S97-'OddsRatio_working_3-way'!R97^2/3</f>
        <v>-0.9040770813624005</v>
      </c>
      <c r="V97" s="11">
        <f>'OddsRatio_working_3-way'!S97*'OddsRatio_working_3-way'!R97/3-2*'OddsRatio_working_3-way'!R97^3/27-'OddsRatio_working_3-way'!T97</f>
        <v>0.2268700329642159</v>
      </c>
      <c r="W97" s="11">
        <f>'OddsRatio_working_3-way'!V97^2+4*'OddsRatio_working_3-way'!U97^3/27</f>
        <v>-5.8004396510500218E-2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0.16543458553736928</v>
      </c>
      <c r="Y97" s="11">
        <f>IF('OddsRatio_working_3-way'!W97&gt;=0,IF('OddsRatio_working_3-way'!V97+SQRT('OddsRatio_working_3-way'!W97)&gt;0,0,PI()),ACOS('OddsRatio_working_3-way'!V97/(2*'OddsRatio_working_3-way'!X97)))</f>
        <v>0.81526026102079641</v>
      </c>
      <c r="Z97" s="11">
        <f>'OddsRatio_working_3-way'!X97^(1/3)*COS('OddsRatio_working_3-way'!Y97/3)</f>
        <v>0.52881582068399657</v>
      </c>
      <c r="AA97" s="11">
        <f>'OddsRatio_working_3-way'!X97^(1/3)*COS(('OddsRatio_working_3-way'!Y97+2*PI())/3)</f>
        <v>-0.39201919975768257</v>
      </c>
      <c r="AB97" s="11">
        <f>'OddsRatio_working_3-way'!X97^(1/3)*COS(('OddsRatio_working_3-way'!Y97+4*PI())/3)</f>
        <v>-0.13679662092631381</v>
      </c>
      <c r="AC97" s="11">
        <f>'OddsRatio_working_3-way'!X97^(1/3)*SIN('OddsRatio_working_3-way'!Y97/3)</f>
        <v>0.14735282459156121</v>
      </c>
      <c r="AD97" s="11">
        <f>'OddsRatio_working_3-way'!X97^(1/3)*SIN(('OddsRatio_working_3-way'!Y97+2*PI())/3)</f>
        <v>0.38429152233967678</v>
      </c>
      <c r="AE97" s="11">
        <f>'OddsRatio_working_3-way'!X97^(1/3)*SIN(('OddsRatio_working_3-way'!Y97+4*PI())/3)</f>
        <v>-0.53164434693123797</v>
      </c>
      <c r="AF97" s="11">
        <f>-'OddsRatio_working_3-way'!U97/(3*'OddsRatio_working_3-way'!X97^(1/3))*COS(('OddsRatio_working_3-way'!Y97)/3)</f>
        <v>0.52881582068399657</v>
      </c>
      <c r="AG97" s="11">
        <f>-'OddsRatio_working_3-way'!U97/(3*'OddsRatio_working_3-way'!X97^(1/3))*COS(('OddsRatio_working_3-way'!Y97+2*PI())/3)</f>
        <v>-0.39201919975768257</v>
      </c>
      <c r="AH97" s="11">
        <f>-'OddsRatio_working_3-way'!U97/(3*'OddsRatio_working_3-way'!X97^(1/3))*COS(('OddsRatio_working_3-way'!Y97+4*PI())/3)</f>
        <v>-0.13679662092631381</v>
      </c>
      <c r="AI97" s="11">
        <f>'OddsRatio_working_3-way'!U97/(3*'OddsRatio_working_3-way'!X97^(1/3))*SIN(('OddsRatio_working_3-way'!Y97)/3)</f>
        <v>-0.14735282459156121</v>
      </c>
      <c r="AJ97" s="11">
        <f>'OddsRatio_working_3-way'!U97/(3*'OddsRatio_working_3-way'!X97^(1/3))*SIN(('OddsRatio_working_3-way'!Y97+2*PI())/3)</f>
        <v>-0.38429152233967678</v>
      </c>
      <c r="AK97" s="11">
        <f>'OddsRatio_working_3-way'!U97/(3*'OddsRatio_working_3-way'!X97^(1/3))*SIN(('OddsRatio_working_3-way'!Y97+4*PI())/3)</f>
        <v>0.53164434693123797</v>
      </c>
      <c r="AL97" s="11">
        <f>'OddsRatio_working_3-way'!Z97+'OddsRatio_working_3-way'!AF97</f>
        <v>1.0576316413679931</v>
      </c>
      <c r="AM97" s="11">
        <f>'OddsRatio_working_3-way'!AA97+'OddsRatio_working_3-way'!AG97</f>
        <v>-0.78403839951536514</v>
      </c>
      <c r="AN97" s="11">
        <f>'OddsRatio_working_3-way'!AB97+'OddsRatio_working_3-way'!AH97</f>
        <v>-0.27359324185262762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1.0576316413679931</v>
      </c>
      <c r="AS97" s="11">
        <f>IF(('OddsRatio_working_3-way'!X97=0),IF(Q97&gt;0,-Q97^(1/3),(-Q97)^(1/3)),'OddsRatio_working_3-way'!AM97-'OddsRatio_working_3-way'!R97/3)</f>
        <v>-0.78403839951536514</v>
      </c>
      <c r="AT97" s="11">
        <f>IF(('OddsRatio_working_3-way'!X97=0),IF(Q97&gt;0,-Q97^(1/3),(-Q97)^(1/3)),'OddsRatio_working_3-way'!AN97-'OddsRatio_working_3-way'!R97/3)</f>
        <v>-0.27359324185262762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2.39</v>
      </c>
      <c r="B98" s="4">
        <f>IF('True_Odds_Calculator_3-way'!B97="","",'True_Odds_Calculator_3-way'!B97)</f>
        <v>4.18</v>
      </c>
      <c r="C98" s="4">
        <f>IF('True_Odds_Calculator_3-way'!C97="","",'True_Odds_Calculator_3-way'!C97)</f>
        <v>2.7</v>
      </c>
      <c r="D98" s="9">
        <f t="shared" si="26"/>
        <v>0.40802874237074194</v>
      </c>
      <c r="E98" s="9">
        <f t="shared" si="27"/>
        <v>0.23152896043263282</v>
      </c>
      <c r="F98" s="9">
        <f t="shared" si="28"/>
        <v>0.36044229719662529</v>
      </c>
      <c r="G98" s="9">
        <f t="shared" si="29"/>
        <v>1.0437465756371065</v>
      </c>
      <c r="H98" s="9">
        <f t="shared" si="30"/>
        <v>2.4508077401355779</v>
      </c>
      <c r="I98" s="9">
        <f t="shared" si="31"/>
        <v>4.319114110525998</v>
      </c>
      <c r="J98" s="9">
        <f t="shared" si="32"/>
        <v>2.7743691785830809</v>
      </c>
      <c r="K98" s="11">
        <f t="shared" si="33"/>
        <v>0.41841004184100417</v>
      </c>
      <c r="L98" s="11">
        <f t="shared" si="34"/>
        <v>0.23923444976076558</v>
      </c>
      <c r="M98" s="11">
        <f t="shared" si="35"/>
        <v>0.37037037037037035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-0.27858189915005593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0.2324500232450023</v>
      </c>
      <c r="Q98" s="11">
        <f>2*'OddsRatio_working_3-way'!K98*'OddsRatio_working_3-way'!L98*'OddsRatio_working_3-way'!M98</f>
        <v>7.4146737877193725E-2</v>
      </c>
      <c r="R98" s="11">
        <f t="shared" si="36"/>
        <v>0</v>
      </c>
      <c r="S98" s="11">
        <f t="shared" si="37"/>
        <v>-0.83440461836967716</v>
      </c>
      <c r="T98" s="11">
        <f t="shared" si="38"/>
        <v>-0.26615777300468174</v>
      </c>
      <c r="U98" s="11">
        <f>'OddsRatio_working_3-way'!S98-'OddsRatio_working_3-way'!R98^2/3</f>
        <v>-0.83440461836967716</v>
      </c>
      <c r="V98" s="11">
        <f>'OddsRatio_working_3-way'!S98*'OddsRatio_working_3-way'!R98/3-2*'OddsRatio_working_3-way'!R98^3/27-'OddsRatio_working_3-way'!T98</f>
        <v>0.26615777300468174</v>
      </c>
      <c r="W98" s="11">
        <f>'OddsRatio_working_3-way'!V98^2+4*'OddsRatio_working_3-way'!U98^3/27</f>
        <v>-1.5224990667403834E-2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0.14668414263155333</v>
      </c>
      <c r="Y98" s="11">
        <f>IF('OddsRatio_working_3-way'!W98&gt;=0,IF('OddsRatio_working_3-way'!V98+SQRT('OddsRatio_working_3-way'!W98)&gt;0,0,PI()),ACOS('OddsRatio_working_3-way'!V98/(2*'OddsRatio_working_3-way'!X98)))</f>
        <v>0.43410238350787234</v>
      </c>
      <c r="Z98" s="11">
        <f>'OddsRatio_working_3-way'!X98^(1/3)*COS('OddsRatio_working_3-way'!Y98/3)</f>
        <v>0.52187328781855324</v>
      </c>
      <c r="AA98" s="11">
        <f>'OddsRatio_working_3-way'!X98^(1/3)*COS(('OddsRatio_working_3-way'!Y98+2*PI())/3)</f>
        <v>-0.32679526664396014</v>
      </c>
      <c r="AB98" s="11">
        <f>'OddsRatio_working_3-way'!X98^(1/3)*COS(('OddsRatio_working_3-way'!Y98+4*PI())/3)</f>
        <v>-0.19507802117459322</v>
      </c>
      <c r="AC98" s="11">
        <f>'OddsRatio_working_3-way'!X98^(1/3)*SIN('OddsRatio_working_3-way'!Y98/3)</f>
        <v>7.6046987128655263E-2</v>
      </c>
      <c r="AD98" s="11">
        <f>'OddsRatio_working_3-way'!X98^(1/3)*SIN(('OddsRatio_working_3-way'!Y98+2*PI())/3)</f>
        <v>0.41393203124304762</v>
      </c>
      <c r="AE98" s="11">
        <f>'OddsRatio_working_3-way'!X98^(1/3)*SIN(('OddsRatio_working_3-way'!Y98+4*PI())/3)</f>
        <v>-0.48997901837170266</v>
      </c>
      <c r="AF98" s="11">
        <f>-'OddsRatio_working_3-way'!U98/(3*'OddsRatio_working_3-way'!X98^(1/3))*COS(('OddsRatio_working_3-way'!Y98)/3)</f>
        <v>0.52187328781855324</v>
      </c>
      <c r="AG98" s="11">
        <f>-'OddsRatio_working_3-way'!U98/(3*'OddsRatio_working_3-way'!X98^(1/3))*COS(('OddsRatio_working_3-way'!Y98+2*PI())/3)</f>
        <v>-0.32679526664396014</v>
      </c>
      <c r="AH98" s="11">
        <f>-'OddsRatio_working_3-way'!U98/(3*'OddsRatio_working_3-way'!X98^(1/3))*COS(('OddsRatio_working_3-way'!Y98+4*PI())/3)</f>
        <v>-0.19507802117459322</v>
      </c>
      <c r="AI98" s="11">
        <f>'OddsRatio_working_3-way'!U98/(3*'OddsRatio_working_3-way'!X98^(1/3))*SIN(('OddsRatio_working_3-way'!Y98)/3)</f>
        <v>-7.6046987128655263E-2</v>
      </c>
      <c r="AJ98" s="11">
        <f>'OddsRatio_working_3-way'!U98/(3*'OddsRatio_working_3-way'!X98^(1/3))*SIN(('OddsRatio_working_3-way'!Y98+2*PI())/3)</f>
        <v>-0.41393203124304762</v>
      </c>
      <c r="AK98" s="11">
        <f>'OddsRatio_working_3-way'!U98/(3*'OddsRatio_working_3-way'!X98^(1/3))*SIN(('OddsRatio_working_3-way'!Y98+4*PI())/3)</f>
        <v>0.48997901837170266</v>
      </c>
      <c r="AL98" s="11">
        <f>'OddsRatio_working_3-way'!Z98+'OddsRatio_working_3-way'!AF98</f>
        <v>1.0437465756371065</v>
      </c>
      <c r="AM98" s="11">
        <f>'OddsRatio_working_3-way'!AA98+'OddsRatio_working_3-way'!AG98</f>
        <v>-0.65359053328792027</v>
      </c>
      <c r="AN98" s="11">
        <f>'OddsRatio_working_3-way'!AB98+'OddsRatio_working_3-way'!AH98</f>
        <v>-0.39015604234918644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1.0437465756371065</v>
      </c>
      <c r="AS98" s="11">
        <f>IF(('OddsRatio_working_3-way'!X98=0),IF(Q98&gt;0,-Q98^(1/3),(-Q98)^(1/3)),'OddsRatio_working_3-way'!AM98-'OddsRatio_working_3-way'!R98/3)</f>
        <v>-0.65359053328792027</v>
      </c>
      <c r="AT98" s="11">
        <f>IF(('OddsRatio_working_3-way'!X98=0),IF(Q98&gt;0,-Q98^(1/3),(-Q98)^(1/3)),'OddsRatio_working_3-way'!AN98-'OddsRatio_working_3-way'!R98/3)</f>
        <v>-0.39015604234918644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2.2799999999999998</v>
      </c>
      <c r="B99" s="4">
        <f>IF('True_Odds_Calculator_3-way'!B98="","",'True_Odds_Calculator_3-way'!B98)</f>
        <v>3.88</v>
      </c>
      <c r="C99" s="4">
        <f>IF('True_Odds_Calculator_3-way'!C98="","",'True_Odds_Calculator_3-way'!C98)</f>
        <v>3.02</v>
      </c>
      <c r="D99" s="9">
        <f t="shared" si="26"/>
        <v>0.42830079681360306</v>
      </c>
      <c r="E99" s="9">
        <f t="shared" si="27"/>
        <v>0.24979283844077718</v>
      </c>
      <c r="F99" s="9">
        <f t="shared" si="28"/>
        <v>0.32190636474561996</v>
      </c>
      <c r="G99" s="9">
        <f t="shared" si="29"/>
        <v>1.0428185186957539</v>
      </c>
      <c r="H99" s="9">
        <f t="shared" si="30"/>
        <v>2.334807703930565</v>
      </c>
      <c r="I99" s="9">
        <f t="shared" si="31"/>
        <v>4.0033173338437713</v>
      </c>
      <c r="J99" s="9">
        <f t="shared" si="32"/>
        <v>3.1064934077654227</v>
      </c>
      <c r="K99" s="11">
        <f t="shared" si="33"/>
        <v>0.43859649122807021</v>
      </c>
      <c r="L99" s="11">
        <f t="shared" si="34"/>
        <v>0.25773195876288663</v>
      </c>
      <c r="M99" s="11">
        <f t="shared" si="35"/>
        <v>0.33112582781456956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-0.27872781564753712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0.23132094590952701</v>
      </c>
      <c r="Q99" s="11">
        <f>2*'OddsRatio_working_3-way'!K99*'OddsRatio_working_3-way'!L99*'OddsRatio_working_3-way'!M99</f>
        <v>7.4861147543536274E-2</v>
      </c>
      <c r="R99" s="11">
        <f t="shared" si="36"/>
        <v>0</v>
      </c>
      <c r="S99" s="11">
        <f t="shared" si="37"/>
        <v>-0.82991697607260673</v>
      </c>
      <c r="T99" s="11">
        <f t="shared" si="38"/>
        <v>-0.26858154565456538</v>
      </c>
      <c r="U99" s="11">
        <f>'OddsRatio_working_3-way'!S99-'OddsRatio_working_3-way'!R99^2/3</f>
        <v>-0.82991697607260673</v>
      </c>
      <c r="V99" s="11">
        <f>'OddsRatio_working_3-way'!S99*'OddsRatio_working_3-way'!R99/3-2*'OddsRatio_working_3-way'!R99^3/27-'OddsRatio_working_3-way'!T99</f>
        <v>0.26858154565456538</v>
      </c>
      <c r="W99" s="11">
        <f>'OddsRatio_working_3-way'!V99^2+4*'OddsRatio_working_3-way'!U99^3/27</f>
        <v>-1.2547720980054342E-2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0.14550237768353627</v>
      </c>
      <c r="Y99" s="11">
        <f>IF('OddsRatio_working_3-way'!W99&gt;=0,IF('OddsRatio_working_3-way'!V99+SQRT('OddsRatio_working_3-way'!W99)&gt;0,0,PI()),ACOS('OddsRatio_working_3-way'!V99/(2*'OddsRatio_working_3-way'!X99)))</f>
        <v>0.39513253500052903</v>
      </c>
      <c r="Z99" s="11">
        <f>'OddsRatio_working_3-way'!X99^(1/3)*COS('OddsRatio_working_3-way'!Y99/3)</f>
        <v>0.52140925934787696</v>
      </c>
      <c r="AA99" s="11">
        <f>'OddsRatio_working_3-way'!X99^(1/3)*COS(('OddsRatio_working_3-way'!Y99+2*PI())/3)</f>
        <v>-0.32052546398670517</v>
      </c>
      <c r="AB99" s="11">
        <f>'OddsRatio_working_3-way'!X99^(1/3)*COS(('OddsRatio_working_3-way'!Y99+4*PI())/3)</f>
        <v>-0.20088379536117196</v>
      </c>
      <c r="AC99" s="11">
        <f>'OddsRatio_working_3-way'!X99^(1/3)*SIN('OddsRatio_working_3-way'!Y99/3)</f>
        <v>6.9075149587247725E-2</v>
      </c>
      <c r="AD99" s="11">
        <f>'OddsRatio_working_3-way'!X99^(1/3)*SIN(('OddsRatio_working_3-way'!Y99+2*PI())/3)</f>
        <v>0.41701608957006642</v>
      </c>
      <c r="AE99" s="11">
        <f>'OddsRatio_working_3-way'!X99^(1/3)*SIN(('OddsRatio_working_3-way'!Y99+4*PI())/3)</f>
        <v>-0.48609123915731406</v>
      </c>
      <c r="AF99" s="11">
        <f>-'OddsRatio_working_3-way'!U99/(3*'OddsRatio_working_3-way'!X99^(1/3))*COS(('OddsRatio_working_3-way'!Y99)/3)</f>
        <v>0.52140925934787685</v>
      </c>
      <c r="AG99" s="11">
        <f>-'OddsRatio_working_3-way'!U99/(3*'OddsRatio_working_3-way'!X99^(1/3))*COS(('OddsRatio_working_3-way'!Y99+2*PI())/3)</f>
        <v>-0.32052546398670512</v>
      </c>
      <c r="AH99" s="11">
        <f>-'OddsRatio_working_3-way'!U99/(3*'OddsRatio_working_3-way'!X99^(1/3))*COS(('OddsRatio_working_3-way'!Y99+4*PI())/3)</f>
        <v>-0.2008837953611719</v>
      </c>
      <c r="AI99" s="11">
        <f>'OddsRatio_working_3-way'!U99/(3*'OddsRatio_working_3-way'!X99^(1/3))*SIN(('OddsRatio_working_3-way'!Y99)/3)</f>
        <v>-6.9075149587247711E-2</v>
      </c>
      <c r="AJ99" s="11">
        <f>'OddsRatio_working_3-way'!U99/(3*'OddsRatio_working_3-way'!X99^(1/3))*SIN(('OddsRatio_working_3-way'!Y99+2*PI())/3)</f>
        <v>-0.41701608957006631</v>
      </c>
      <c r="AK99" s="11">
        <f>'OddsRatio_working_3-way'!U99/(3*'OddsRatio_working_3-way'!X99^(1/3))*SIN(('OddsRatio_working_3-way'!Y99+4*PI())/3)</f>
        <v>0.48609123915731395</v>
      </c>
      <c r="AL99" s="11">
        <f>'OddsRatio_working_3-way'!Z99+'OddsRatio_working_3-way'!AF99</f>
        <v>1.0428185186957539</v>
      </c>
      <c r="AM99" s="11">
        <f>'OddsRatio_working_3-way'!AA99+'OddsRatio_working_3-way'!AG99</f>
        <v>-0.64105092797341023</v>
      </c>
      <c r="AN99" s="11">
        <f>'OddsRatio_working_3-way'!AB99+'OddsRatio_working_3-way'!AH99</f>
        <v>-0.40176759072234386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1.0428185186957539</v>
      </c>
      <c r="AS99" s="11">
        <f>IF(('OddsRatio_working_3-way'!X99=0),IF(Q99&gt;0,-Q99^(1/3),(-Q99)^(1/3)),'OddsRatio_working_3-way'!AM99-'OddsRatio_working_3-way'!R99/3)</f>
        <v>-0.64105092797341023</v>
      </c>
      <c r="AT99" s="11">
        <f>IF(('OddsRatio_working_3-way'!X99=0),IF(Q99&gt;0,-Q99^(1/3),(-Q99)^(1/3)),'OddsRatio_working_3-way'!AN99-'OddsRatio_working_3-way'!R99/3)</f>
        <v>-0.40176759072234386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1.73</v>
      </c>
      <c r="B100" s="4">
        <f>IF('True_Odds_Calculator_3-way'!B99="","",'True_Odds_Calculator_3-way'!B99)</f>
        <v>4.1399999999999997</v>
      </c>
      <c r="C100" s="4">
        <f>IF('True_Odds_Calculator_3-way'!C99="","",'True_Odds_Calculator_3-way'!C99)</f>
        <v>4.76</v>
      </c>
      <c r="D100" s="9">
        <f t="shared" si="26"/>
        <v>0.56570775005535756</v>
      </c>
      <c r="E100" s="9">
        <f t="shared" si="27"/>
        <v>0.23244194256637521</v>
      </c>
      <c r="F100" s="9">
        <f t="shared" si="28"/>
        <v>0.20185030737826734</v>
      </c>
      <c r="G100" s="9">
        <f t="shared" si="29"/>
        <v>1.0516399859766998</v>
      </c>
      <c r="H100" s="9">
        <f t="shared" si="30"/>
        <v>1.767697189762991</v>
      </c>
      <c r="I100" s="9">
        <f t="shared" si="31"/>
        <v>4.3021495559668361</v>
      </c>
      <c r="J100" s="9">
        <f t="shared" si="32"/>
        <v>4.9541663472723902</v>
      </c>
      <c r="K100" s="11">
        <f t="shared" si="33"/>
        <v>0.5780346820809249</v>
      </c>
      <c r="L100" s="11">
        <f t="shared" si="34"/>
        <v>0.24154589371980678</v>
      </c>
      <c r="M100" s="11">
        <f t="shared" si="35"/>
        <v>0.21008403361344538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-0.25280575495675361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0.2238056988733334</v>
      </c>
      <c r="Q100" s="11">
        <f>2*'OddsRatio_working_3-way'!K100*'OddsRatio_working_3-way'!L100*'OddsRatio_working_3-way'!M100</f>
        <v>5.8664665497597225E-2</v>
      </c>
      <c r="R100" s="11">
        <f t="shared" si="36"/>
        <v>0</v>
      </c>
      <c r="S100" s="11">
        <f t="shared" si="37"/>
        <v>-0.8852871996985151</v>
      </c>
      <c r="T100" s="11">
        <f t="shared" si="38"/>
        <v>-0.23205431184757933</v>
      </c>
      <c r="U100" s="11">
        <f>'OddsRatio_working_3-way'!S100-'OddsRatio_working_3-way'!R100^2/3</f>
        <v>-0.8852871996985151</v>
      </c>
      <c r="V100" s="11">
        <f>'OddsRatio_working_3-way'!S100*'OddsRatio_working_3-way'!R100/3-2*'OddsRatio_working_3-way'!R100^3/27-'OddsRatio_working_3-way'!T100</f>
        <v>0.23205431184757933</v>
      </c>
      <c r="W100" s="11">
        <f>'OddsRatio_working_3-way'!V100^2+4*'OddsRatio_working_3-way'!U100^3/27</f>
        <v>-4.8940303015084653E-2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0.16030401325461119</v>
      </c>
      <c r="Y100" s="11">
        <f>IF('OddsRatio_working_3-way'!W100&gt;=0,IF('OddsRatio_working_3-way'!V100+SQRT('OddsRatio_working_3-way'!W100)&gt;0,0,PI()),ACOS('OddsRatio_working_3-way'!V100/(2*'OddsRatio_working_3-way'!X100)))</f>
        <v>0.76151066419685809</v>
      </c>
      <c r="Z100" s="11">
        <f>'OddsRatio_working_3-way'!X100^(1/3)*COS('OddsRatio_working_3-way'!Y100/3)</f>
        <v>0.52581999298834992</v>
      </c>
      <c r="AA100" s="11">
        <f>'OddsRatio_working_3-way'!X100^(1/3)*COS(('OddsRatio_working_3-way'!Y100+2*PI())/3)</f>
        <v>-0.3810489026806107</v>
      </c>
      <c r="AB100" s="11">
        <f>'OddsRatio_working_3-way'!X100^(1/3)*COS(('OddsRatio_working_3-way'!Y100+4*PI())/3)</f>
        <v>-0.14477109030773919</v>
      </c>
      <c r="AC100" s="11">
        <f>'OddsRatio_working_3-way'!X100^(1/3)*SIN('OddsRatio_working_3-way'!Y100/3)</f>
        <v>0.13641505857701328</v>
      </c>
      <c r="AD100" s="11">
        <f>'OddsRatio_working_3-way'!X100^(1/3)*SIN(('OddsRatio_working_3-way'!Y100+2*PI())/3)</f>
        <v>0.38716594245715991</v>
      </c>
      <c r="AE100" s="11">
        <f>'OddsRatio_working_3-way'!X100^(1/3)*SIN(('OddsRatio_working_3-way'!Y100+4*PI())/3)</f>
        <v>-0.52358100103417315</v>
      </c>
      <c r="AF100" s="11">
        <f>-'OddsRatio_working_3-way'!U100/(3*'OddsRatio_working_3-way'!X100^(1/3))*COS(('OddsRatio_working_3-way'!Y100)/3)</f>
        <v>0.52581999298834992</v>
      </c>
      <c r="AG100" s="11">
        <f>-'OddsRatio_working_3-way'!U100/(3*'OddsRatio_working_3-way'!X100^(1/3))*COS(('OddsRatio_working_3-way'!Y100+2*PI())/3)</f>
        <v>-0.3810489026806107</v>
      </c>
      <c r="AH100" s="11">
        <f>-'OddsRatio_working_3-way'!U100/(3*'OddsRatio_working_3-way'!X100^(1/3))*COS(('OddsRatio_working_3-way'!Y100+4*PI())/3)</f>
        <v>-0.14477109030773919</v>
      </c>
      <c r="AI100" s="11">
        <f>'OddsRatio_working_3-way'!U100/(3*'OddsRatio_working_3-way'!X100^(1/3))*SIN(('OddsRatio_working_3-way'!Y100)/3)</f>
        <v>-0.13641505857701328</v>
      </c>
      <c r="AJ100" s="11">
        <f>'OddsRatio_working_3-way'!U100/(3*'OddsRatio_working_3-way'!X100^(1/3))*SIN(('OddsRatio_working_3-way'!Y100+2*PI())/3)</f>
        <v>-0.38716594245715991</v>
      </c>
      <c r="AK100" s="11">
        <f>'OddsRatio_working_3-way'!U100/(3*'OddsRatio_working_3-way'!X100^(1/3))*SIN(('OddsRatio_working_3-way'!Y100+4*PI())/3)</f>
        <v>0.52358100103417315</v>
      </c>
      <c r="AL100" s="11">
        <f>'OddsRatio_working_3-way'!Z100+'OddsRatio_working_3-way'!AF100</f>
        <v>1.0516399859766998</v>
      </c>
      <c r="AM100" s="11">
        <f>'OddsRatio_working_3-way'!AA100+'OddsRatio_working_3-way'!AG100</f>
        <v>-0.7620978053612214</v>
      </c>
      <c r="AN100" s="11">
        <f>'OddsRatio_working_3-way'!AB100+'OddsRatio_working_3-way'!AH100</f>
        <v>-0.28954218061547837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1.0516399859766998</v>
      </c>
      <c r="AS100" s="11">
        <f>IF(('OddsRatio_working_3-way'!X100=0),IF(Q100&gt;0,-Q100^(1/3),(-Q100)^(1/3)),'OddsRatio_working_3-way'!AM100-'OddsRatio_working_3-way'!R100/3)</f>
        <v>-0.7620978053612214</v>
      </c>
      <c r="AT100" s="11">
        <f>IF(('OddsRatio_working_3-way'!X100=0),IF(Q100&gt;0,-Q100^(1/3),(-Q100)^(1/3)),'OddsRatio_working_3-way'!AN100-'OddsRatio_working_3-way'!R100/3)</f>
        <v>-0.28954218061547837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1.84</v>
      </c>
      <c r="B101" s="4">
        <f>IF('True_Odds_Calculator_3-way'!B100="","",'True_Odds_Calculator_3-way'!B100)</f>
        <v>3.76</v>
      </c>
      <c r="C101" s="4">
        <f>IF('True_Odds_Calculator_3-way'!C100="","",'True_Odds_Calculator_3-way'!C100)</f>
        <v>4.53</v>
      </c>
      <c r="D101" s="9">
        <f t="shared" si="26"/>
        <v>0.53120048373477557</v>
      </c>
      <c r="E101" s="9">
        <f t="shared" si="27"/>
        <v>0.25642760198269088</v>
      </c>
      <c r="F101" s="9">
        <f t="shared" si="28"/>
        <v>0.21237191428253355</v>
      </c>
      <c r="G101" s="9">
        <f t="shared" si="29"/>
        <v>1.0506290549598933</v>
      </c>
      <c r="H101" s="9">
        <f t="shared" si="30"/>
        <v>1.8825284061663101</v>
      </c>
      <c r="I101" s="9">
        <f t="shared" si="31"/>
        <v>3.8997361916893056</v>
      </c>
      <c r="J101" s="9">
        <f t="shared" si="32"/>
        <v>4.7087205640084235</v>
      </c>
      <c r="K101" s="11">
        <f t="shared" si="33"/>
        <v>0.54347826086956519</v>
      </c>
      <c r="L101" s="11">
        <f t="shared" si="34"/>
        <v>0.26595744680851063</v>
      </c>
      <c r="M101" s="11">
        <f t="shared" si="35"/>
        <v>0.22075055187637968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-0.26113146399887277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0.22750223098962</v>
      </c>
      <c r="Q101" s="11">
        <f>2*'OddsRatio_working_3-way'!K101*'OddsRatio_working_3-way'!L101*'OddsRatio_working_3-way'!M101</f>
        <v>6.3815492563708276E-2</v>
      </c>
      <c r="R101" s="11">
        <f t="shared" si="36"/>
        <v>0</v>
      </c>
      <c r="S101" s="11">
        <f t="shared" si="37"/>
        <v>-0.871217230990602</v>
      </c>
      <c r="T101" s="11">
        <f t="shared" si="38"/>
        <v>-0.24438070995528807</v>
      </c>
      <c r="U101" s="11">
        <f>'OddsRatio_working_3-way'!S101-'OddsRatio_working_3-way'!R101^2/3</f>
        <v>-0.871217230990602</v>
      </c>
      <c r="V101" s="11">
        <f>'OddsRatio_working_3-way'!S101*'OddsRatio_working_3-way'!R101/3-2*'OddsRatio_working_3-way'!R101^3/27-'OddsRatio_working_3-way'!T101</f>
        <v>0.24438070995528807</v>
      </c>
      <c r="W101" s="11">
        <f>'OddsRatio_working_3-way'!V101^2+4*'OddsRatio_working_3-way'!U101^3/27</f>
        <v>-3.8244118279338157E-2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0.15649764349470952</v>
      </c>
      <c r="Y101" s="11">
        <f>IF('OddsRatio_working_3-way'!W101&gt;=0,IF('OddsRatio_working_3-way'!V101+SQRT('OddsRatio_working_3-way'!W101)&gt;0,0,PI()),ACOS('OddsRatio_working_3-way'!V101/(2*'OddsRatio_working_3-way'!X101)))</f>
        <v>0.67488181682316195</v>
      </c>
      <c r="Z101" s="11">
        <f>'OddsRatio_working_3-way'!X101^(1/3)*COS('OddsRatio_working_3-way'!Y101/3)</f>
        <v>0.52531452747994667</v>
      </c>
      <c r="AA101" s="11">
        <f>'OddsRatio_working_3-way'!X101^(1/3)*COS(('OddsRatio_working_3-way'!Y101+2*PI())/3)</f>
        <v>-0.36676198583047609</v>
      </c>
      <c r="AB101" s="11">
        <f>'OddsRatio_working_3-way'!X101^(1/3)*COS(('OddsRatio_working_3-way'!Y101+4*PI())/3)</f>
        <v>-0.15855254164947072</v>
      </c>
      <c r="AC101" s="11">
        <f>'OddsRatio_working_3-way'!X101^(1/3)*SIN('OddsRatio_working_3-way'!Y101/3)</f>
        <v>0.12020977864572598</v>
      </c>
      <c r="AD101" s="11">
        <f>'OddsRatio_working_3-way'!X101^(1/3)*SIN(('OddsRatio_working_3-way'!Y101+2*PI())/3)</f>
        <v>0.39483083645178946</v>
      </c>
      <c r="AE101" s="11">
        <f>'OddsRatio_working_3-way'!X101^(1/3)*SIN(('OddsRatio_working_3-way'!Y101+4*PI())/3)</f>
        <v>-0.51504061509751531</v>
      </c>
      <c r="AF101" s="11">
        <f>-'OddsRatio_working_3-way'!U101/(3*'OddsRatio_working_3-way'!X101^(1/3))*COS(('OddsRatio_working_3-way'!Y101)/3)</f>
        <v>0.52531452747994656</v>
      </c>
      <c r="AG101" s="11">
        <f>-'OddsRatio_working_3-way'!U101/(3*'OddsRatio_working_3-way'!X101^(1/3))*COS(('OddsRatio_working_3-way'!Y101+2*PI())/3)</f>
        <v>-0.36676198583047598</v>
      </c>
      <c r="AH101" s="11">
        <f>-'OddsRatio_working_3-way'!U101/(3*'OddsRatio_working_3-way'!X101^(1/3))*COS(('OddsRatio_working_3-way'!Y101+4*PI())/3)</f>
        <v>-0.15855254164947069</v>
      </c>
      <c r="AI101" s="11">
        <f>'OddsRatio_working_3-way'!U101/(3*'OddsRatio_working_3-way'!X101^(1/3))*SIN(('OddsRatio_working_3-way'!Y101)/3)</f>
        <v>-0.12020977864572595</v>
      </c>
      <c r="AJ101" s="11">
        <f>'OddsRatio_working_3-way'!U101/(3*'OddsRatio_working_3-way'!X101^(1/3))*SIN(('OddsRatio_working_3-way'!Y101+2*PI())/3)</f>
        <v>-0.39483083645178935</v>
      </c>
      <c r="AK101" s="11">
        <f>'OddsRatio_working_3-way'!U101/(3*'OddsRatio_working_3-way'!X101^(1/3))*SIN(('OddsRatio_working_3-way'!Y101+4*PI())/3)</f>
        <v>0.5150406150975152</v>
      </c>
      <c r="AL101" s="11">
        <f>'OddsRatio_working_3-way'!Z101+'OddsRatio_working_3-way'!AF101</f>
        <v>1.0506290549598933</v>
      </c>
      <c r="AM101" s="11">
        <f>'OddsRatio_working_3-way'!AA101+'OddsRatio_working_3-way'!AG101</f>
        <v>-0.73352397166095207</v>
      </c>
      <c r="AN101" s="11">
        <f>'OddsRatio_working_3-way'!AB101+'OddsRatio_working_3-way'!AH101</f>
        <v>-0.31710508329894138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1.0506290549598933</v>
      </c>
      <c r="AS101" s="11">
        <f>IF(('OddsRatio_working_3-way'!X101=0),IF(Q101&gt;0,-Q101^(1/3),(-Q101)^(1/3)),'OddsRatio_working_3-way'!AM101-'OddsRatio_working_3-way'!R101/3)</f>
        <v>-0.73352397166095207</v>
      </c>
      <c r="AT101" s="11">
        <f>IF(('OddsRatio_working_3-way'!X101=0),IF(Q101&gt;0,-Q101^(1/3),(-Q101)^(1/3)),'OddsRatio_working_3-way'!AN101-'OddsRatio_working_3-way'!R101/3)</f>
        <v>-0.31710508329894138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2.79</v>
      </c>
      <c r="B102" s="4">
        <f>IF('True_Odds_Calculator_3-way'!B101="","",'True_Odds_Calculator_3-way'!B101)</f>
        <v>3.87</v>
      </c>
      <c r="C102" s="4">
        <f>IF('True_Odds_Calculator_3-way'!C101="","",'True_Odds_Calculator_3-way'!C101)</f>
        <v>2.4300000000000002</v>
      </c>
      <c r="D102" s="9">
        <f t="shared" si="26"/>
        <v>0.34859951472914291</v>
      </c>
      <c r="E102" s="9">
        <f t="shared" si="27"/>
        <v>0.25024664016566678</v>
      </c>
      <c r="F102" s="9">
        <f t="shared" si="28"/>
        <v>0.40115384510519025</v>
      </c>
      <c r="G102" s="9">
        <f t="shared" si="29"/>
        <v>1.0439225249895454</v>
      </c>
      <c r="H102" s="9">
        <f t="shared" si="30"/>
        <v>2.8686213197312864</v>
      </c>
      <c r="I102" s="9">
        <f t="shared" si="31"/>
        <v>3.9960576467199957</v>
      </c>
      <c r="J102" s="9">
        <f t="shared" si="32"/>
        <v>2.4928092107350506</v>
      </c>
      <c r="K102" s="11">
        <f t="shared" si="33"/>
        <v>0.35842293906810035</v>
      </c>
      <c r="L102" s="11">
        <f t="shared" si="34"/>
        <v>0.25839793281653745</v>
      </c>
      <c r="M102" s="11">
        <f t="shared" si="35"/>
        <v>0.41152263374485593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-0.27999451470854309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0.2321110684621315</v>
      </c>
      <c r="Q102" s="11">
        <f>2*'OddsRatio_working_3-way'!K102*'OddsRatio_working_3-way'!L102*'OddsRatio_working_3-way'!M102</f>
        <v>7.6226951875905252E-2</v>
      </c>
      <c r="R102" s="11">
        <f t="shared" si="36"/>
        <v>0</v>
      </c>
      <c r="S102" s="11">
        <f t="shared" si="37"/>
        <v>-0.82898434172449675</v>
      </c>
      <c r="T102" s="11">
        <f t="shared" si="38"/>
        <v>-0.27224444720016311</v>
      </c>
      <c r="U102" s="11">
        <f>'OddsRatio_working_3-way'!S102-'OddsRatio_working_3-way'!R102^2/3</f>
        <v>-0.82898434172449675</v>
      </c>
      <c r="V102" s="11">
        <f>'OddsRatio_working_3-way'!S102*'OddsRatio_working_3-way'!R102/3-2*'OddsRatio_working_3-way'!R102^3/27-'OddsRatio_working_3-way'!T102</f>
        <v>0.27224444720016311</v>
      </c>
      <c r="W102" s="11">
        <f>'OddsRatio_working_3-way'!V102^2+4*'OddsRatio_working_3-way'!U102^3/27</f>
        <v>-1.0281554536532025E-2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0.14525718017352399</v>
      </c>
      <c r="Y102" s="11">
        <f>IF('OddsRatio_working_3-way'!W102&gt;=0,IF('OddsRatio_working_3-way'!V102+SQRT('OddsRatio_working_3-way'!W102)&gt;0,0,PI()),ACOS('OddsRatio_working_3-way'!V102/(2*'OddsRatio_working_3-way'!X102)))</f>
        <v>0.35653497618823837</v>
      </c>
      <c r="Z102" s="11">
        <f>'OddsRatio_working_3-way'!X102^(1/3)*COS('OddsRatio_working_3-way'!Y102/3)</f>
        <v>0.5219612624947727</v>
      </c>
      <c r="AA102" s="11">
        <f>'OddsRatio_working_3-way'!X102^(1/3)*COS(('OddsRatio_working_3-way'!Y102+2*PI())/3)</f>
        <v>-0.31495669790911562</v>
      </c>
      <c r="AB102" s="11">
        <f>'OddsRatio_working_3-way'!X102^(1/3)*COS(('OddsRatio_working_3-way'!Y102+4*PI())/3)</f>
        <v>-0.20700456458565744</v>
      </c>
      <c r="AC102" s="11">
        <f>'OddsRatio_working_3-way'!X102^(1/3)*SIN('OddsRatio_working_3-way'!Y102/3)</f>
        <v>6.2326193233893122E-2</v>
      </c>
      <c r="AD102" s="11">
        <f>'OddsRatio_working_3-way'!X102^(1/3)*SIN(('OddsRatio_working_3-way'!Y102+2*PI())/3)</f>
        <v>0.42086861649492435</v>
      </c>
      <c r="AE102" s="11">
        <f>'OddsRatio_working_3-way'!X102^(1/3)*SIN(('OddsRatio_working_3-way'!Y102+4*PI())/3)</f>
        <v>-0.48319480972881734</v>
      </c>
      <c r="AF102" s="11">
        <f>-'OddsRatio_working_3-way'!U102/(3*'OddsRatio_working_3-way'!X102^(1/3))*COS(('OddsRatio_working_3-way'!Y102)/3)</f>
        <v>0.52196126249477259</v>
      </c>
      <c r="AG102" s="11">
        <f>-'OddsRatio_working_3-way'!U102/(3*'OddsRatio_working_3-way'!X102^(1/3))*COS(('OddsRatio_working_3-way'!Y102+2*PI())/3)</f>
        <v>-0.31495669790911557</v>
      </c>
      <c r="AH102" s="11">
        <f>-'OddsRatio_working_3-way'!U102/(3*'OddsRatio_working_3-way'!X102^(1/3))*COS(('OddsRatio_working_3-way'!Y102+4*PI())/3)</f>
        <v>-0.20700456458565739</v>
      </c>
      <c r="AI102" s="11">
        <f>'OddsRatio_working_3-way'!U102/(3*'OddsRatio_working_3-way'!X102^(1/3))*SIN(('OddsRatio_working_3-way'!Y102)/3)</f>
        <v>-6.2326193233893108E-2</v>
      </c>
      <c r="AJ102" s="11">
        <f>'OddsRatio_working_3-way'!U102/(3*'OddsRatio_working_3-way'!X102^(1/3))*SIN(('OddsRatio_working_3-way'!Y102+2*PI())/3)</f>
        <v>-0.4208686164949243</v>
      </c>
      <c r="AK102" s="11">
        <f>'OddsRatio_working_3-way'!U102/(3*'OddsRatio_working_3-way'!X102^(1/3))*SIN(('OddsRatio_working_3-way'!Y102+4*PI())/3)</f>
        <v>0.48319480972881723</v>
      </c>
      <c r="AL102" s="11">
        <f>'OddsRatio_working_3-way'!Z102+'OddsRatio_working_3-way'!AF102</f>
        <v>1.0439225249895454</v>
      </c>
      <c r="AM102" s="11">
        <f>'OddsRatio_working_3-way'!AA102+'OddsRatio_working_3-way'!AG102</f>
        <v>-0.62991339581823125</v>
      </c>
      <c r="AN102" s="11">
        <f>'OddsRatio_working_3-way'!AB102+'OddsRatio_working_3-way'!AH102</f>
        <v>-0.41400912917131483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1.0439225249895454</v>
      </c>
      <c r="AS102" s="11">
        <f>IF(('OddsRatio_working_3-way'!X102=0),IF(Q102&gt;0,-Q102^(1/3),(-Q102)^(1/3)),'OddsRatio_working_3-way'!AM102-'OddsRatio_working_3-way'!R102/3)</f>
        <v>-0.62991339581823125</v>
      </c>
      <c r="AT102" s="11">
        <f>IF(('OddsRatio_working_3-way'!X102=0),IF(Q102&gt;0,-Q102^(1/3),(-Q102)^(1/3)),'OddsRatio_working_3-way'!AN102-'OddsRatio_working_3-way'!R102/3)</f>
        <v>-0.41400912917131483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2.16</v>
      </c>
      <c r="B103" s="4">
        <f>IF('True_Odds_Calculator_3-way'!B102="","",'True_Odds_Calculator_3-way'!B102)</f>
        <v>3.64</v>
      </c>
      <c r="C103" s="4">
        <f>IF('True_Odds_Calculator_3-way'!C102="","",'True_Odds_Calculator_3-way'!C102)</f>
        <v>3.45</v>
      </c>
      <c r="D103" s="9">
        <f t="shared" si="26"/>
        <v>0.4524379698649611</v>
      </c>
      <c r="E103" s="9">
        <f t="shared" si="27"/>
        <v>0.26635720054161294</v>
      </c>
      <c r="F103" s="9">
        <f t="shared" si="28"/>
        <v>0.28120482959342608</v>
      </c>
      <c r="G103" s="9">
        <f t="shared" si="29"/>
        <v>1.0433170165092949</v>
      </c>
      <c r="H103" s="9">
        <f t="shared" si="30"/>
        <v>2.2102477391507822</v>
      </c>
      <c r="I103" s="9">
        <f t="shared" si="31"/>
        <v>3.7543569235845387</v>
      </c>
      <c r="J103" s="9">
        <f t="shared" si="32"/>
        <v>3.5561266904477722</v>
      </c>
      <c r="K103" s="11">
        <f t="shared" si="33"/>
        <v>0.46296296296296291</v>
      </c>
      <c r="L103" s="11">
        <f t="shared" si="34"/>
        <v>0.27472527472527469</v>
      </c>
      <c r="M103" s="11">
        <f t="shared" si="35"/>
        <v>0.28985507246376813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-0.27660101573145046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0.23041236809352744</v>
      </c>
      <c r="Q103" s="11">
        <f>2*'OddsRatio_working_3-way'!K103*'OddsRatio_working_3-way'!L103*'OddsRatio_working_3-way'!M103</f>
        <v>7.373195778992879E-2</v>
      </c>
      <c r="R103" s="11">
        <f t="shared" si="36"/>
        <v>0</v>
      </c>
      <c r="S103" s="11">
        <f t="shared" si="37"/>
        <v>-0.8330134561661654</v>
      </c>
      <c r="T103" s="11">
        <f t="shared" si="38"/>
        <v>-0.26656430597317299</v>
      </c>
      <c r="U103" s="11">
        <f>'OddsRatio_working_3-way'!S103-'OddsRatio_working_3-way'!R103^2/3</f>
        <v>-0.8330134561661654</v>
      </c>
      <c r="V103" s="11">
        <f>'OddsRatio_working_3-way'!S103*'OddsRatio_working_3-way'!R103/3-2*'OddsRatio_working_3-way'!R103^3/27-'OddsRatio_working_3-way'!T103</f>
        <v>0.26656430597317299</v>
      </c>
      <c r="W103" s="11">
        <f>'OddsRatio_working_3-way'!V103^2+4*'OddsRatio_working_3-way'!U103^3/27</f>
        <v>-1.4578663182454765E-2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0.14631745658107079</v>
      </c>
      <c r="Y103" s="11">
        <f>IF('OddsRatio_working_3-way'!W103&gt;=0,IF('OddsRatio_working_3-way'!V103+SQRT('OddsRatio_working_3-way'!W103)&gt;0,0,PI()),ACOS('OddsRatio_working_3-way'!V103/(2*'OddsRatio_working_3-way'!X103)))</f>
        <v>0.42531014320731253</v>
      </c>
      <c r="Z103" s="11">
        <f>'OddsRatio_working_3-way'!X103^(1/3)*COS('OddsRatio_working_3-way'!Y103/3)</f>
        <v>0.52165850825464755</v>
      </c>
      <c r="AA103" s="11">
        <f>'OddsRatio_working_3-way'!X103^(1/3)*COS(('OddsRatio_working_3-way'!Y103+2*PI())/3)</f>
        <v>-0.32530920927381274</v>
      </c>
      <c r="AB103" s="11">
        <f>'OddsRatio_working_3-way'!X103^(1/3)*COS(('OddsRatio_working_3-way'!Y103+4*PI())/3)</f>
        <v>-0.19634929898083497</v>
      </c>
      <c r="AC103" s="11">
        <f>'OddsRatio_working_3-way'!X103^(1/3)*SIN('OddsRatio_working_3-way'!Y103/3)</f>
        <v>7.4455038922320735E-2</v>
      </c>
      <c r="AD103" s="11">
        <f>'OddsRatio_working_3-way'!X103^(1/3)*SIN(('OddsRatio_working_3-way'!Y103+2*PI())/3)</f>
        <v>0.41454200078765868</v>
      </c>
      <c r="AE103" s="11">
        <f>'OddsRatio_working_3-way'!X103^(1/3)*SIN(('OddsRatio_working_3-way'!Y103+4*PI())/3)</f>
        <v>-0.48899703970997938</v>
      </c>
      <c r="AF103" s="11">
        <f>-'OddsRatio_working_3-way'!U103/(3*'OddsRatio_working_3-way'!X103^(1/3))*COS(('OddsRatio_working_3-way'!Y103)/3)</f>
        <v>0.52165850825464744</v>
      </c>
      <c r="AG103" s="11">
        <f>-'OddsRatio_working_3-way'!U103/(3*'OddsRatio_working_3-way'!X103^(1/3))*COS(('OddsRatio_working_3-way'!Y103+2*PI())/3)</f>
        <v>-0.32530920927381268</v>
      </c>
      <c r="AH103" s="11">
        <f>-'OddsRatio_working_3-way'!U103/(3*'OddsRatio_working_3-way'!X103^(1/3))*COS(('OddsRatio_working_3-way'!Y103+4*PI())/3)</f>
        <v>-0.19634929898083495</v>
      </c>
      <c r="AI103" s="11">
        <f>'OddsRatio_working_3-way'!U103/(3*'OddsRatio_working_3-way'!X103^(1/3))*SIN(('OddsRatio_working_3-way'!Y103)/3)</f>
        <v>-7.4455038922320721E-2</v>
      </c>
      <c r="AJ103" s="11">
        <f>'OddsRatio_working_3-way'!U103/(3*'OddsRatio_working_3-way'!X103^(1/3))*SIN(('OddsRatio_working_3-way'!Y103+2*PI())/3)</f>
        <v>-0.41454200078765863</v>
      </c>
      <c r="AK103" s="11">
        <f>'OddsRatio_working_3-way'!U103/(3*'OddsRatio_working_3-way'!X103^(1/3))*SIN(('OddsRatio_working_3-way'!Y103+4*PI())/3)</f>
        <v>0.48899703970997932</v>
      </c>
      <c r="AL103" s="11">
        <f>'OddsRatio_working_3-way'!Z103+'OddsRatio_working_3-way'!AF103</f>
        <v>1.0433170165092949</v>
      </c>
      <c r="AM103" s="11">
        <f>'OddsRatio_working_3-way'!AA103+'OddsRatio_working_3-way'!AG103</f>
        <v>-0.65061841854762537</v>
      </c>
      <c r="AN103" s="11">
        <f>'OddsRatio_working_3-way'!AB103+'OddsRatio_working_3-way'!AH103</f>
        <v>-0.39269859796166995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1.0433170165092949</v>
      </c>
      <c r="AS103" s="11">
        <f>IF(('OddsRatio_working_3-way'!X103=0),IF(Q103&gt;0,-Q103^(1/3),(-Q103)^(1/3)),'OddsRatio_working_3-way'!AM103-'OddsRatio_working_3-way'!R103/3)</f>
        <v>-0.65061841854762537</v>
      </c>
      <c r="AT103" s="11">
        <f>IF(('OddsRatio_working_3-way'!X103=0),IF(Q103&gt;0,-Q103^(1/3),(-Q103)^(1/3)),'OddsRatio_working_3-way'!AN103-'OddsRatio_working_3-way'!R103/3)</f>
        <v>-0.39269859796166995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3.63</v>
      </c>
      <c r="B104" s="4">
        <f>IF('True_Odds_Calculator_3-way'!B103="","",'True_Odds_Calculator_3-way'!B103)</f>
        <v>3.19</v>
      </c>
      <c r="C104" s="4">
        <f>IF('True_Odds_Calculator_3-way'!C103="","",'True_Odds_Calculator_3-way'!C103)</f>
        <v>2.2200000000000002</v>
      </c>
      <c r="D104" s="9">
        <f t="shared" si="26"/>
        <v>0.26366055130942018</v>
      </c>
      <c r="E104" s="9">
        <f t="shared" si="27"/>
        <v>0.3007042713250957</v>
      </c>
      <c r="F104" s="9">
        <f t="shared" si="28"/>
        <v>0.43563517736548418</v>
      </c>
      <c r="G104" s="9">
        <f t="shared" si="29"/>
        <v>1.0618842117183656</v>
      </c>
      <c r="H104" s="9">
        <f t="shared" si="30"/>
        <v>3.7927554768193019</v>
      </c>
      <c r="I104" s="9">
        <f t="shared" si="31"/>
        <v>3.32552642366322</v>
      </c>
      <c r="J104" s="9">
        <f t="shared" si="32"/>
        <v>2.295498738296406</v>
      </c>
      <c r="K104" s="11">
        <f t="shared" si="33"/>
        <v>0.27548209366391185</v>
      </c>
      <c r="L104" s="11">
        <f t="shared" si="34"/>
        <v>0.31347962382445144</v>
      </c>
      <c r="M104" s="11">
        <f t="shared" si="35"/>
        <v>0.4504504504504504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-0.27334391569216321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0.23495606282725121</v>
      </c>
      <c r="Q104" s="11">
        <f>2*'OddsRatio_working_3-way'!K104*'OddsRatio_working_3-way'!L104*'OddsRatio_working_3-way'!M104</f>
        <v>7.780002080372557E-2</v>
      </c>
      <c r="R104" s="11">
        <f t="shared" si="36"/>
        <v>0</v>
      </c>
      <c r="S104" s="11">
        <f t="shared" si="37"/>
        <v>-0.85956207304740606</v>
      </c>
      <c r="T104" s="11">
        <f t="shared" si="38"/>
        <v>-0.28462320299582983</v>
      </c>
      <c r="U104" s="11">
        <f>'OddsRatio_working_3-way'!S104-'OddsRatio_working_3-way'!R104^2/3</f>
        <v>-0.85956207304740606</v>
      </c>
      <c r="V104" s="11">
        <f>'OddsRatio_working_3-way'!S104*'OddsRatio_working_3-way'!R104/3-2*'OddsRatio_working_3-way'!R104^3/27-'OddsRatio_working_3-way'!T104</f>
        <v>0.28462320299582983</v>
      </c>
      <c r="W104" s="11">
        <f>'OddsRatio_working_3-way'!V104^2+4*'OddsRatio_working_3-way'!U104^3/27</f>
        <v>-1.3076272669882011E-2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0.15336772831457027</v>
      </c>
      <c r="Y104" s="11">
        <f>IF('OddsRatio_working_3-way'!W104&gt;=0,IF('OddsRatio_working_3-way'!V104+SQRT('OddsRatio_working_3-way'!W104)&gt;0,0,PI()),ACOS('OddsRatio_working_3-way'!V104/(2*'OddsRatio_working_3-way'!X104)))</f>
        <v>0.38202666932646645</v>
      </c>
      <c r="Z104" s="11">
        <f>'OddsRatio_working_3-way'!X104^(1/3)*COS('OddsRatio_working_3-way'!Y104/3)</f>
        <v>0.53094210585918267</v>
      </c>
      <c r="AA104" s="11">
        <f>'OddsRatio_working_3-way'!X104^(1/3)*COS(('OddsRatio_working_3-way'!Y104+2*PI())/3)</f>
        <v>-0.3243427645678123</v>
      </c>
      <c r="AB104" s="11">
        <f>'OddsRatio_working_3-way'!X104^(1/3)*COS(('OddsRatio_working_3-way'!Y104+4*PI())/3)</f>
        <v>-0.20659934129137031</v>
      </c>
      <c r="AC104" s="11">
        <f>'OddsRatio_working_3-way'!X104^(1/3)*SIN('OddsRatio_working_3-way'!Y104/3)</f>
        <v>6.797919712396186E-2</v>
      </c>
      <c r="AD104" s="11">
        <f>'OddsRatio_working_3-way'!X104^(1/3)*SIN(('OddsRatio_working_3-way'!Y104+2*PI())/3)</f>
        <v>0.42581975305087799</v>
      </c>
      <c r="AE104" s="11">
        <f>'OddsRatio_working_3-way'!X104^(1/3)*SIN(('OddsRatio_working_3-way'!Y104+4*PI())/3)</f>
        <v>-0.49379895017483977</v>
      </c>
      <c r="AF104" s="11">
        <f>-'OddsRatio_working_3-way'!U104/(3*'OddsRatio_working_3-way'!X104^(1/3))*COS(('OddsRatio_working_3-way'!Y104)/3)</f>
        <v>0.53094210585918278</v>
      </c>
      <c r="AG104" s="11">
        <f>-'OddsRatio_working_3-way'!U104/(3*'OddsRatio_working_3-way'!X104^(1/3))*COS(('OddsRatio_working_3-way'!Y104+2*PI())/3)</f>
        <v>-0.32434276456781236</v>
      </c>
      <c r="AH104" s="11">
        <f>-'OddsRatio_working_3-way'!U104/(3*'OddsRatio_working_3-way'!X104^(1/3))*COS(('OddsRatio_working_3-way'!Y104+4*PI())/3)</f>
        <v>-0.20659934129137036</v>
      </c>
      <c r="AI104" s="11">
        <f>'OddsRatio_working_3-way'!U104/(3*'OddsRatio_working_3-way'!X104^(1/3))*SIN(('OddsRatio_working_3-way'!Y104)/3)</f>
        <v>-6.7979197123961874E-2</v>
      </c>
      <c r="AJ104" s="11">
        <f>'OddsRatio_working_3-way'!U104/(3*'OddsRatio_working_3-way'!X104^(1/3))*SIN(('OddsRatio_working_3-way'!Y104+2*PI())/3)</f>
        <v>-0.4258197530508781</v>
      </c>
      <c r="AK104" s="11">
        <f>'OddsRatio_working_3-way'!U104/(3*'OddsRatio_working_3-way'!X104^(1/3))*SIN(('OddsRatio_working_3-way'!Y104+4*PI())/3)</f>
        <v>0.49379895017483988</v>
      </c>
      <c r="AL104" s="11">
        <f>'OddsRatio_working_3-way'!Z104+'OddsRatio_working_3-way'!AF104</f>
        <v>1.0618842117183656</v>
      </c>
      <c r="AM104" s="11">
        <f>'OddsRatio_working_3-way'!AA104+'OddsRatio_working_3-way'!AG104</f>
        <v>-0.64868552913562461</v>
      </c>
      <c r="AN104" s="11">
        <f>'OddsRatio_working_3-way'!AB104+'OddsRatio_working_3-way'!AH104</f>
        <v>-0.41319868258274067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1.0618842117183656</v>
      </c>
      <c r="AS104" s="11">
        <f>IF(('OddsRatio_working_3-way'!X104=0),IF(Q104&gt;0,-Q104^(1/3),(-Q104)^(1/3)),'OddsRatio_working_3-way'!AM104-'OddsRatio_working_3-way'!R104/3)</f>
        <v>-0.64868552913562461</v>
      </c>
      <c r="AT104" s="11">
        <f>IF(('OddsRatio_working_3-way'!X104=0),IF(Q104&gt;0,-Q104^(1/3),(-Q104)^(1/3)),'OddsRatio_working_3-way'!AN104-'OddsRatio_working_3-way'!R104/3)</f>
        <v>-0.41319868258274067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2.11</v>
      </c>
      <c r="B105" s="4">
        <f>IF('True_Odds_Calculator_3-way'!B104="","",'True_Odds_Calculator_3-way'!B104)</f>
        <v>3.44</v>
      </c>
      <c r="C105" s="4">
        <f>IF('True_Odds_Calculator_3-way'!C104="","",'True_Odds_Calculator_3-way'!C104)</f>
        <v>3.65</v>
      </c>
      <c r="D105" s="9">
        <f t="shared" si="26"/>
        <v>0.45912336609955784</v>
      </c>
      <c r="E105" s="9">
        <f t="shared" si="27"/>
        <v>0.2785811903123051</v>
      </c>
      <c r="F105" s="9">
        <f t="shared" si="28"/>
        <v>0.26229544358813683</v>
      </c>
      <c r="G105" s="9">
        <f t="shared" si="29"/>
        <v>1.061318771241742</v>
      </c>
      <c r="H105" s="9">
        <f t="shared" si="30"/>
        <v>2.1780638360783335</v>
      </c>
      <c r="I105" s="9">
        <f t="shared" si="31"/>
        <v>3.589617801829851</v>
      </c>
      <c r="J105" s="9">
        <f t="shared" si="32"/>
        <v>3.8124947437906171</v>
      </c>
      <c r="K105" s="11">
        <f t="shared" si="33"/>
        <v>0.47393364928909953</v>
      </c>
      <c r="L105" s="11">
        <f t="shared" si="34"/>
        <v>0.29069767441860467</v>
      </c>
      <c r="M105" s="11">
        <f t="shared" si="35"/>
        <v>0.27397260273972601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-0.27090992542980896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0.2340226684925468</v>
      </c>
      <c r="Q105" s="11">
        <f>2*'OddsRatio_working_3-way'!K105*'OddsRatio_working_3-way'!L105*'OddsRatio_working_3-way'!M105</f>
        <v>7.5491183384692503E-2</v>
      </c>
      <c r="R105" s="11">
        <f t="shared" si="36"/>
        <v>0</v>
      </c>
      <c r="S105" s="11">
        <f t="shared" si="37"/>
        <v>-0.86383940389508018</v>
      </c>
      <c r="T105" s="11">
        <f t="shared" si="38"/>
        <v>-0.27865787222421939</v>
      </c>
      <c r="U105" s="11">
        <f>'OddsRatio_working_3-way'!S105-'OddsRatio_working_3-way'!R105^2/3</f>
        <v>-0.86383940389508018</v>
      </c>
      <c r="V105" s="11">
        <f>'OddsRatio_working_3-way'!S105*'OddsRatio_working_3-way'!R105/3-2*'OddsRatio_working_3-way'!R105^3/27-'OddsRatio_working_3-way'!T105</f>
        <v>0.27865787222421939</v>
      </c>
      <c r="W105" s="11">
        <f>'OddsRatio_working_3-way'!V105^2+4*'OddsRatio_working_3-way'!U105^3/27</f>
        <v>-1.784800621733694E-2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0.15451392815039872</v>
      </c>
      <c r="Y105" s="11">
        <f>IF('OddsRatio_working_3-way'!W105&gt;=0,IF('OddsRatio_working_3-way'!V105+SQRT('OddsRatio_working_3-way'!W105)&gt;0,0,PI()),ACOS('OddsRatio_working_3-way'!V105/(2*'OddsRatio_working_3-way'!X105)))</f>
        <v>0.4470551104729974</v>
      </c>
      <c r="Z105" s="11">
        <f>'OddsRatio_working_3-way'!X105^(1/3)*COS('OddsRatio_working_3-way'!Y105/3)</f>
        <v>0.530659385620871</v>
      </c>
      <c r="AA105" s="11">
        <f>'OddsRatio_working_3-way'!X105^(1/3)*COS(('OddsRatio_working_3-way'!Y105+2*PI())/3)</f>
        <v>-0.33432471663918617</v>
      </c>
      <c r="AB105" s="11">
        <f>'OddsRatio_working_3-way'!X105^(1/3)*COS(('OddsRatio_working_3-way'!Y105+4*PI())/3)</f>
        <v>-0.19633466898168495</v>
      </c>
      <c r="AC105" s="11">
        <f>'OddsRatio_working_3-way'!X105^(1/3)*SIN('OddsRatio_working_3-way'!Y105/3)</f>
        <v>7.96685911605476E-2</v>
      </c>
      <c r="AD105" s="11">
        <f>'OddsRatio_working_3-way'!X105^(1/3)*SIN(('OddsRatio_working_3-way'!Y105+2*PI())/3)</f>
        <v>0.41973021312404313</v>
      </c>
      <c r="AE105" s="11">
        <f>'OddsRatio_working_3-way'!X105^(1/3)*SIN(('OddsRatio_working_3-way'!Y105+4*PI())/3)</f>
        <v>-0.49939880428459071</v>
      </c>
      <c r="AF105" s="11">
        <f>-'OddsRatio_working_3-way'!U105/(3*'OddsRatio_working_3-way'!X105^(1/3))*COS(('OddsRatio_working_3-way'!Y105)/3)</f>
        <v>0.53065938562087089</v>
      </c>
      <c r="AG105" s="11">
        <f>-'OddsRatio_working_3-way'!U105/(3*'OddsRatio_working_3-way'!X105^(1/3))*COS(('OddsRatio_working_3-way'!Y105+2*PI())/3)</f>
        <v>-0.33432471663918611</v>
      </c>
      <c r="AH105" s="11">
        <f>-'OddsRatio_working_3-way'!U105/(3*'OddsRatio_working_3-way'!X105^(1/3))*COS(('OddsRatio_working_3-way'!Y105+4*PI())/3)</f>
        <v>-0.19633466898168492</v>
      </c>
      <c r="AI105" s="11">
        <f>'OddsRatio_working_3-way'!U105/(3*'OddsRatio_working_3-way'!X105^(1/3))*SIN(('OddsRatio_working_3-way'!Y105)/3)</f>
        <v>-7.9668591160547586E-2</v>
      </c>
      <c r="AJ105" s="11">
        <f>'OddsRatio_working_3-way'!U105/(3*'OddsRatio_working_3-way'!X105^(1/3))*SIN(('OddsRatio_working_3-way'!Y105+2*PI())/3)</f>
        <v>-0.41973021312404302</v>
      </c>
      <c r="AK105" s="11">
        <f>'OddsRatio_working_3-way'!U105/(3*'OddsRatio_working_3-way'!X105^(1/3))*SIN(('OddsRatio_working_3-way'!Y105+4*PI())/3)</f>
        <v>0.4993988042845906</v>
      </c>
      <c r="AL105" s="11">
        <f>'OddsRatio_working_3-way'!Z105+'OddsRatio_working_3-way'!AF105</f>
        <v>1.061318771241742</v>
      </c>
      <c r="AM105" s="11">
        <f>'OddsRatio_working_3-way'!AA105+'OddsRatio_working_3-way'!AG105</f>
        <v>-0.66864943327837234</v>
      </c>
      <c r="AN105" s="11">
        <f>'OddsRatio_working_3-way'!AB105+'OddsRatio_working_3-way'!AH105</f>
        <v>-0.39266933796336989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1.061318771241742</v>
      </c>
      <c r="AS105" s="11">
        <f>IF(('OddsRatio_working_3-way'!X105=0),IF(Q105&gt;0,-Q105^(1/3),(-Q105)^(1/3)),'OddsRatio_working_3-way'!AM105-'OddsRatio_working_3-way'!R105/3)</f>
        <v>-0.66864943327837234</v>
      </c>
      <c r="AT105" s="11">
        <f>IF(('OddsRatio_working_3-way'!X105=0),IF(Q105&gt;0,-Q105^(1/3),(-Q105)^(1/3)),'OddsRatio_working_3-way'!AN105-'OddsRatio_working_3-way'!R105/3)</f>
        <v>-0.39266933796336989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1.67</v>
      </c>
      <c r="B106" s="4">
        <f>IF('True_Odds_Calculator_3-way'!B105="","",'True_Odds_Calculator_3-way'!B105)</f>
        <v>4.24</v>
      </c>
      <c r="C106" s="4">
        <f>IF('True_Odds_Calculator_3-way'!C105="","",'True_Odds_Calculator_3-way'!C105)</f>
        <v>5.0999999999999996</v>
      </c>
      <c r="D106" s="9">
        <f t="shared" si="26"/>
        <v>0.58588014766336827</v>
      </c>
      <c r="E106" s="9">
        <f t="shared" si="27"/>
        <v>0.22634054683726756</v>
      </c>
      <c r="F106" s="9">
        <f t="shared" si="28"/>
        <v>0.18777930549936411</v>
      </c>
      <c r="G106" s="9">
        <f t="shared" si="29"/>
        <v>1.054975722100858</v>
      </c>
      <c r="H106" s="9">
        <f t="shared" si="30"/>
        <v>1.7068337338075745</v>
      </c>
      <c r="I106" s="9">
        <f t="shared" si="31"/>
        <v>4.4181213396067811</v>
      </c>
      <c r="J106" s="9">
        <f t="shared" si="32"/>
        <v>5.3254004606135172</v>
      </c>
      <c r="K106" s="11">
        <f t="shared" si="33"/>
        <v>0.5988023952095809</v>
      </c>
      <c r="L106" s="11">
        <f t="shared" si="34"/>
        <v>0.23584905660377356</v>
      </c>
      <c r="M106" s="11">
        <f t="shared" si="35"/>
        <v>0.19607843137254904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-0.24646267952441403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0.22180943329766661</v>
      </c>
      <c r="Q106" s="11">
        <f>2*'OddsRatio_working_3-way'!K106*'OddsRatio_working_3-way'!L106*'OddsRatio_working_3-way'!M106</f>
        <v>5.5383129412650847E-2</v>
      </c>
      <c r="R106" s="11">
        <f t="shared" si="36"/>
        <v>0</v>
      </c>
      <c r="S106" s="11">
        <f t="shared" si="37"/>
        <v>-0.89997168628402691</v>
      </c>
      <c r="T106" s="11">
        <f t="shared" si="38"/>
        <v>-0.22471203153159228</v>
      </c>
      <c r="U106" s="11">
        <f>'OddsRatio_working_3-way'!S106-'OddsRatio_working_3-way'!R106^2/3</f>
        <v>-0.89997168628402691</v>
      </c>
      <c r="V106" s="11">
        <f>'OddsRatio_working_3-way'!S106*'OddsRatio_working_3-way'!R106/3-2*'OddsRatio_working_3-way'!R106^3/27-'OddsRatio_working_3-way'!T106</f>
        <v>0.22471203153159228</v>
      </c>
      <c r="W106" s="11">
        <f>'OddsRatio_working_3-way'!V106^2+4*'OddsRatio_working_3-way'!U106^3/27</f>
        <v>-5.7494310267857611E-2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0.16430901328207237</v>
      </c>
      <c r="Y106" s="11">
        <f>IF('OddsRatio_working_3-way'!W106&gt;=0,IF('OddsRatio_working_3-way'!V106+SQRT('OddsRatio_working_3-way'!W106)&gt;0,0,PI()),ACOS('OddsRatio_working_3-way'!V106/(2*'OddsRatio_working_3-way'!X106)))</f>
        <v>0.81782586263648227</v>
      </c>
      <c r="Z106" s="11">
        <f>'OddsRatio_working_3-way'!X106^(1/3)*COS('OddsRatio_working_3-way'!Y106/3)</f>
        <v>0.527487861050429</v>
      </c>
      <c r="AA106" s="11">
        <f>'OddsRatio_working_3-way'!X106^(1/3)*COS(('OddsRatio_working_3-way'!Y106+2*PI())/3)</f>
        <v>-0.39145586772898283</v>
      </c>
      <c r="AB106" s="11">
        <f>'OddsRatio_working_3-way'!X106^(1/3)*COS(('OddsRatio_working_3-way'!Y106+4*PI())/3)</f>
        <v>-0.13603199332144625</v>
      </c>
      <c r="AC106" s="11">
        <f>'OddsRatio_working_3-way'!X106^(1/3)*SIN('OddsRatio_working_3-way'!Y106/3)</f>
        <v>0.14746904264664862</v>
      </c>
      <c r="AD106" s="11">
        <f>'OddsRatio_working_3-way'!X106^(1/3)*SIN(('OddsRatio_working_3-way'!Y106+2*PI())/3)</f>
        <v>0.38308336653426339</v>
      </c>
      <c r="AE106" s="11">
        <f>'OddsRatio_working_3-way'!X106^(1/3)*SIN(('OddsRatio_working_3-way'!Y106+4*PI())/3)</f>
        <v>-0.53055240918091184</v>
      </c>
      <c r="AF106" s="11">
        <f>-'OddsRatio_working_3-way'!U106/(3*'OddsRatio_working_3-way'!X106^(1/3))*COS(('OddsRatio_working_3-way'!Y106)/3)</f>
        <v>0.52748786105042889</v>
      </c>
      <c r="AG106" s="11">
        <f>-'OddsRatio_working_3-way'!U106/(3*'OddsRatio_working_3-way'!X106^(1/3))*COS(('OddsRatio_working_3-way'!Y106+2*PI())/3)</f>
        <v>-0.39145586772898278</v>
      </c>
      <c r="AH106" s="11">
        <f>-'OddsRatio_working_3-way'!U106/(3*'OddsRatio_working_3-way'!X106^(1/3))*COS(('OddsRatio_working_3-way'!Y106+4*PI())/3)</f>
        <v>-0.13603199332144622</v>
      </c>
      <c r="AI106" s="11">
        <f>'OddsRatio_working_3-way'!U106/(3*'OddsRatio_working_3-way'!X106^(1/3))*SIN(('OddsRatio_working_3-way'!Y106)/3)</f>
        <v>-0.14746904264664859</v>
      </c>
      <c r="AJ106" s="11">
        <f>'OddsRatio_working_3-way'!U106/(3*'OddsRatio_working_3-way'!X106^(1/3))*SIN(('OddsRatio_working_3-way'!Y106+2*PI())/3)</f>
        <v>-0.38308336653426334</v>
      </c>
      <c r="AK106" s="11">
        <f>'OddsRatio_working_3-way'!U106/(3*'OddsRatio_working_3-way'!X106^(1/3))*SIN(('OddsRatio_working_3-way'!Y106+4*PI())/3)</f>
        <v>0.53055240918091173</v>
      </c>
      <c r="AL106" s="11">
        <f>'OddsRatio_working_3-way'!Z106+'OddsRatio_working_3-way'!AF106</f>
        <v>1.054975722100858</v>
      </c>
      <c r="AM106" s="11">
        <f>'OddsRatio_working_3-way'!AA106+'OddsRatio_working_3-way'!AG106</f>
        <v>-0.78291173545796555</v>
      </c>
      <c r="AN106" s="11">
        <f>'OddsRatio_working_3-way'!AB106+'OddsRatio_working_3-way'!AH106</f>
        <v>-0.27206398664289244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1.054975722100858</v>
      </c>
      <c r="AS106" s="11">
        <f>IF(('OddsRatio_working_3-way'!X106=0),IF(Q106&gt;0,-Q106^(1/3),(-Q106)^(1/3)),'OddsRatio_working_3-way'!AM106-'OddsRatio_working_3-way'!R106/3)</f>
        <v>-0.78291173545796555</v>
      </c>
      <c r="AT106" s="11">
        <f>IF(('OddsRatio_working_3-way'!X106=0),IF(Q106&gt;0,-Q106^(1/3),(-Q106)^(1/3)),'OddsRatio_working_3-way'!AN106-'OddsRatio_working_3-way'!R106/3)</f>
        <v>-0.27206398664289244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1.85</v>
      </c>
      <c r="B107" s="4">
        <f>IF('True_Odds_Calculator_3-way'!B106="","",'True_Odds_Calculator_3-way'!B106)</f>
        <v>4.0199999999999996</v>
      </c>
      <c r="C107" s="4">
        <f>IF('True_Odds_Calculator_3-way'!C106="","",'True_Odds_Calculator_3-way'!C106)</f>
        <v>4.1500000000000004</v>
      </c>
      <c r="D107" s="9">
        <f t="shared" si="26"/>
        <v>0.528276730542383</v>
      </c>
      <c r="E107" s="9">
        <f t="shared" si="27"/>
        <v>0.23965934867710728</v>
      </c>
      <c r="F107" s="9">
        <f t="shared" si="28"/>
        <v>0.23206392078051002</v>
      </c>
      <c r="G107" s="9">
        <f t="shared" si="29"/>
        <v>1.0505262113916913</v>
      </c>
      <c r="H107" s="9">
        <f t="shared" si="30"/>
        <v>1.8929472796829374</v>
      </c>
      <c r="I107" s="9">
        <f t="shared" si="31"/>
        <v>4.1725891584029071</v>
      </c>
      <c r="J107" s="9">
        <f t="shared" si="32"/>
        <v>4.3091575658838277</v>
      </c>
      <c r="K107" s="11">
        <f t="shared" si="33"/>
        <v>0.54054054054054046</v>
      </c>
      <c r="L107" s="11">
        <f t="shared" si="34"/>
        <v>0.24875621890547267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-0.26199351662397885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0.22745277195915575</v>
      </c>
      <c r="Q107" s="11">
        <f>2*'OddsRatio_working_3-way'!K107*'OddsRatio_working_3-way'!L107*'OddsRatio_working_3-way'!M107</f>
        <v>6.4801359532522987E-2</v>
      </c>
      <c r="R107" s="11">
        <f t="shared" si="36"/>
        <v>0</v>
      </c>
      <c r="S107" s="11">
        <f t="shared" si="37"/>
        <v>-0.86816183427013183</v>
      </c>
      <c r="T107" s="11">
        <f t="shared" si="38"/>
        <v>-0.24733955392311441</v>
      </c>
      <c r="U107" s="11">
        <f>'OddsRatio_working_3-way'!S107-'OddsRatio_working_3-way'!R107^2/3</f>
        <v>-0.86816183427013183</v>
      </c>
      <c r="V107" s="11">
        <f>'OddsRatio_working_3-way'!S107*'OddsRatio_working_3-way'!R107/3-2*'OddsRatio_working_3-way'!R107^3/27-'OddsRatio_working_3-way'!T107</f>
        <v>0.24733955392311441</v>
      </c>
      <c r="W107" s="11">
        <f>'OddsRatio_working_3-way'!V107^2+4*'OddsRatio_working_3-way'!U107^3/27</f>
        <v>-3.5762091683378468E-2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0.15567509966133286</v>
      </c>
      <c r="Y107" s="11">
        <f>IF('OddsRatio_working_3-way'!W107&gt;=0,IF('OddsRatio_working_3-way'!V107+SQRT('OddsRatio_working_3-way'!W107)&gt;0,0,PI()),ACOS('OddsRatio_working_3-way'!V107/(2*'OddsRatio_working_3-way'!X107)))</f>
        <v>0.65276158266252782</v>
      </c>
      <c r="Z107" s="11">
        <f>'OddsRatio_working_3-way'!X107^(1/3)*COS('OddsRatio_working_3-way'!Y107/3)</f>
        <v>0.52526310569584578</v>
      </c>
      <c r="AA107" s="11">
        <f>'OddsRatio_working_3-way'!X107^(1/3)*COS(('OddsRatio_working_3-way'!Y107+2*PI())/3)</f>
        <v>-0.36320222905922717</v>
      </c>
      <c r="AB107" s="11">
        <f>'OddsRatio_working_3-way'!X107^(1/3)*COS(('OddsRatio_working_3-way'!Y107+4*PI())/3)</f>
        <v>-0.16206087663661878</v>
      </c>
      <c r="AC107" s="11">
        <f>'OddsRatio_working_3-way'!X107^(1/3)*SIN('OddsRatio_working_3-way'!Y107/3)</f>
        <v>0.11612901396635837</v>
      </c>
      <c r="AD107" s="11">
        <f>'OddsRatio_working_3-way'!X107^(1/3)*SIN(('OddsRatio_working_3-way'!Y107+2*PI())/3)</f>
        <v>0.39682668622013395</v>
      </c>
      <c r="AE107" s="11">
        <f>'OddsRatio_working_3-way'!X107^(1/3)*SIN(('OddsRatio_working_3-way'!Y107+4*PI())/3)</f>
        <v>-0.51295570018649239</v>
      </c>
      <c r="AF107" s="11">
        <f>-'OddsRatio_working_3-way'!U107/(3*'OddsRatio_working_3-way'!X107^(1/3))*COS(('OddsRatio_working_3-way'!Y107)/3)</f>
        <v>0.52526310569584567</v>
      </c>
      <c r="AG107" s="11">
        <f>-'OddsRatio_working_3-way'!U107/(3*'OddsRatio_working_3-way'!X107^(1/3))*COS(('OddsRatio_working_3-way'!Y107+2*PI())/3)</f>
        <v>-0.36320222905922711</v>
      </c>
      <c r="AH107" s="11">
        <f>-'OddsRatio_working_3-way'!U107/(3*'OddsRatio_working_3-way'!X107^(1/3))*COS(('OddsRatio_working_3-way'!Y107+4*PI())/3)</f>
        <v>-0.16206087663661875</v>
      </c>
      <c r="AI107" s="11">
        <f>'OddsRatio_working_3-way'!U107/(3*'OddsRatio_working_3-way'!X107^(1/3))*SIN(('OddsRatio_working_3-way'!Y107)/3)</f>
        <v>-0.11612901396635834</v>
      </c>
      <c r="AJ107" s="11">
        <f>'OddsRatio_working_3-way'!U107/(3*'OddsRatio_working_3-way'!X107^(1/3))*SIN(('OddsRatio_working_3-way'!Y107+2*PI())/3)</f>
        <v>-0.3968266862201339</v>
      </c>
      <c r="AK107" s="11">
        <f>'OddsRatio_working_3-way'!U107/(3*'OddsRatio_working_3-way'!X107^(1/3))*SIN(('OddsRatio_working_3-way'!Y107+4*PI())/3)</f>
        <v>0.51295570018649228</v>
      </c>
      <c r="AL107" s="11">
        <f>'OddsRatio_working_3-way'!Z107+'OddsRatio_working_3-way'!AF107</f>
        <v>1.0505262113916913</v>
      </c>
      <c r="AM107" s="11">
        <f>'OddsRatio_working_3-way'!AA107+'OddsRatio_working_3-way'!AG107</f>
        <v>-0.72640445811845433</v>
      </c>
      <c r="AN107" s="11">
        <f>'OddsRatio_working_3-way'!AB107+'OddsRatio_working_3-way'!AH107</f>
        <v>-0.32412175327323756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1.0505262113916913</v>
      </c>
      <c r="AS107" s="11">
        <f>IF(('OddsRatio_working_3-way'!X107=0),IF(Q107&gt;0,-Q107^(1/3),(-Q107)^(1/3)),'OddsRatio_working_3-way'!AM107-'OddsRatio_working_3-way'!R107/3)</f>
        <v>-0.72640445811845433</v>
      </c>
      <c r="AT107" s="11">
        <f>IF(('OddsRatio_working_3-way'!X107=0),IF(Q107&gt;0,-Q107^(1/3),(-Q107)^(1/3)),'OddsRatio_working_3-way'!AN107-'OddsRatio_working_3-way'!R107/3)</f>
        <v>-0.32412175327323756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2.4300000000000002</v>
      </c>
      <c r="B108" s="4">
        <f>IF('True_Odds_Calculator_3-way'!B107="","",'True_Odds_Calculator_3-way'!B107)</f>
        <v>3.08</v>
      </c>
      <c r="C108" s="4">
        <f>IF('True_Odds_Calculator_3-way'!C107="","",'True_Odds_Calculator_3-way'!C107)</f>
        <v>3.3</v>
      </c>
      <c r="D108" s="9">
        <f t="shared" si="26"/>
        <v>0.3973476733011696</v>
      </c>
      <c r="E108" s="9">
        <f t="shared" si="27"/>
        <v>0.31190628710348411</v>
      </c>
      <c r="F108" s="9">
        <f t="shared" si="28"/>
        <v>0.29074603959534651</v>
      </c>
      <c r="G108" s="9">
        <f t="shared" si="29"/>
        <v>1.0606207656745452</v>
      </c>
      <c r="H108" s="9">
        <f t="shared" si="30"/>
        <v>2.5166876949145998</v>
      </c>
      <c r="I108" s="9">
        <f t="shared" si="31"/>
        <v>3.2060911926030542</v>
      </c>
      <c r="J108" s="9">
        <f t="shared" si="32"/>
        <v>3.4394277610514541</v>
      </c>
      <c r="K108" s="11">
        <f t="shared" si="33"/>
        <v>0.41152263374485593</v>
      </c>
      <c r="L108" s="11">
        <f t="shared" si="34"/>
        <v>0.32467532467532467</v>
      </c>
      <c r="M108" s="11">
        <f t="shared" si="35"/>
        <v>0.30303030303030304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-0.27698501772575868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0.23523676722329923</v>
      </c>
      <c r="Q108" s="11">
        <f>2*'OddsRatio_working_3-way'!K108*'OddsRatio_working_3-way'!L108*'OddsRatio_working_3-way'!M108</f>
        <v>8.0976511952942934E-2</v>
      </c>
      <c r="R108" s="11">
        <f t="shared" si="36"/>
        <v>0</v>
      </c>
      <c r="S108" s="11">
        <f t="shared" si="37"/>
        <v>-0.84927614191828182</v>
      </c>
      <c r="T108" s="11">
        <f t="shared" si="38"/>
        <v>-0.29234979067754968</v>
      </c>
      <c r="U108" s="11">
        <f>'OddsRatio_working_3-way'!S108-'OddsRatio_working_3-way'!R108^2/3</f>
        <v>-0.84927614191828182</v>
      </c>
      <c r="V108" s="11">
        <f>'OddsRatio_working_3-way'!S108*'OddsRatio_working_3-way'!R108/3-2*'OddsRatio_working_3-way'!R108^3/27-'OddsRatio_working_3-way'!T108</f>
        <v>0.29234979067754968</v>
      </c>
      <c r="W108" s="11">
        <f>'OddsRatio_working_3-way'!V108^2+4*'OddsRatio_working_3-way'!U108^3/27</f>
        <v>-5.280840387597005E-3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0.15062307301406724</v>
      </c>
      <c r="Y108" s="11">
        <f>IF('OddsRatio_working_3-way'!W108&gt;=0,IF('OddsRatio_working_3-way'!V108+SQRT('OddsRatio_working_3-way'!W108)&gt;0,0,PI()),ACOS('OddsRatio_working_3-way'!V108/(2*'OddsRatio_working_3-way'!X108)))</f>
        <v>0.24363233994538103</v>
      </c>
      <c r="Z108" s="11">
        <f>'OddsRatio_working_3-way'!X108^(1/3)*COS('OddsRatio_working_3-way'!Y108/3)</f>
        <v>0.53031038283727272</v>
      </c>
      <c r="AA108" s="11">
        <f>'OddsRatio_working_3-way'!X108^(1/3)*COS(('OddsRatio_working_3-way'!Y108+2*PI())/3)</f>
        <v>-0.30253444864519774</v>
      </c>
      <c r="AB108" s="11">
        <f>'OddsRatio_working_3-way'!X108^(1/3)*COS(('OddsRatio_working_3-way'!Y108+4*PI())/3)</f>
        <v>-0.22777593419207484</v>
      </c>
      <c r="AC108" s="11">
        <f>'OddsRatio_working_3-way'!X108^(1/3)*SIN('OddsRatio_working_3-way'!Y108/3)</f>
        <v>4.3161848443727009E-2</v>
      </c>
      <c r="AD108" s="11">
        <f>'OddsRatio_working_3-way'!X108^(1/3)*SIN(('OddsRatio_working_3-way'!Y108+2*PI())/3)</f>
        <v>0.43768133920586583</v>
      </c>
      <c r="AE108" s="11">
        <f>'OddsRatio_working_3-way'!X108^(1/3)*SIN(('OddsRatio_working_3-way'!Y108+4*PI())/3)</f>
        <v>-0.48084318764959283</v>
      </c>
      <c r="AF108" s="11">
        <f>-'OddsRatio_working_3-way'!U108/(3*'OddsRatio_working_3-way'!X108^(1/3))*COS(('OddsRatio_working_3-way'!Y108)/3)</f>
        <v>0.53031038283727261</v>
      </c>
      <c r="AG108" s="11">
        <f>-'OddsRatio_working_3-way'!U108/(3*'OddsRatio_working_3-way'!X108^(1/3))*COS(('OddsRatio_working_3-way'!Y108+2*PI())/3)</f>
        <v>-0.30253444864519768</v>
      </c>
      <c r="AH108" s="11">
        <f>-'OddsRatio_working_3-way'!U108/(3*'OddsRatio_working_3-way'!X108^(1/3))*COS(('OddsRatio_working_3-way'!Y108+4*PI())/3)</f>
        <v>-0.22777593419207479</v>
      </c>
      <c r="AI108" s="11">
        <f>'OddsRatio_working_3-way'!U108/(3*'OddsRatio_working_3-way'!X108^(1/3))*SIN(('OddsRatio_working_3-way'!Y108)/3)</f>
        <v>-4.3161848443727002E-2</v>
      </c>
      <c r="AJ108" s="11">
        <f>'OddsRatio_working_3-way'!U108/(3*'OddsRatio_working_3-way'!X108^(1/3))*SIN(('OddsRatio_working_3-way'!Y108+2*PI())/3)</f>
        <v>-0.43768133920586572</v>
      </c>
      <c r="AK108" s="11">
        <f>'OddsRatio_working_3-way'!U108/(3*'OddsRatio_working_3-way'!X108^(1/3))*SIN(('OddsRatio_working_3-way'!Y108+4*PI())/3)</f>
        <v>0.48084318764959272</v>
      </c>
      <c r="AL108" s="11">
        <f>'OddsRatio_working_3-way'!Z108+'OddsRatio_working_3-way'!AF108</f>
        <v>1.0606207656745452</v>
      </c>
      <c r="AM108" s="11">
        <f>'OddsRatio_working_3-way'!AA108+'OddsRatio_working_3-way'!AG108</f>
        <v>-0.60506889729039548</v>
      </c>
      <c r="AN108" s="11">
        <f>'OddsRatio_working_3-way'!AB108+'OddsRatio_working_3-way'!AH108</f>
        <v>-0.45555186838414963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1.0606207656745452</v>
      </c>
      <c r="AS108" s="11">
        <f>IF(('OddsRatio_working_3-way'!X108=0),IF(Q108&gt;0,-Q108^(1/3),(-Q108)^(1/3)),'OddsRatio_working_3-way'!AM108-'OddsRatio_working_3-way'!R108/3)</f>
        <v>-0.60506889729039548</v>
      </c>
      <c r="AT108" s="11">
        <f>IF(('OddsRatio_working_3-way'!X108=0),IF(Q108&gt;0,-Q108^(1/3),(-Q108)^(1/3)),'OddsRatio_working_3-way'!AN108-'OddsRatio_working_3-way'!R108/3)</f>
        <v>-0.45555186838414963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2.48</v>
      </c>
      <c r="B109" s="4">
        <f>IF('True_Odds_Calculator_3-way'!B108="","",'True_Odds_Calculator_3-way'!B108)</f>
        <v>3.01</v>
      </c>
      <c r="C109" s="4">
        <f>IF('True_Odds_Calculator_3-way'!C108="","",'True_Odds_Calculator_3-way'!C108)</f>
        <v>3.13</v>
      </c>
      <c r="D109" s="9">
        <f t="shared" si="26"/>
        <v>0.38370233491104577</v>
      </c>
      <c r="E109" s="9">
        <f t="shared" si="27"/>
        <v>0.31432945079340163</v>
      </c>
      <c r="F109" s="9">
        <f t="shared" si="28"/>
        <v>0.30196821429555276</v>
      </c>
      <c r="G109" s="9">
        <f t="shared" si="29"/>
        <v>1.0852614211296343</v>
      </c>
      <c r="H109" s="9">
        <f t="shared" si="30"/>
        <v>2.6061869032718588</v>
      </c>
      <c r="I109" s="9">
        <f t="shared" si="31"/>
        <v>3.1813754564705645</v>
      </c>
      <c r="J109" s="9">
        <f t="shared" si="32"/>
        <v>3.3116068270061216</v>
      </c>
      <c r="K109" s="11">
        <f t="shared" si="33"/>
        <v>0.40322580645161293</v>
      </c>
      <c r="L109" s="11">
        <f t="shared" si="34"/>
        <v>0.33222591362126247</v>
      </c>
      <c r="M109" s="11">
        <f t="shared" si="35"/>
        <v>0.31948881789137379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-0.271190743829271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0.24053252016792431</v>
      </c>
      <c r="Q109" s="11">
        <f>2*'OddsRatio_working_3-way'!K109*'OddsRatio_working_3-way'!L109*'OddsRatio_working_3-way'!M109</f>
        <v>8.5598761625595821E-2</v>
      </c>
      <c r="R109" s="11">
        <f t="shared" si="36"/>
        <v>0</v>
      </c>
      <c r="S109" s="11">
        <f t="shared" si="37"/>
        <v>-0.88694959411797747</v>
      </c>
      <c r="T109" s="11">
        <f t="shared" si="38"/>
        <v>-0.31564042495301681</v>
      </c>
      <c r="U109" s="11">
        <f>'OddsRatio_working_3-way'!S109-'OddsRatio_working_3-way'!R109^2/3</f>
        <v>-0.88694959411797747</v>
      </c>
      <c r="V109" s="11">
        <f>'OddsRatio_working_3-way'!S109*'OddsRatio_working_3-way'!R109/3-2*'OddsRatio_working_3-way'!R109^3/27-'OddsRatio_working_3-way'!T109</f>
        <v>0.31564042495301681</v>
      </c>
      <c r="W109" s="11">
        <f>'OddsRatio_working_3-way'!V109^2+4*'OddsRatio_working_3-way'!U109^3/27</f>
        <v>-3.7407719732028971E-3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0.1607557540476576</v>
      </c>
      <c r="Y109" s="11">
        <f>IF('OddsRatio_working_3-way'!W109&gt;=0,IF('OddsRatio_working_3-way'!V109+SQRT('OddsRatio_working_3-way'!W109)&gt;0,0,PI()),ACOS('OddsRatio_working_3-way'!V109/(2*'OddsRatio_working_3-way'!X109)))</f>
        <v>0.19139868906954849</v>
      </c>
      <c r="Z109" s="11">
        <f>'OddsRatio_working_3-way'!X109^(1/3)*COS('OddsRatio_working_3-way'!Y109/3)</f>
        <v>0.54263071056481715</v>
      </c>
      <c r="AA109" s="11">
        <f>'OddsRatio_working_3-way'!X109^(1/3)*COS(('OddsRatio_working_3-way'!Y109+2*PI())/3)</f>
        <v>-0.30133755529232653</v>
      </c>
      <c r="AB109" s="11">
        <f>'OddsRatio_working_3-way'!X109^(1/3)*COS(('OddsRatio_working_3-way'!Y109+4*PI())/3)</f>
        <v>-0.24129315527249082</v>
      </c>
      <c r="AC109" s="11">
        <f>'OddsRatio_working_3-way'!X109^(1/3)*SIN('OddsRatio_working_3-way'!Y109/3)</f>
        <v>3.4666650514781731E-2</v>
      </c>
      <c r="AD109" s="11">
        <f>'OddsRatio_working_3-way'!X109^(1/3)*SIN(('OddsRatio_working_3-way'!Y109+2*PI())/3)</f>
        <v>0.4525986549653418</v>
      </c>
      <c r="AE109" s="11">
        <f>'OddsRatio_working_3-way'!X109^(1/3)*SIN(('OddsRatio_working_3-way'!Y109+4*PI())/3)</f>
        <v>-0.48726530548012353</v>
      </c>
      <c r="AF109" s="11">
        <f>-'OddsRatio_working_3-way'!U109/(3*'OddsRatio_working_3-way'!X109^(1/3))*COS(('OddsRatio_working_3-way'!Y109)/3)</f>
        <v>0.54263071056481726</v>
      </c>
      <c r="AG109" s="11">
        <f>-'OddsRatio_working_3-way'!U109/(3*'OddsRatio_working_3-way'!X109^(1/3))*COS(('OddsRatio_working_3-way'!Y109+2*PI())/3)</f>
        <v>-0.30133755529232659</v>
      </c>
      <c r="AH109" s="11">
        <f>-'OddsRatio_working_3-way'!U109/(3*'OddsRatio_working_3-way'!X109^(1/3))*COS(('OddsRatio_working_3-way'!Y109+4*PI())/3)</f>
        <v>-0.24129315527249087</v>
      </c>
      <c r="AI109" s="11">
        <f>'OddsRatio_working_3-way'!U109/(3*'OddsRatio_working_3-way'!X109^(1/3))*SIN(('OddsRatio_working_3-way'!Y109)/3)</f>
        <v>-3.4666650514781738E-2</v>
      </c>
      <c r="AJ109" s="11">
        <f>'OddsRatio_working_3-way'!U109/(3*'OddsRatio_working_3-way'!X109^(1/3))*SIN(('OddsRatio_working_3-way'!Y109+2*PI())/3)</f>
        <v>-0.45259865496534185</v>
      </c>
      <c r="AK109" s="11">
        <f>'OddsRatio_working_3-way'!U109/(3*'OddsRatio_working_3-way'!X109^(1/3))*SIN(('OddsRatio_working_3-way'!Y109+4*PI())/3)</f>
        <v>0.48726530548012364</v>
      </c>
      <c r="AL109" s="11">
        <f>'OddsRatio_working_3-way'!Z109+'OddsRatio_working_3-way'!AF109</f>
        <v>1.0852614211296343</v>
      </c>
      <c r="AM109" s="11">
        <f>'OddsRatio_working_3-way'!AA109+'OddsRatio_working_3-way'!AG109</f>
        <v>-0.60267511058465306</v>
      </c>
      <c r="AN109" s="11">
        <f>'OddsRatio_working_3-way'!AB109+'OddsRatio_working_3-way'!AH109</f>
        <v>-0.48258631054498169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1.0852614211296343</v>
      </c>
      <c r="AS109" s="11">
        <f>IF(('OddsRatio_working_3-way'!X109=0),IF(Q109&gt;0,-Q109^(1/3),(-Q109)^(1/3)),'OddsRatio_working_3-way'!AM109-'OddsRatio_working_3-way'!R109/3)</f>
        <v>-0.60267511058465306</v>
      </c>
      <c r="AT109" s="11">
        <f>IF(('OddsRatio_working_3-way'!X109=0),IF(Q109&gt;0,-Q109^(1/3),(-Q109)^(1/3)),'OddsRatio_working_3-way'!AN109-'OddsRatio_working_3-way'!R109/3)</f>
        <v>-0.48258631054498169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3.65</v>
      </c>
      <c r="B110" s="4">
        <f>IF('True_Odds_Calculator_3-way'!B109="","",'True_Odds_Calculator_3-way'!B109)</f>
        <v>3.06</v>
      </c>
      <c r="C110" s="4">
        <f>IF('True_Odds_Calculator_3-way'!C109="","",'True_Odds_Calculator_3-way'!C109)</f>
        <v>2.2000000000000002</v>
      </c>
      <c r="D110" s="9">
        <f t="shared" si="26"/>
        <v>0.25758832030099654</v>
      </c>
      <c r="E110" s="9">
        <f t="shared" si="27"/>
        <v>0.30859679606411211</v>
      </c>
      <c r="F110" s="9">
        <f t="shared" si="28"/>
        <v>0.43381488363489107</v>
      </c>
      <c r="G110" s="9">
        <f t="shared" si="29"/>
        <v>1.0876089044039188</v>
      </c>
      <c r="H110" s="9">
        <f t="shared" si="30"/>
        <v>3.8821635966703854</v>
      </c>
      <c r="I110" s="9">
        <f t="shared" si="31"/>
        <v>3.2404743430720724</v>
      </c>
      <c r="J110" s="9">
        <f t="shared" si="32"/>
        <v>2.3051306852847029</v>
      </c>
      <c r="K110" s="11">
        <f t="shared" si="33"/>
        <v>0.27397260273972601</v>
      </c>
      <c r="L110" s="11">
        <f t="shared" si="34"/>
        <v>0.32679738562091504</v>
      </c>
      <c r="M110" s="11">
        <f t="shared" si="35"/>
        <v>0.45454545454545453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-0.26659829560715931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0.24051962005225502</v>
      </c>
      <c r="Q110" s="11">
        <f>2*'OddsRatio_working_3-way'!K110*'OddsRatio_working_3-way'!L110*'OddsRatio_working_3-way'!M110</f>
        <v>8.1394118461000003E-2</v>
      </c>
      <c r="R110" s="11">
        <f t="shared" si="36"/>
        <v>0</v>
      </c>
      <c r="S110" s="11">
        <f t="shared" si="37"/>
        <v>-0.90217988642608571</v>
      </c>
      <c r="T110" s="11">
        <f t="shared" si="38"/>
        <v>-0.30530622214080733</v>
      </c>
      <c r="U110" s="11">
        <f>'OddsRatio_working_3-way'!S110-'OddsRatio_working_3-way'!R110^2/3</f>
        <v>-0.90217988642608571</v>
      </c>
      <c r="V110" s="11">
        <f>'OddsRatio_working_3-way'!S110*'OddsRatio_working_3-way'!R110/3-2*'OddsRatio_working_3-way'!R110^3/27-'OddsRatio_working_3-way'!T110</f>
        <v>0.30530622214080733</v>
      </c>
      <c r="W110" s="11">
        <f>'OddsRatio_working_3-way'!V110^2+4*'OddsRatio_working_3-way'!U110^3/27</f>
        <v>-1.5574772132040421E-2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0.1649141150795865</v>
      </c>
      <c r="Y110" s="11">
        <f>IF('OddsRatio_working_3-way'!W110&gt;=0,IF('OddsRatio_working_3-way'!V110+SQRT('OddsRatio_working_3-way'!W110)&gt;0,0,PI()),ACOS('OddsRatio_working_3-way'!V110/(2*'OddsRatio_working_3-way'!X110)))</f>
        <v>0.3880407041800098</v>
      </c>
      <c r="Z110" s="11">
        <f>'OddsRatio_working_3-way'!X110^(1/3)*COS('OddsRatio_working_3-way'!Y110/3)</f>
        <v>0.54380445220195928</v>
      </c>
      <c r="AA110" s="11">
        <f>'OddsRatio_working_3-way'!X110^(1/3)*COS(('OddsRatio_working_3-way'!Y110+2*PI())/3)</f>
        <v>-0.33315995973940815</v>
      </c>
      <c r="AB110" s="11">
        <f>'OddsRatio_working_3-way'!X110^(1/3)*COS(('OddsRatio_working_3-way'!Y110+4*PI())/3)</f>
        <v>-0.21064449246255124</v>
      </c>
      <c r="AC110" s="11">
        <f>'OddsRatio_working_3-way'!X110^(1/3)*SIN('OddsRatio_working_3-way'!Y110/3)</f>
        <v>7.0734338012186176E-2</v>
      </c>
      <c r="AD110" s="11">
        <f>'OddsRatio_working_3-way'!X110^(1/3)*SIN(('OddsRatio_working_3-way'!Y110+2*PI())/3)</f>
        <v>0.4355813012918841</v>
      </c>
      <c r="AE110" s="11">
        <f>'OddsRatio_working_3-way'!X110^(1/3)*SIN(('OddsRatio_working_3-way'!Y110+4*PI())/3)</f>
        <v>-0.5063156393040702</v>
      </c>
      <c r="AF110" s="11">
        <f>-'OddsRatio_working_3-way'!U110/(3*'OddsRatio_working_3-way'!X110^(1/3))*COS(('OddsRatio_working_3-way'!Y110)/3)</f>
        <v>0.54380445220195939</v>
      </c>
      <c r="AG110" s="11">
        <f>-'OddsRatio_working_3-way'!U110/(3*'OddsRatio_working_3-way'!X110^(1/3))*COS(('OddsRatio_working_3-way'!Y110+2*PI())/3)</f>
        <v>-0.33315995973940821</v>
      </c>
      <c r="AH110" s="11">
        <f>-'OddsRatio_working_3-way'!U110/(3*'OddsRatio_working_3-way'!X110^(1/3))*COS(('OddsRatio_working_3-way'!Y110+4*PI())/3)</f>
        <v>-0.21064449246255129</v>
      </c>
      <c r="AI110" s="11">
        <f>'OddsRatio_working_3-way'!U110/(3*'OddsRatio_working_3-way'!X110^(1/3))*SIN(('OddsRatio_working_3-way'!Y110)/3)</f>
        <v>-7.073433801218619E-2</v>
      </c>
      <c r="AJ110" s="11">
        <f>'OddsRatio_working_3-way'!U110/(3*'OddsRatio_working_3-way'!X110^(1/3))*SIN(('OddsRatio_working_3-way'!Y110+2*PI())/3)</f>
        <v>-0.43558130129188422</v>
      </c>
      <c r="AK110" s="11">
        <f>'OddsRatio_working_3-way'!U110/(3*'OddsRatio_working_3-way'!X110^(1/3))*SIN(('OddsRatio_working_3-way'!Y110+4*PI())/3)</f>
        <v>0.50631563930407031</v>
      </c>
      <c r="AL110" s="11">
        <f>'OddsRatio_working_3-way'!Z110+'OddsRatio_working_3-way'!AF110</f>
        <v>1.0876089044039188</v>
      </c>
      <c r="AM110" s="11">
        <f>'OddsRatio_working_3-way'!AA110+'OddsRatio_working_3-way'!AG110</f>
        <v>-0.6663199194788163</v>
      </c>
      <c r="AN110" s="11">
        <f>'OddsRatio_working_3-way'!AB110+'OddsRatio_working_3-way'!AH110</f>
        <v>-0.42128898492510253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1.0876089044039188</v>
      </c>
      <c r="AS110" s="11">
        <f>IF(('OddsRatio_working_3-way'!X110=0),IF(Q110&gt;0,-Q110^(1/3),(-Q110)^(1/3)),'OddsRatio_working_3-way'!AM110-'OddsRatio_working_3-way'!R110/3)</f>
        <v>-0.6663199194788163</v>
      </c>
      <c r="AT110" s="11">
        <f>IF(('OddsRatio_working_3-way'!X110=0),IF(Q110&gt;0,-Q110^(1/3),(-Q110)^(1/3)),'OddsRatio_working_3-way'!AN110-'OddsRatio_working_3-way'!R110/3)</f>
        <v>-0.42128898492510253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2.16</v>
      </c>
      <c r="B111" s="4">
        <f>IF('True_Odds_Calculator_3-way'!B110="","",'True_Odds_Calculator_3-way'!B110)</f>
        <v>3.74</v>
      </c>
      <c r="C111" s="4">
        <f>IF('True_Odds_Calculator_3-way'!C110="","",'True_Odds_Calculator_3-way'!C110)</f>
        <v>3.23</v>
      </c>
      <c r="D111" s="9">
        <f t="shared" si="26"/>
        <v>0.44777832683292623</v>
      </c>
      <c r="E111" s="9">
        <f t="shared" si="27"/>
        <v>0.25555731429189349</v>
      </c>
      <c r="F111" s="9">
        <f t="shared" si="28"/>
        <v>0.29666435887518017</v>
      </c>
      <c r="G111" s="9">
        <f t="shared" si="29"/>
        <v>1.0631447258521804</v>
      </c>
      <c r="H111" s="9">
        <f t="shared" si="30"/>
        <v>2.2332478819885293</v>
      </c>
      <c r="I111" s="9">
        <f t="shared" si="31"/>
        <v>3.9130165488349746</v>
      </c>
      <c r="J111" s="9">
        <f t="shared" si="32"/>
        <v>3.3708127386503626</v>
      </c>
      <c r="K111" s="11">
        <f t="shared" si="33"/>
        <v>0.46296296296296291</v>
      </c>
      <c r="L111" s="11">
        <f t="shared" si="34"/>
        <v>0.26737967914438499</v>
      </c>
      <c r="M111" s="11">
        <f t="shared" si="35"/>
        <v>0.30959752321981426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-0.27163488217940956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0.23492681933767345</v>
      </c>
      <c r="Q111" s="11">
        <f>2*'OddsRatio_working_3-way'!K111*'OddsRatio_working_3-way'!L111*'OddsRatio_working_3-way'!M111</f>
        <v>7.6648228168898339E-2</v>
      </c>
      <c r="R111" s="11">
        <f t="shared" si="36"/>
        <v>0</v>
      </c>
      <c r="S111" s="11">
        <f t="shared" si="37"/>
        <v>-0.86486248545394417</v>
      </c>
      <c r="T111" s="11">
        <f t="shared" si="38"/>
        <v>-0.28217373098007964</v>
      </c>
      <c r="U111" s="11">
        <f>'OddsRatio_working_3-way'!S111-'OddsRatio_working_3-way'!R111^2/3</f>
        <v>-0.86486248545394417</v>
      </c>
      <c r="V111" s="11">
        <f>'OddsRatio_working_3-way'!S111*'OddsRatio_working_3-way'!R111/3-2*'OddsRatio_working_3-way'!R111^3/27-'OddsRatio_working_3-way'!T111</f>
        <v>0.28217373098007964</v>
      </c>
      <c r="W111" s="11">
        <f>'OddsRatio_working_3-way'!V111^2+4*'OddsRatio_working_3-way'!U111^3/27</f>
        <v>-1.6215911264164079E-2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0.15478850548359724</v>
      </c>
      <c r="Y111" s="11">
        <f>IF('OddsRatio_working_3-way'!W111&gt;=0,IF('OddsRatio_working_3-way'!V111+SQRT('OddsRatio_working_3-way'!W111)&gt;0,0,PI()),ACOS('OddsRatio_working_3-way'!V111/(2*'OddsRatio_working_3-way'!X111)))</f>
        <v>0.42392478220233554</v>
      </c>
      <c r="Z111" s="11">
        <f>'OddsRatio_working_3-way'!X111^(1/3)*COS('OddsRatio_working_3-way'!Y111/3)</f>
        <v>0.53157236292609022</v>
      </c>
      <c r="AA111" s="11">
        <f>'OddsRatio_working_3-way'!X111^(1/3)*COS(('OddsRatio_working_3-way'!Y111+2*PI())/3)</f>
        <v>-0.33127464299151488</v>
      </c>
      <c r="AB111" s="11">
        <f>'OddsRatio_working_3-way'!X111^(1/3)*COS(('OddsRatio_working_3-way'!Y111+4*PI())/3)</f>
        <v>-0.20029771993457549</v>
      </c>
      <c r="AC111" s="11">
        <f>'OddsRatio_working_3-way'!X111^(1/3)*SIN('OddsRatio_working_3-way'!Y111/3)</f>
        <v>7.5619561784552938E-2</v>
      </c>
      <c r="AD111" s="11">
        <f>'OddsRatio_working_3-way'!X111^(1/3)*SIN(('OddsRatio_working_3-way'!Y111+2*PI())/3)</f>
        <v>0.42254538935143898</v>
      </c>
      <c r="AE111" s="11">
        <f>'OddsRatio_working_3-way'!X111^(1/3)*SIN(('OddsRatio_working_3-way'!Y111+4*PI())/3)</f>
        <v>-0.49816495113599191</v>
      </c>
      <c r="AF111" s="11">
        <f>-'OddsRatio_working_3-way'!U111/(3*'OddsRatio_working_3-way'!X111^(1/3))*COS(('OddsRatio_working_3-way'!Y111)/3)</f>
        <v>0.53157236292609011</v>
      </c>
      <c r="AG111" s="11">
        <f>-'OddsRatio_working_3-way'!U111/(3*'OddsRatio_working_3-way'!X111^(1/3))*COS(('OddsRatio_working_3-way'!Y111+2*PI())/3)</f>
        <v>-0.33127464299151482</v>
      </c>
      <c r="AH111" s="11">
        <f>-'OddsRatio_working_3-way'!U111/(3*'OddsRatio_working_3-way'!X111^(1/3))*COS(('OddsRatio_working_3-way'!Y111+4*PI())/3)</f>
        <v>-0.20029771993457543</v>
      </c>
      <c r="AI111" s="11">
        <f>'OddsRatio_working_3-way'!U111/(3*'OddsRatio_working_3-way'!X111^(1/3))*SIN(('OddsRatio_working_3-way'!Y111)/3)</f>
        <v>-7.5619561784552924E-2</v>
      </c>
      <c r="AJ111" s="11">
        <f>'OddsRatio_working_3-way'!U111/(3*'OddsRatio_working_3-way'!X111^(1/3))*SIN(('OddsRatio_working_3-way'!Y111+2*PI())/3)</f>
        <v>-0.42254538935143887</v>
      </c>
      <c r="AK111" s="11">
        <f>'OddsRatio_working_3-way'!U111/(3*'OddsRatio_working_3-way'!X111^(1/3))*SIN(('OddsRatio_working_3-way'!Y111+4*PI())/3)</f>
        <v>0.4981649511359918</v>
      </c>
      <c r="AL111" s="11">
        <f>'OddsRatio_working_3-way'!Z111+'OddsRatio_working_3-way'!AF111</f>
        <v>1.0631447258521804</v>
      </c>
      <c r="AM111" s="11">
        <f>'OddsRatio_working_3-way'!AA111+'OddsRatio_working_3-way'!AG111</f>
        <v>-0.66254928598302976</v>
      </c>
      <c r="AN111" s="11">
        <f>'OddsRatio_working_3-way'!AB111+'OddsRatio_working_3-way'!AH111</f>
        <v>-0.40059543986915092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1.0631447258521804</v>
      </c>
      <c r="AS111" s="11">
        <f>IF(('OddsRatio_working_3-way'!X111=0),IF(Q111&gt;0,-Q111^(1/3),(-Q111)^(1/3)),'OddsRatio_working_3-way'!AM111-'OddsRatio_working_3-way'!R111/3)</f>
        <v>-0.66254928598302976</v>
      </c>
      <c r="AT111" s="11">
        <f>IF(('OddsRatio_working_3-way'!X111=0),IF(Q111&gt;0,-Q111^(1/3),(-Q111)^(1/3)),'OddsRatio_working_3-way'!AN111-'OddsRatio_working_3-way'!R111/3)</f>
        <v>-0.40059543986915092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2.87</v>
      </c>
      <c r="B112" s="4">
        <f>IF('True_Odds_Calculator_3-way'!B111="","",'True_Odds_Calculator_3-way'!B111)</f>
        <v>3.27</v>
      </c>
      <c r="C112" s="4">
        <f>IF('True_Odds_Calculator_3-way'!C111="","",'True_Odds_Calculator_3-way'!C111)</f>
        <v>2.64</v>
      </c>
      <c r="D112" s="9">
        <f t="shared" si="26"/>
        <v>0.33731506253162019</v>
      </c>
      <c r="E112" s="9">
        <f t="shared" si="27"/>
        <v>0.29543668009810603</v>
      </c>
      <c r="F112" s="9">
        <f t="shared" si="28"/>
        <v>0.36724825737027378</v>
      </c>
      <c r="G112" s="9">
        <f t="shared" si="29"/>
        <v>1.0505815223564314</v>
      </c>
      <c r="H112" s="9">
        <f t="shared" si="30"/>
        <v>2.9645874468065272</v>
      </c>
      <c r="I112" s="9">
        <f t="shared" si="31"/>
        <v>3.3848200557490991</v>
      </c>
      <c r="J112" s="9">
        <f t="shared" si="32"/>
        <v>2.7229536966645473</v>
      </c>
      <c r="K112" s="11">
        <f t="shared" si="33"/>
        <v>0.34843205574912889</v>
      </c>
      <c r="L112" s="11">
        <f t="shared" si="34"/>
        <v>0.3058103975535168</v>
      </c>
      <c r="M112" s="11">
        <f t="shared" si="35"/>
        <v>0.37878787878787878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-0.28098150575214798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0.23328900035098291</v>
      </c>
      <c r="Q112" s="11">
        <f>2*'OddsRatio_working_3-way'!K112*'OddsRatio_working_3-way'!L112*'OddsRatio_working_3-way'!M112</f>
        <v>8.072283749168957E-2</v>
      </c>
      <c r="R112" s="11">
        <f t="shared" si="36"/>
        <v>0</v>
      </c>
      <c r="S112" s="11">
        <f t="shared" si="37"/>
        <v>-0.83026461021518505</v>
      </c>
      <c r="T112" s="11">
        <f t="shared" si="38"/>
        <v>-0.28728879246200167</v>
      </c>
      <c r="U112" s="11">
        <f>'OddsRatio_working_3-way'!S112-'OddsRatio_working_3-way'!R112^2/3</f>
        <v>-0.83026461021518505</v>
      </c>
      <c r="V112" s="11">
        <f>'OddsRatio_working_3-way'!S112*'OddsRatio_working_3-way'!R112/3-2*'OddsRatio_working_3-way'!R112^3/27-'OddsRatio_working_3-way'!T112</f>
        <v>0.28728879246200167</v>
      </c>
      <c r="W112" s="11">
        <f>'OddsRatio_working_3-way'!V112^2+4*'OddsRatio_working_3-way'!U112^3/27</f>
        <v>-2.2553785103886087E-3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0.14559380892114168</v>
      </c>
      <c r="Y112" s="11">
        <f>IF('OddsRatio_working_3-way'!W112&gt;=0,IF('OddsRatio_working_3-way'!V112+SQRT('OddsRatio_working_3-way'!W112)&gt;0,0,PI()),ACOS('OddsRatio_working_3-way'!V112/(2*'OddsRatio_working_3-way'!X112)))</f>
        <v>0.16382539000746199</v>
      </c>
      <c r="Z112" s="11">
        <f>'OddsRatio_working_3-way'!X112^(1/3)*COS('OddsRatio_working_3-way'!Y112/3)</f>
        <v>0.52529076117821571</v>
      </c>
      <c r="AA112" s="11">
        <f>'OddsRatio_working_3-way'!X112^(1/3)*COS(('OddsRatio_working_3-way'!Y112+2*PI())/3)</f>
        <v>-0.28751232087946799</v>
      </c>
      <c r="AB112" s="11">
        <f>'OddsRatio_working_3-way'!X112^(1/3)*COS(('OddsRatio_working_3-way'!Y112+4*PI())/3)</f>
        <v>-0.23777844029874767</v>
      </c>
      <c r="AC112" s="11">
        <f>'OddsRatio_working_3-way'!X112^(1/3)*SIN('OddsRatio_working_3-way'!Y112/3)</f>
        <v>2.8713869341123549E-2</v>
      </c>
      <c r="AD112" s="11">
        <f>'OddsRatio_working_3-way'!X112^(1/3)*SIN(('OddsRatio_working_3-way'!Y112+2*PI())/3)</f>
        <v>0.44055820888303759</v>
      </c>
      <c r="AE112" s="11">
        <f>'OddsRatio_working_3-way'!X112^(1/3)*SIN(('OddsRatio_working_3-way'!Y112+4*PI())/3)</f>
        <v>-0.46927207822416117</v>
      </c>
      <c r="AF112" s="11">
        <f>-'OddsRatio_working_3-way'!U112/(3*'OddsRatio_working_3-way'!X112^(1/3))*COS(('OddsRatio_working_3-way'!Y112)/3)</f>
        <v>0.52529076117821571</v>
      </c>
      <c r="AG112" s="11">
        <f>-'OddsRatio_working_3-way'!U112/(3*'OddsRatio_working_3-way'!X112^(1/3))*COS(('OddsRatio_working_3-way'!Y112+2*PI())/3)</f>
        <v>-0.28751232087946799</v>
      </c>
      <c r="AH112" s="11">
        <f>-'OddsRatio_working_3-way'!U112/(3*'OddsRatio_working_3-way'!X112^(1/3))*COS(('OddsRatio_working_3-way'!Y112+4*PI())/3)</f>
        <v>-0.23777844029874767</v>
      </c>
      <c r="AI112" s="11">
        <f>'OddsRatio_working_3-way'!U112/(3*'OddsRatio_working_3-way'!X112^(1/3))*SIN(('OddsRatio_working_3-way'!Y112)/3)</f>
        <v>-2.8713869341123549E-2</v>
      </c>
      <c r="AJ112" s="11">
        <f>'OddsRatio_working_3-way'!U112/(3*'OddsRatio_working_3-way'!X112^(1/3))*SIN(('OddsRatio_working_3-way'!Y112+2*PI())/3)</f>
        <v>-0.44055820888303759</v>
      </c>
      <c r="AK112" s="11">
        <f>'OddsRatio_working_3-way'!U112/(3*'OddsRatio_working_3-way'!X112^(1/3))*SIN(('OddsRatio_working_3-way'!Y112+4*PI())/3)</f>
        <v>0.46927207822416117</v>
      </c>
      <c r="AL112" s="11">
        <f>'OddsRatio_working_3-way'!Z112+'OddsRatio_working_3-way'!AF112</f>
        <v>1.0505815223564314</v>
      </c>
      <c r="AM112" s="11">
        <f>'OddsRatio_working_3-way'!AA112+'OddsRatio_working_3-way'!AG112</f>
        <v>-0.57502464175893597</v>
      </c>
      <c r="AN112" s="11">
        <f>'OddsRatio_working_3-way'!AB112+'OddsRatio_working_3-way'!AH112</f>
        <v>-0.47555688059749535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1.0505815223564314</v>
      </c>
      <c r="AS112" s="11">
        <f>IF(('OddsRatio_working_3-way'!X112=0),IF(Q112&gt;0,-Q112^(1/3),(-Q112)^(1/3)),'OddsRatio_working_3-way'!AM112-'OddsRatio_working_3-way'!R112/3)</f>
        <v>-0.57502464175893597</v>
      </c>
      <c r="AT112" s="11">
        <f>IF(('OddsRatio_working_3-way'!X112=0),IF(Q112&gt;0,-Q112^(1/3),(-Q112)^(1/3)),'OddsRatio_working_3-way'!AN112-'OddsRatio_working_3-way'!R112/3)</f>
        <v>-0.47555688059749535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2.76</v>
      </c>
      <c r="B113" s="4">
        <f>IF('True_Odds_Calculator_3-way'!B112="","",'True_Odds_Calculator_3-way'!B112)</f>
        <v>3.68</v>
      </c>
      <c r="C113" s="4">
        <f>IF('True_Odds_Calculator_3-way'!C112="","",'True_Odds_Calculator_3-way'!C112)</f>
        <v>2.5099999999999998</v>
      </c>
      <c r="D113" s="9">
        <f t="shared" si="26"/>
        <v>0.35109317947978425</v>
      </c>
      <c r="E113" s="9">
        <f t="shared" si="27"/>
        <v>0.26216609962544241</v>
      </c>
      <c r="F113" s="9">
        <f t="shared" si="28"/>
        <v>0.38674072089477335</v>
      </c>
      <c r="G113" s="9">
        <f t="shared" si="29"/>
        <v>1.0501401868873059</v>
      </c>
      <c r="H113" s="9">
        <f t="shared" si="30"/>
        <v>2.8482467289216578</v>
      </c>
      <c r="I113" s="9">
        <f t="shared" si="31"/>
        <v>3.8143757008579806</v>
      </c>
      <c r="J113" s="9">
        <f t="shared" si="32"/>
        <v>2.5857116821998316</v>
      </c>
      <c r="K113" s="11">
        <f t="shared" si="33"/>
        <v>0.3623188405797102</v>
      </c>
      <c r="L113" s="11">
        <f t="shared" si="34"/>
        <v>0.27173913043478259</v>
      </c>
      <c r="M113" s="11">
        <f t="shared" si="35"/>
        <v>0.39840637450199207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-0.27937901826845113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0.23339220308432307</v>
      </c>
      <c r="Q113" s="11">
        <f>2*'OddsRatio_working_3-way'!K113*'OddsRatio_working_3-way'!L113*'OddsRatio_working_3-way'!M113</f>
        <v>7.845116070061281E-2</v>
      </c>
      <c r="R113" s="11">
        <f t="shared" si="36"/>
        <v>0</v>
      </c>
      <c r="S113" s="11">
        <f t="shared" si="37"/>
        <v>-0.83539631762919286</v>
      </c>
      <c r="T113" s="11">
        <f t="shared" si="38"/>
        <v>-0.28080548491737578</v>
      </c>
      <c r="U113" s="11">
        <f>'OddsRatio_working_3-way'!S113-'OddsRatio_working_3-way'!R113^2/3</f>
        <v>-0.83539631762919286</v>
      </c>
      <c r="V113" s="11">
        <f>'OddsRatio_working_3-way'!S113*'OddsRatio_working_3-way'!R113/3-2*'OddsRatio_working_3-way'!R113^3/27-'OddsRatio_working_3-way'!T113</f>
        <v>0.28080548491737578</v>
      </c>
      <c r="W113" s="11">
        <f>'OddsRatio_working_3-way'!V113^2+4*'OddsRatio_working_3-way'!U113^3/27</f>
        <v>-7.5204627801377238E-3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0.14694572394239674</v>
      </c>
      <c r="Y113" s="11">
        <f>IF('OddsRatio_working_3-way'!W113&gt;=0,IF('OddsRatio_working_3-way'!V113+SQRT('OddsRatio_working_3-way'!W113)&gt;0,0,PI()),ACOS('OddsRatio_working_3-way'!V113/(2*'OddsRatio_working_3-way'!X113)))</f>
        <v>0.29953608836840351</v>
      </c>
      <c r="Z113" s="11">
        <f>'OddsRatio_working_3-way'!X113^(1/3)*COS('OddsRatio_working_3-way'!Y113/3)</f>
        <v>0.52507009344365296</v>
      </c>
      <c r="AA113" s="11">
        <f>'OddsRatio_working_3-way'!X113^(1/3)*COS(('OddsRatio_working_3-way'!Y113+2*PI())/3)</f>
        <v>-0.30808861009071598</v>
      </c>
      <c r="AB113" s="11">
        <f>'OddsRatio_working_3-way'!X113^(1/3)*COS(('OddsRatio_working_3-way'!Y113+4*PI())/3)</f>
        <v>-0.21698148335293702</v>
      </c>
      <c r="AC113" s="11">
        <f>'OddsRatio_working_3-way'!X113^(1/3)*SIN('OddsRatio_working_3-way'!Y113/3)</f>
        <v>5.2600724147150155E-2</v>
      </c>
      <c r="AD113" s="11">
        <f>'OddsRatio_working_3-way'!X113^(1/3)*SIN(('OddsRatio_working_3-way'!Y113+2*PI())/3)</f>
        <v>0.4284236776160974</v>
      </c>
      <c r="AE113" s="11">
        <f>'OddsRatio_working_3-way'!X113^(1/3)*SIN(('OddsRatio_working_3-way'!Y113+4*PI())/3)</f>
        <v>-0.48102440176324746</v>
      </c>
      <c r="AF113" s="11">
        <f>-'OddsRatio_working_3-way'!U113/(3*'OddsRatio_working_3-way'!X113^(1/3))*COS(('OddsRatio_working_3-way'!Y113)/3)</f>
        <v>0.52507009344365285</v>
      </c>
      <c r="AG113" s="11">
        <f>-'OddsRatio_working_3-way'!U113/(3*'OddsRatio_working_3-way'!X113^(1/3))*COS(('OddsRatio_working_3-way'!Y113+2*PI())/3)</f>
        <v>-0.30808861009071592</v>
      </c>
      <c r="AH113" s="11">
        <f>-'OddsRatio_working_3-way'!U113/(3*'OddsRatio_working_3-way'!X113^(1/3))*COS(('OddsRatio_working_3-way'!Y113+4*PI())/3)</f>
        <v>-0.21698148335293696</v>
      </c>
      <c r="AI113" s="11">
        <f>'OddsRatio_working_3-way'!U113/(3*'OddsRatio_working_3-way'!X113^(1/3))*SIN(('OddsRatio_working_3-way'!Y113)/3)</f>
        <v>-5.2600724147150141E-2</v>
      </c>
      <c r="AJ113" s="11">
        <f>'OddsRatio_working_3-way'!U113/(3*'OddsRatio_working_3-way'!X113^(1/3))*SIN(('OddsRatio_working_3-way'!Y113+2*PI())/3)</f>
        <v>-0.42842367761609734</v>
      </c>
      <c r="AK113" s="11">
        <f>'OddsRatio_working_3-way'!U113/(3*'OddsRatio_working_3-way'!X113^(1/3))*SIN(('OddsRatio_working_3-way'!Y113+4*PI())/3)</f>
        <v>0.48102440176324734</v>
      </c>
      <c r="AL113" s="11">
        <f>'OddsRatio_working_3-way'!Z113+'OddsRatio_working_3-way'!AF113</f>
        <v>1.0501401868873059</v>
      </c>
      <c r="AM113" s="11">
        <f>'OddsRatio_working_3-way'!AA113+'OddsRatio_working_3-way'!AG113</f>
        <v>-0.61617722018143195</v>
      </c>
      <c r="AN113" s="11">
        <f>'OddsRatio_working_3-way'!AB113+'OddsRatio_working_3-way'!AH113</f>
        <v>-0.43396296670587398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1.0501401868873059</v>
      </c>
      <c r="AS113" s="11">
        <f>IF(('OddsRatio_working_3-way'!X113=0),IF(Q113&gt;0,-Q113^(1/3),(-Q113)^(1/3)),'OddsRatio_working_3-way'!AM113-'OddsRatio_working_3-way'!R113/3)</f>
        <v>-0.61617722018143195</v>
      </c>
      <c r="AT113" s="11">
        <f>IF(('OddsRatio_working_3-way'!X113=0),IF(Q113&gt;0,-Q113^(1/3),(-Q113)^(1/3)),'OddsRatio_working_3-way'!AN113-'OddsRatio_working_3-way'!R113/3)</f>
        <v>-0.43396296670587398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1.51</v>
      </c>
      <c r="B114" s="4">
        <f>IF('True_Odds_Calculator_3-way'!B113="","",'True_Odds_Calculator_3-way'!B113)</f>
        <v>4.4400000000000004</v>
      </c>
      <c r="C114" s="4">
        <f>IF('True_Odds_Calculator_3-way'!C113="","",'True_Odds_Calculator_3-way'!C113)</f>
        <v>7.07</v>
      </c>
      <c r="D114" s="9">
        <f t="shared" si="26"/>
        <v>0.64961611922671292</v>
      </c>
      <c r="E114" s="9">
        <f t="shared" si="27"/>
        <v>0.21560515431629315</v>
      </c>
      <c r="F114" s="9">
        <f t="shared" si="28"/>
        <v>0.13477872645699399</v>
      </c>
      <c r="G114" s="9">
        <f t="shared" si="29"/>
        <v>1.0575895469163297</v>
      </c>
      <c r="H114" s="9">
        <f t="shared" si="30"/>
        <v>1.5393706689273281</v>
      </c>
      <c r="I114" s="9">
        <f t="shared" si="31"/>
        <v>4.6381080413921749</v>
      </c>
      <c r="J114" s="9">
        <f t="shared" si="32"/>
        <v>7.4195685497821202</v>
      </c>
      <c r="K114" s="11">
        <f t="shared" si="33"/>
        <v>0.66225165562913912</v>
      </c>
      <c r="L114" s="11">
        <f t="shared" si="34"/>
        <v>0.2252252252252252</v>
      </c>
      <c r="M114" s="11">
        <f t="shared" si="35"/>
        <v>0.14144271570014144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-0.22466632354508576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0.21139192341080743</v>
      </c>
      <c r="Q114" s="11">
        <f>2*'OddsRatio_working_3-way'!K114*'OddsRatio_working_3-way'!L114*'OddsRatio_working_3-way'!M114</f>
        <v>4.2193996688783909E-2</v>
      </c>
      <c r="R114" s="11">
        <f t="shared" si="36"/>
        <v>0</v>
      </c>
      <c r="S114" s="11">
        <f t="shared" si="37"/>
        <v>-0.94091504269613224</v>
      </c>
      <c r="T114" s="11">
        <f t="shared" si="38"/>
        <v>-0.18780739375172298</v>
      </c>
      <c r="U114" s="11">
        <f>'OddsRatio_working_3-way'!S114-'OddsRatio_working_3-way'!R114^2/3</f>
        <v>-0.94091504269613224</v>
      </c>
      <c r="V114" s="11">
        <f>'OddsRatio_working_3-way'!S114*'OddsRatio_working_3-way'!R114/3-2*'OddsRatio_working_3-way'!R114^3/27-'OddsRatio_working_3-way'!T114</f>
        <v>0.18780739375172298</v>
      </c>
      <c r="W114" s="11">
        <f>'OddsRatio_working_3-way'!V114^2+4*'OddsRatio_working_3-way'!U114^3/27</f>
        <v>-8.8137561687728738E-2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0.17564821293963073</v>
      </c>
      <c r="Y114" s="11">
        <f>IF('OddsRatio_working_3-way'!W114&gt;=0,IF('OddsRatio_working_3-way'!V114+SQRT('OddsRatio_working_3-way'!W114)&gt;0,0,PI()),ACOS('OddsRatio_working_3-way'!V114/(2*'OddsRatio_working_3-way'!X114)))</f>
        <v>1.0067473980383723</v>
      </c>
      <c r="Z114" s="11">
        <f>'OddsRatio_working_3-way'!X114^(1/3)*COS('OddsRatio_working_3-way'!Y114/3)</f>
        <v>0.52879477345816472</v>
      </c>
      <c r="AA114" s="11">
        <f>'OddsRatio_working_3-way'!X114^(1/3)*COS(('OddsRatio_working_3-way'!Y114+2*PI())/3)</f>
        <v>-0.42411847596444047</v>
      </c>
      <c r="AB114" s="11">
        <f>'OddsRatio_working_3-way'!X114^(1/3)*COS(('OddsRatio_working_3-way'!Y114+4*PI())/3)</f>
        <v>-0.10467629749372408</v>
      </c>
      <c r="AC114" s="11">
        <f>'OddsRatio_working_3-way'!X114^(1/3)*SIN('OddsRatio_working_3-way'!Y114/3)</f>
        <v>0.18443002773058847</v>
      </c>
      <c r="AD114" s="11">
        <f>'OddsRatio_working_3-way'!X114^(1/3)*SIN(('OddsRatio_working_3-way'!Y114+2*PI())/3)</f>
        <v>0.36573469333791353</v>
      </c>
      <c r="AE114" s="11">
        <f>'OddsRatio_working_3-way'!X114^(1/3)*SIN(('OddsRatio_working_3-way'!Y114+4*PI())/3)</f>
        <v>-0.55016472106850212</v>
      </c>
      <c r="AF114" s="11">
        <f>-'OddsRatio_working_3-way'!U114/(3*'OddsRatio_working_3-way'!X114^(1/3))*COS(('OddsRatio_working_3-way'!Y114)/3)</f>
        <v>0.52879477345816484</v>
      </c>
      <c r="AG114" s="11">
        <f>-'OddsRatio_working_3-way'!U114/(3*'OddsRatio_working_3-way'!X114^(1/3))*COS(('OddsRatio_working_3-way'!Y114+2*PI())/3)</f>
        <v>-0.42411847596444058</v>
      </c>
      <c r="AH114" s="11">
        <f>-'OddsRatio_working_3-way'!U114/(3*'OddsRatio_working_3-way'!X114^(1/3))*COS(('OddsRatio_working_3-way'!Y114+4*PI())/3)</f>
        <v>-0.1046762974937241</v>
      </c>
      <c r="AI114" s="11">
        <f>'OddsRatio_working_3-way'!U114/(3*'OddsRatio_working_3-way'!X114^(1/3))*SIN(('OddsRatio_working_3-way'!Y114)/3)</f>
        <v>-0.18443002773058853</v>
      </c>
      <c r="AJ114" s="11">
        <f>'OddsRatio_working_3-way'!U114/(3*'OddsRatio_working_3-way'!X114^(1/3))*SIN(('OddsRatio_working_3-way'!Y114+2*PI())/3)</f>
        <v>-0.36573469333791364</v>
      </c>
      <c r="AK114" s="11">
        <f>'OddsRatio_working_3-way'!U114/(3*'OddsRatio_working_3-way'!X114^(1/3))*SIN(('OddsRatio_working_3-way'!Y114+4*PI())/3)</f>
        <v>0.55016472106850223</v>
      </c>
      <c r="AL114" s="11">
        <f>'OddsRatio_working_3-way'!Z114+'OddsRatio_working_3-way'!AF114</f>
        <v>1.0575895469163297</v>
      </c>
      <c r="AM114" s="11">
        <f>'OddsRatio_working_3-way'!AA114+'OddsRatio_working_3-way'!AG114</f>
        <v>-0.84823695192888104</v>
      </c>
      <c r="AN114" s="11">
        <f>'OddsRatio_working_3-way'!AB114+'OddsRatio_working_3-way'!AH114</f>
        <v>-0.20935259498744818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1.0575895469163297</v>
      </c>
      <c r="AS114" s="11">
        <f>IF(('OddsRatio_working_3-way'!X114=0),IF(Q114&gt;0,-Q114^(1/3),(-Q114)^(1/3)),'OddsRatio_working_3-way'!AM114-'OddsRatio_working_3-way'!R114/3)</f>
        <v>-0.84823695192888104</v>
      </c>
      <c r="AT114" s="11">
        <f>IF(('OddsRatio_working_3-way'!X114=0),IF(Q114&gt;0,-Q114^(1/3),(-Q114)^(1/3)),'OddsRatio_working_3-way'!AN114-'OddsRatio_working_3-way'!R114/3)</f>
        <v>-0.20935259498744818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4.07</v>
      </c>
      <c r="B115" s="4">
        <f>IF('True_Odds_Calculator_3-way'!B114="","",'True_Odds_Calculator_3-way'!B114)</f>
        <v>3.56</v>
      </c>
      <c r="C115" s="4">
        <f>IF('True_Odds_Calculator_3-way'!C114="","",'True_Odds_Calculator_3-way'!C114)</f>
        <v>1.97</v>
      </c>
      <c r="D115" s="9">
        <f t="shared" si="26"/>
        <v>0.23581112811457339</v>
      </c>
      <c r="E115" s="9">
        <f t="shared" si="27"/>
        <v>0.27010035242906827</v>
      </c>
      <c r="F115" s="9">
        <f t="shared" si="28"/>
        <v>0.49408851945635834</v>
      </c>
      <c r="G115" s="9">
        <f t="shared" si="29"/>
        <v>1.0555967338371781</v>
      </c>
      <c r="H115" s="9">
        <f t="shared" si="30"/>
        <v>4.2406819728801377</v>
      </c>
      <c r="I115" s="9">
        <f t="shared" si="31"/>
        <v>3.702327638623176</v>
      </c>
      <c r="J115" s="9">
        <f t="shared" si="32"/>
        <v>2.023928831822063</v>
      </c>
      <c r="K115" s="11">
        <f t="shared" si="33"/>
        <v>0.24570024570024568</v>
      </c>
      <c r="L115" s="11">
        <f t="shared" si="34"/>
        <v>0.2808988764044944</v>
      </c>
      <c r="M115" s="11">
        <f t="shared" si="35"/>
        <v>0.50761421319796951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-0.26707881564437774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0.2312242088663693</v>
      </c>
      <c r="Q115" s="11">
        <f>2*'OddsRatio_working_3-way'!K115*'OddsRatio_working_3-way'!L115*'OddsRatio_working_3-way'!M115</f>
        <v>7.0067942080717982E-2</v>
      </c>
      <c r="R115" s="11">
        <f t="shared" si="36"/>
        <v>0</v>
      </c>
      <c r="S115" s="11">
        <f t="shared" si="37"/>
        <v>-0.86575271164243228</v>
      </c>
      <c r="T115" s="11">
        <f t="shared" si="38"/>
        <v>-0.26234930655831284</v>
      </c>
      <c r="U115" s="11">
        <f>'OddsRatio_working_3-way'!S115-'OddsRatio_working_3-way'!R115^2/3</f>
        <v>-0.86575271164243228</v>
      </c>
      <c r="V115" s="11">
        <f>'OddsRatio_working_3-way'!S115*'OddsRatio_working_3-way'!R115/3-2*'OddsRatio_working_3-way'!R115^3/27-'OddsRatio_working_3-way'!T115</f>
        <v>0.26234930655831284</v>
      </c>
      <c r="W115" s="11">
        <f>'OddsRatio_working_3-way'!V115^2+4*'OddsRatio_working_3-way'!U115^3/27</f>
        <v>-2.7307017451201038E-2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0.15502755892326744</v>
      </c>
      <c r="Y115" s="11">
        <f>IF('OddsRatio_working_3-way'!W115&gt;=0,IF('OddsRatio_working_3-way'!V115+SQRT('OddsRatio_working_3-way'!W115)&gt;0,0,PI()),ACOS('OddsRatio_working_3-way'!V115/(2*'OddsRatio_working_3-way'!X115)))</f>
        <v>0.56210020602292055</v>
      </c>
      <c r="Z115" s="11">
        <f>'OddsRatio_working_3-way'!X115^(1/3)*COS('OddsRatio_working_3-way'!Y115/3)</f>
        <v>0.52779836691858906</v>
      </c>
      <c r="AA115" s="11">
        <f>'OddsRatio_working_3-way'!X115^(1/3)*COS(('OddsRatio_working_3-way'!Y115+2*PI())/3)</f>
        <v>-0.35055852120867315</v>
      </c>
      <c r="AB115" s="11">
        <f>'OddsRatio_working_3-way'!X115^(1/3)*COS(('OddsRatio_working_3-way'!Y115+4*PI())/3)</f>
        <v>-0.17723984570991602</v>
      </c>
      <c r="AC115" s="11">
        <f>'OddsRatio_working_3-way'!X115^(1/3)*SIN('OddsRatio_working_3-way'!Y115/3)</f>
        <v>0.10006558395479684</v>
      </c>
      <c r="AD115" s="11">
        <f>'OddsRatio_working_3-way'!X115^(1/3)*SIN(('OddsRatio_working_3-way'!Y115+2*PI())/3)</f>
        <v>0.40705400185003998</v>
      </c>
      <c r="AE115" s="11">
        <f>'OddsRatio_working_3-way'!X115^(1/3)*SIN(('OddsRatio_working_3-way'!Y115+4*PI())/3)</f>
        <v>-0.50711958580483685</v>
      </c>
      <c r="AF115" s="11">
        <f>-'OddsRatio_working_3-way'!U115/(3*'OddsRatio_working_3-way'!X115^(1/3))*COS(('OddsRatio_working_3-way'!Y115)/3)</f>
        <v>0.52779836691858906</v>
      </c>
      <c r="AG115" s="11">
        <f>-'OddsRatio_working_3-way'!U115/(3*'OddsRatio_working_3-way'!X115^(1/3))*COS(('OddsRatio_working_3-way'!Y115+2*PI())/3)</f>
        <v>-0.35055852120867315</v>
      </c>
      <c r="AH115" s="11">
        <f>-'OddsRatio_working_3-way'!U115/(3*'OddsRatio_working_3-way'!X115^(1/3))*COS(('OddsRatio_working_3-way'!Y115+4*PI())/3)</f>
        <v>-0.17723984570991602</v>
      </c>
      <c r="AI115" s="11">
        <f>'OddsRatio_working_3-way'!U115/(3*'OddsRatio_working_3-way'!X115^(1/3))*SIN(('OddsRatio_working_3-way'!Y115)/3)</f>
        <v>-0.10006558395479684</v>
      </c>
      <c r="AJ115" s="11">
        <f>'OddsRatio_working_3-way'!U115/(3*'OddsRatio_working_3-way'!X115^(1/3))*SIN(('OddsRatio_working_3-way'!Y115+2*PI())/3)</f>
        <v>-0.40705400185003998</v>
      </c>
      <c r="AK115" s="11">
        <f>'OddsRatio_working_3-way'!U115/(3*'OddsRatio_working_3-way'!X115^(1/3))*SIN(('OddsRatio_working_3-way'!Y115+4*PI())/3)</f>
        <v>0.50711958580483685</v>
      </c>
      <c r="AL115" s="11">
        <f>'OddsRatio_working_3-way'!Z115+'OddsRatio_working_3-way'!AF115</f>
        <v>1.0555967338371781</v>
      </c>
      <c r="AM115" s="11">
        <f>'OddsRatio_working_3-way'!AA115+'OddsRatio_working_3-way'!AG115</f>
        <v>-0.70111704241734629</v>
      </c>
      <c r="AN115" s="11">
        <f>'OddsRatio_working_3-way'!AB115+'OddsRatio_working_3-way'!AH115</f>
        <v>-0.35447969141983204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1.0555967338371781</v>
      </c>
      <c r="AS115" s="11">
        <f>IF(('OddsRatio_working_3-way'!X115=0),IF(Q115&gt;0,-Q115^(1/3),(-Q115)^(1/3)),'OddsRatio_working_3-way'!AM115-'OddsRatio_working_3-way'!R115/3)</f>
        <v>-0.70111704241734629</v>
      </c>
      <c r="AT115" s="11">
        <f>IF(('OddsRatio_working_3-way'!X115=0),IF(Q115&gt;0,-Q115^(1/3),(-Q115)^(1/3)),'OddsRatio_working_3-way'!AN115-'OddsRatio_working_3-way'!R115/3)</f>
        <v>-0.35447969141983204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1.85</v>
      </c>
      <c r="B116" s="4">
        <f>IF('True_Odds_Calculator_3-way'!B115="","",'True_Odds_Calculator_3-way'!B115)</f>
        <v>3.55</v>
      </c>
      <c r="C116" s="4">
        <f>IF('True_Odds_Calculator_3-way'!C115="","",'True_Odds_Calculator_3-way'!C115)</f>
        <v>4.7699999999999996</v>
      </c>
      <c r="D116" s="9">
        <f t="shared" si="26"/>
        <v>0.52758192030371642</v>
      </c>
      <c r="E116" s="9">
        <f t="shared" si="27"/>
        <v>0.27127319581948584</v>
      </c>
      <c r="F116" s="9">
        <f t="shared" si="28"/>
        <v>0.20114488387679758</v>
      </c>
      <c r="G116" s="9">
        <f t="shared" si="29"/>
        <v>1.0534591022249618</v>
      </c>
      <c r="H116" s="9">
        <f t="shared" si="30"/>
        <v>1.895440236891218</v>
      </c>
      <c r="I116" s="9">
        <f t="shared" si="31"/>
        <v>3.6863207106736526</v>
      </c>
      <c r="J116" s="9">
        <f t="shared" si="32"/>
        <v>4.9715408153881055</v>
      </c>
      <c r="K116" s="11">
        <f t="shared" si="33"/>
        <v>0.54054054054054046</v>
      </c>
      <c r="L116" s="11">
        <f t="shared" si="34"/>
        <v>0.28169014084507044</v>
      </c>
      <c r="M116" s="11">
        <f t="shared" si="35"/>
        <v>0.20964360587002098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-0.26084468736607991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0.22887623206517704</v>
      </c>
      <c r="Q116" s="11">
        <f>2*'OddsRatio_working_3-way'!K116*'OddsRatio_working_3-way'!L116*'OddsRatio_working_3-way'!M116</f>
        <v>6.3842742556534743E-2</v>
      </c>
      <c r="R116" s="11">
        <f t="shared" si="36"/>
        <v>0</v>
      </c>
      <c r="S116" s="11">
        <f t="shared" si="37"/>
        <v>-0.87744256697842171</v>
      </c>
      <c r="T116" s="11">
        <f t="shared" si="38"/>
        <v>-0.24475385410834638</v>
      </c>
      <c r="U116" s="11">
        <f>'OddsRatio_working_3-way'!S116-'OddsRatio_working_3-way'!R116^2/3</f>
        <v>-0.87744256697842171</v>
      </c>
      <c r="V116" s="11">
        <f>'OddsRatio_working_3-way'!S116*'OddsRatio_working_3-way'!R116/3-2*'OddsRatio_working_3-way'!R116^3/27-'OddsRatio_working_3-way'!T116</f>
        <v>0.24475385410834638</v>
      </c>
      <c r="W116" s="11">
        <f>'OddsRatio_working_3-way'!V116^2+4*'OddsRatio_working_3-way'!U116^3/27</f>
        <v>-4.017670966970787E-2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0.15817803163729593</v>
      </c>
      <c r="Y116" s="11">
        <f>IF('OddsRatio_working_3-way'!W116&gt;=0,IF('OddsRatio_working_3-way'!V116+SQRT('OddsRatio_working_3-way'!W116)&gt;0,0,PI()),ACOS('OddsRatio_working_3-way'!V116/(2*'OddsRatio_working_3-way'!X116)))</f>
        <v>0.68618977605201559</v>
      </c>
      <c r="Z116" s="11">
        <f>'OddsRatio_working_3-way'!X116^(1/3)*COS('OddsRatio_working_3-way'!Y116/3)</f>
        <v>0.52672955111248088</v>
      </c>
      <c r="AA116" s="11">
        <f>'OddsRatio_working_3-way'!X116^(1/3)*COS(('OddsRatio_working_3-way'!Y116+2*PI())/3)</f>
        <v>-0.36956094654765964</v>
      </c>
      <c r="AB116" s="11">
        <f>'OddsRatio_working_3-way'!X116^(1/3)*COS(('OddsRatio_working_3-way'!Y116+4*PI())/3)</f>
        <v>-0.15716860456482135</v>
      </c>
      <c r="AC116" s="11">
        <f>'OddsRatio_working_3-way'!X116^(1/3)*SIN('OddsRatio_working_3-way'!Y116/3)</f>
        <v>0.12262477581760682</v>
      </c>
      <c r="AD116" s="11">
        <f>'OddsRatio_working_3-way'!X116^(1/3)*SIN(('OddsRatio_working_3-way'!Y116+2*PI())/3)</f>
        <v>0.39484878427857895</v>
      </c>
      <c r="AE116" s="11">
        <f>'OddsRatio_working_3-way'!X116^(1/3)*SIN(('OddsRatio_working_3-way'!Y116+4*PI())/3)</f>
        <v>-0.51747356009618573</v>
      </c>
      <c r="AF116" s="11">
        <f>-'OddsRatio_working_3-way'!U116/(3*'OddsRatio_working_3-way'!X116^(1/3))*COS(('OddsRatio_working_3-way'!Y116)/3)</f>
        <v>0.52672955111248088</v>
      </c>
      <c r="AG116" s="11">
        <f>-'OddsRatio_working_3-way'!U116/(3*'OddsRatio_working_3-way'!X116^(1/3))*COS(('OddsRatio_working_3-way'!Y116+2*PI())/3)</f>
        <v>-0.36956094654765964</v>
      </c>
      <c r="AH116" s="11">
        <f>-'OddsRatio_working_3-way'!U116/(3*'OddsRatio_working_3-way'!X116^(1/3))*COS(('OddsRatio_working_3-way'!Y116+4*PI())/3)</f>
        <v>-0.15716860456482135</v>
      </c>
      <c r="AI116" s="11">
        <f>'OddsRatio_working_3-way'!U116/(3*'OddsRatio_working_3-way'!X116^(1/3))*SIN(('OddsRatio_working_3-way'!Y116)/3)</f>
        <v>-0.12262477581760682</v>
      </c>
      <c r="AJ116" s="11">
        <f>'OddsRatio_working_3-way'!U116/(3*'OddsRatio_working_3-way'!X116^(1/3))*SIN(('OddsRatio_working_3-way'!Y116+2*PI())/3)</f>
        <v>-0.39484878427857895</v>
      </c>
      <c r="AK116" s="11">
        <f>'OddsRatio_working_3-way'!U116/(3*'OddsRatio_working_3-way'!X116^(1/3))*SIN(('OddsRatio_working_3-way'!Y116+4*PI())/3)</f>
        <v>0.51747356009618573</v>
      </c>
      <c r="AL116" s="11">
        <f>'OddsRatio_working_3-way'!Z116+'OddsRatio_working_3-way'!AF116</f>
        <v>1.0534591022249618</v>
      </c>
      <c r="AM116" s="11">
        <f>'OddsRatio_working_3-way'!AA116+'OddsRatio_working_3-way'!AG116</f>
        <v>-0.73912189309531928</v>
      </c>
      <c r="AN116" s="11">
        <f>'OddsRatio_working_3-way'!AB116+'OddsRatio_working_3-way'!AH116</f>
        <v>-0.31433720912964269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1.0534591022249618</v>
      </c>
      <c r="AS116" s="11">
        <f>IF(('OddsRatio_working_3-way'!X116=0),IF(Q116&gt;0,-Q116^(1/3),(-Q116)^(1/3)),'OddsRatio_working_3-way'!AM116-'OddsRatio_working_3-way'!R116/3)</f>
        <v>-0.73912189309531928</v>
      </c>
      <c r="AT116" s="11">
        <f>IF(('OddsRatio_working_3-way'!X116=0),IF(Q116&gt;0,-Q116^(1/3),(-Q116)^(1/3)),'OddsRatio_working_3-way'!AN116-'OddsRatio_working_3-way'!R116/3)</f>
        <v>-0.31433720912964269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1.33</v>
      </c>
      <c r="B117" s="4">
        <f>IF('True_Odds_Calculator_3-way'!B116="","",'True_Odds_Calculator_3-way'!B116)</f>
        <v>5.34</v>
      </c>
      <c r="C117" s="4">
        <f>IF('True_Odds_Calculator_3-way'!C116="","",'True_Odds_Calculator_3-way'!C116)</f>
        <v>10.79</v>
      </c>
      <c r="D117" s="9">
        <f t="shared" si="26"/>
        <v>0.73748417890247542</v>
      </c>
      <c r="E117" s="9">
        <f t="shared" si="27"/>
        <v>0.17601201510008771</v>
      </c>
      <c r="F117" s="9">
        <f t="shared" si="28"/>
        <v>8.6503805997436803E-2</v>
      </c>
      <c r="G117" s="9">
        <f t="shared" si="29"/>
        <v>1.0786705815956408</v>
      </c>
      <c r="H117" s="9">
        <f t="shared" si="30"/>
        <v>1.3559612919265616</v>
      </c>
      <c r="I117" s="9">
        <f t="shared" si="31"/>
        <v>5.6814303241250812</v>
      </c>
      <c r="J117" s="9">
        <f t="shared" si="32"/>
        <v>11.560184993821323</v>
      </c>
      <c r="K117" s="11">
        <f t="shared" si="33"/>
        <v>0.75187969924812026</v>
      </c>
      <c r="L117" s="11">
        <f t="shared" si="34"/>
        <v>0.18726591760299627</v>
      </c>
      <c r="M117" s="11">
        <f t="shared" si="35"/>
        <v>9.267840593141799E-2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-0.18296668455197307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0.1886922009755152</v>
      </c>
      <c r="Q117" s="11">
        <f>2*'OddsRatio_working_3-way'!K117*'OddsRatio_working_3-way'!L117*'OddsRatio_working_3-way'!M117</f>
        <v>2.6098506358992423E-2</v>
      </c>
      <c r="R117" s="11">
        <f t="shared" si="36"/>
        <v>0</v>
      </c>
      <c r="S117" s="11">
        <f t="shared" si="37"/>
        <v>-1.0312926718739102</v>
      </c>
      <c r="T117" s="11">
        <f t="shared" si="38"/>
        <v>-0.14264075682903324</v>
      </c>
      <c r="U117" s="11">
        <f>'OddsRatio_working_3-way'!S117-'OddsRatio_working_3-way'!R117^2/3</f>
        <v>-1.0312926718739102</v>
      </c>
      <c r="V117" s="11">
        <f>'OddsRatio_working_3-way'!S117*'OddsRatio_working_3-way'!R117/3-2*'OddsRatio_working_3-way'!R117^3/27-'OddsRatio_working_3-way'!T117</f>
        <v>0.14264075682903324</v>
      </c>
      <c r="W117" s="11">
        <f>'OddsRatio_working_3-way'!V117^2+4*'OddsRatio_working_3-way'!U117^3/27</f>
        <v>-0.14214937039122902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0.20155381161118513</v>
      </c>
      <c r="Y117" s="11">
        <f>IF('OddsRatio_working_3-way'!W117&gt;=0,IF('OddsRatio_working_3-way'!V117+SQRT('OddsRatio_working_3-way'!W117)&gt;0,0,PI()),ACOS('OddsRatio_working_3-way'!V117/(2*'OddsRatio_working_3-way'!X117)))</f>
        <v>1.2091091129355713</v>
      </c>
      <c r="Z117" s="11">
        <f>'OddsRatio_working_3-way'!X117^(1/3)*COS('OddsRatio_working_3-way'!Y117/3)</f>
        <v>0.53933529079782039</v>
      </c>
      <c r="AA117" s="11">
        <f>'OddsRatio_working_3-way'!X117^(1/3)*COS(('OddsRatio_working_3-way'!Y117+2*PI())/3)</f>
        <v>-0.46881897239298387</v>
      </c>
      <c r="AB117" s="11">
        <f>'OddsRatio_working_3-way'!X117^(1/3)*COS(('OddsRatio_working_3-way'!Y117+4*PI())/3)</f>
        <v>-7.0516318404836437E-2</v>
      </c>
      <c r="AC117" s="11">
        <f>'OddsRatio_working_3-way'!X117^(1/3)*SIN('OddsRatio_working_3-way'!Y117/3)</f>
        <v>0.22996014449899921</v>
      </c>
      <c r="AD117" s="11">
        <f>'OddsRatio_working_3-way'!X117^(1/3)*SIN(('OddsRatio_working_3-way'!Y117+2*PI())/3)</f>
        <v>0.35209799073888048</v>
      </c>
      <c r="AE117" s="11">
        <f>'OddsRatio_working_3-way'!X117^(1/3)*SIN(('OddsRatio_working_3-way'!Y117+4*PI())/3)</f>
        <v>-0.58205813523787975</v>
      </c>
      <c r="AF117" s="11">
        <f>-'OddsRatio_working_3-way'!U117/(3*'OddsRatio_working_3-way'!X117^(1/3))*COS(('OddsRatio_working_3-way'!Y117)/3)</f>
        <v>0.53933529079782028</v>
      </c>
      <c r="AG117" s="11">
        <f>-'OddsRatio_working_3-way'!U117/(3*'OddsRatio_working_3-way'!X117^(1/3))*COS(('OddsRatio_working_3-way'!Y117+2*PI())/3)</f>
        <v>-0.4688189723929837</v>
      </c>
      <c r="AH117" s="11">
        <f>-'OddsRatio_working_3-way'!U117/(3*'OddsRatio_working_3-way'!X117^(1/3))*COS(('OddsRatio_working_3-way'!Y117+4*PI())/3)</f>
        <v>-7.0516318404836409E-2</v>
      </c>
      <c r="AI117" s="11">
        <f>'OddsRatio_working_3-way'!U117/(3*'OddsRatio_working_3-way'!X117^(1/3))*SIN(('OddsRatio_working_3-way'!Y117)/3)</f>
        <v>-0.22996014449899913</v>
      </c>
      <c r="AJ117" s="11">
        <f>'OddsRatio_working_3-way'!U117/(3*'OddsRatio_working_3-way'!X117^(1/3))*SIN(('OddsRatio_working_3-way'!Y117+2*PI())/3)</f>
        <v>-0.35209799073888037</v>
      </c>
      <c r="AK117" s="11">
        <f>'OddsRatio_working_3-way'!U117/(3*'OddsRatio_working_3-way'!X117^(1/3))*SIN(('OddsRatio_working_3-way'!Y117+4*PI())/3)</f>
        <v>0.58205813523787953</v>
      </c>
      <c r="AL117" s="11">
        <f>'OddsRatio_working_3-way'!Z117+'OddsRatio_working_3-way'!AF117</f>
        <v>1.0786705815956408</v>
      </c>
      <c r="AM117" s="11">
        <f>'OddsRatio_working_3-way'!AA117+'OddsRatio_working_3-way'!AG117</f>
        <v>-0.93763794478596751</v>
      </c>
      <c r="AN117" s="11">
        <f>'OddsRatio_working_3-way'!AB117+'OddsRatio_working_3-way'!AH117</f>
        <v>-0.14103263680967285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1.0786705815956408</v>
      </c>
      <c r="AS117" s="11">
        <f>IF(('OddsRatio_working_3-way'!X117=0),IF(Q117&gt;0,-Q117^(1/3),(-Q117)^(1/3)),'OddsRatio_working_3-way'!AM117-'OddsRatio_working_3-way'!R117/3)</f>
        <v>-0.93763794478596751</v>
      </c>
      <c r="AT117" s="11">
        <f>IF(('OddsRatio_working_3-way'!X117=0),IF(Q117&gt;0,-Q117^(1/3),(-Q117)^(1/3)),'OddsRatio_working_3-way'!AN117-'OddsRatio_working_3-way'!R117/3)</f>
        <v>-0.14103263680967285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2.2999999999999998</v>
      </c>
      <c r="B118" s="4">
        <f>IF('True_Odds_Calculator_3-way'!B117="","",'True_Odds_Calculator_3-way'!B117)</f>
        <v>3.57</v>
      </c>
      <c r="C118" s="4">
        <f>IF('True_Odds_Calculator_3-way'!C117="","",'True_Odds_Calculator_3-way'!C117)</f>
        <v>3.2</v>
      </c>
      <c r="D118" s="9">
        <f t="shared" si="26"/>
        <v>0.424580347689895</v>
      </c>
      <c r="E118" s="9">
        <f t="shared" si="27"/>
        <v>0.27179391559526284</v>
      </c>
      <c r="F118" s="9">
        <f t="shared" si="28"/>
        <v>0.30362573671484216</v>
      </c>
      <c r="G118" s="9">
        <f t="shared" si="29"/>
        <v>1.0425129287903179</v>
      </c>
      <c r="H118" s="9">
        <f t="shared" si="30"/>
        <v>2.3552668074274132</v>
      </c>
      <c r="I118" s="9">
        <f t="shared" si="31"/>
        <v>3.6792582269911169</v>
      </c>
      <c r="J118" s="9">
        <f t="shared" si="32"/>
        <v>3.2935284433386998</v>
      </c>
      <c r="K118" s="11">
        <f t="shared" si="33"/>
        <v>0.43478260869565222</v>
      </c>
      <c r="L118" s="11">
        <f t="shared" si="34"/>
        <v>0.28011204481792717</v>
      </c>
      <c r="M118" s="11">
        <f t="shared" si="35"/>
        <v>0.3125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-0.27973906954085981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0.23101631957130686</v>
      </c>
      <c r="Q118" s="11">
        <f>2*'OddsRatio_working_3-way'!K118*'OddsRatio_working_3-way'!L118*'OddsRatio_working_3-way'!M118</f>
        <v>7.6117403483132395E-2</v>
      </c>
      <c r="R118" s="11">
        <f t="shared" si="36"/>
        <v>0</v>
      </c>
      <c r="S118" s="11">
        <f t="shared" si="37"/>
        <v>-0.82582786862942537</v>
      </c>
      <c r="T118" s="11">
        <f t="shared" si="38"/>
        <v>-0.27210143941661458</v>
      </c>
      <c r="U118" s="11">
        <f>'OddsRatio_working_3-way'!S118-'OddsRatio_working_3-way'!R118^2/3</f>
        <v>-0.82582786862942537</v>
      </c>
      <c r="V118" s="11">
        <f>'OddsRatio_working_3-way'!S118*'OddsRatio_working_3-way'!R118/3-2*'OddsRatio_working_3-way'!R118^3/27-'OddsRatio_working_3-way'!T118</f>
        <v>0.27210143941661458</v>
      </c>
      <c r="W118" s="11">
        <f>'OddsRatio_working_3-way'!V118^2+4*'OddsRatio_working_3-way'!U118^3/27</f>
        <v>-9.3989883129040191E-3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0.14442834005614824</v>
      </c>
      <c r="Y118" s="11">
        <f>IF('OddsRatio_working_3-way'!W118&gt;=0,IF('OddsRatio_working_3-way'!V118+SQRT('OddsRatio_working_3-way'!W118)&gt;0,0,PI()),ACOS('OddsRatio_working_3-way'!V118/(2*'OddsRatio_working_3-way'!X118)))</f>
        <v>0.34227178397787661</v>
      </c>
      <c r="Z118" s="11">
        <f>'OddsRatio_working_3-way'!X118^(1/3)*COS('OddsRatio_working_3-way'!Y118/3)</f>
        <v>0.52125646439515905</v>
      </c>
      <c r="AA118" s="11">
        <f>'OddsRatio_working_3-way'!X118^(1/3)*COS(('OddsRatio_working_3-way'!Y118+2*PI())/3)</f>
        <v>-0.31235579643609834</v>
      </c>
      <c r="AB118" s="11">
        <f>'OddsRatio_working_3-way'!X118^(1/3)*COS(('OddsRatio_working_3-way'!Y118+4*PI())/3)</f>
        <v>-0.20890066795906082</v>
      </c>
      <c r="AC118" s="11">
        <f>'OddsRatio_working_3-way'!X118^(1/3)*SIN('OddsRatio_working_3-way'!Y118/3)</f>
        <v>5.9729846275264953E-2</v>
      </c>
      <c r="AD118" s="11">
        <f>'OddsRatio_working_3-way'!X118^(1/3)*SIN(('OddsRatio_working_3-way'!Y118+2*PI())/3)</f>
        <v>0.421556416915434</v>
      </c>
      <c r="AE118" s="11">
        <f>'OddsRatio_working_3-way'!X118^(1/3)*SIN(('OddsRatio_working_3-way'!Y118+4*PI())/3)</f>
        <v>-0.48128626319069895</v>
      </c>
      <c r="AF118" s="11">
        <f>-'OddsRatio_working_3-way'!U118/(3*'OddsRatio_working_3-way'!X118^(1/3))*COS(('OddsRatio_working_3-way'!Y118)/3)</f>
        <v>0.52125646439515894</v>
      </c>
      <c r="AG118" s="11">
        <f>-'OddsRatio_working_3-way'!U118/(3*'OddsRatio_working_3-way'!X118^(1/3))*COS(('OddsRatio_working_3-way'!Y118+2*PI())/3)</f>
        <v>-0.31235579643609823</v>
      </c>
      <c r="AH118" s="11">
        <f>-'OddsRatio_working_3-way'!U118/(3*'OddsRatio_working_3-way'!X118^(1/3))*COS(('OddsRatio_working_3-way'!Y118+4*PI())/3)</f>
        <v>-0.20890066795906079</v>
      </c>
      <c r="AI118" s="11">
        <f>'OddsRatio_working_3-way'!U118/(3*'OddsRatio_working_3-way'!X118^(1/3))*SIN(('OddsRatio_working_3-way'!Y118)/3)</f>
        <v>-5.9729846275264946E-2</v>
      </c>
      <c r="AJ118" s="11">
        <f>'OddsRatio_working_3-way'!U118/(3*'OddsRatio_working_3-way'!X118^(1/3))*SIN(('OddsRatio_working_3-way'!Y118+2*PI())/3)</f>
        <v>-0.42155641691543394</v>
      </c>
      <c r="AK118" s="11">
        <f>'OddsRatio_working_3-way'!U118/(3*'OddsRatio_working_3-way'!X118^(1/3))*SIN(('OddsRatio_working_3-way'!Y118+4*PI())/3)</f>
        <v>0.48128626319069884</v>
      </c>
      <c r="AL118" s="11">
        <f>'OddsRatio_working_3-way'!Z118+'OddsRatio_working_3-way'!AF118</f>
        <v>1.0425129287903179</v>
      </c>
      <c r="AM118" s="11">
        <f>'OddsRatio_working_3-way'!AA118+'OddsRatio_working_3-way'!AG118</f>
        <v>-0.62471159287219657</v>
      </c>
      <c r="AN118" s="11">
        <f>'OddsRatio_working_3-way'!AB118+'OddsRatio_working_3-way'!AH118</f>
        <v>-0.41780133591812163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1.0425129287903179</v>
      </c>
      <c r="AS118" s="11">
        <f>IF(('OddsRatio_working_3-way'!X118=0),IF(Q118&gt;0,-Q118^(1/3),(-Q118)^(1/3)),'OddsRatio_working_3-way'!AM118-'OddsRatio_working_3-way'!R118/3)</f>
        <v>-0.62471159287219657</v>
      </c>
      <c r="AT118" s="11">
        <f>IF(('OddsRatio_working_3-way'!X118=0),IF(Q118&gt;0,-Q118^(1/3),(-Q118)^(1/3)),'OddsRatio_working_3-way'!AN118-'OddsRatio_working_3-way'!R118/3)</f>
        <v>-0.41780133591812163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1.46</v>
      </c>
      <c r="B119" s="4">
        <f>IF('True_Odds_Calculator_3-way'!B118="","",'True_Odds_Calculator_3-way'!B118)</f>
        <v>4.72</v>
      </c>
      <c r="C119" s="4">
        <f>IF('True_Odds_Calculator_3-way'!C118="","",'True_Odds_Calculator_3-way'!C118)</f>
        <v>7.31</v>
      </c>
      <c r="D119" s="9">
        <f t="shared" si="26"/>
        <v>0.67017718886369793</v>
      </c>
      <c r="E119" s="9">
        <f t="shared" si="27"/>
        <v>0.2008057686268743</v>
      </c>
      <c r="F119" s="9">
        <f t="shared" si="28"/>
        <v>0.12901704250942758</v>
      </c>
      <c r="G119" s="9">
        <f t="shared" si="29"/>
        <v>1.0698754345572032</v>
      </c>
      <c r="H119" s="9">
        <f t="shared" si="30"/>
        <v>1.4921426998963137</v>
      </c>
      <c r="I119" s="9">
        <f t="shared" si="31"/>
        <v>4.9799366165527958</v>
      </c>
      <c r="J119" s="9">
        <f t="shared" si="32"/>
        <v>7.7509139920559535</v>
      </c>
      <c r="K119" s="11">
        <f t="shared" si="33"/>
        <v>0.68493150684931503</v>
      </c>
      <c r="L119" s="11">
        <f t="shared" si="34"/>
        <v>0.21186440677966104</v>
      </c>
      <c r="M119" s="11">
        <f t="shared" si="35"/>
        <v>0.13679890560875513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-0.21434724180437348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0.20823956928195977</v>
      </c>
      <c r="Q119" s="11">
        <f>2*'OddsRatio_working_3-way'!K119*'OddsRatio_working_3-way'!L119*'OddsRatio_working_3-way'!M119</f>
        <v>3.9702491760144856E-2</v>
      </c>
      <c r="R119" s="11">
        <f t="shared" si="36"/>
        <v>0</v>
      </c>
      <c r="S119" s="11">
        <f t="shared" si="37"/>
        <v>-0.97150570974928641</v>
      </c>
      <c r="T119" s="11">
        <f t="shared" si="38"/>
        <v>-0.18522511148699455</v>
      </c>
      <c r="U119" s="11">
        <f>'OddsRatio_working_3-way'!S119-'OddsRatio_working_3-way'!R119^2/3</f>
        <v>-0.97150570974928641</v>
      </c>
      <c r="V119" s="11">
        <f>'OddsRatio_working_3-way'!S119*'OddsRatio_working_3-way'!R119/3-2*'OddsRatio_working_3-way'!R119^3/27-'OddsRatio_working_3-way'!T119</f>
        <v>0.18522511148699455</v>
      </c>
      <c r="W119" s="11">
        <f>'OddsRatio_working_3-way'!V119^2+4*'OddsRatio_working_3-way'!U119^3/27</f>
        <v>-0.10153310515077553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0.18428337355560939</v>
      </c>
      <c r="Y119" s="11">
        <f>IF('OddsRatio_working_3-way'!W119&gt;=0,IF('OddsRatio_working_3-way'!V119+SQRT('OddsRatio_working_3-way'!W119)&gt;0,0,PI()),ACOS('OddsRatio_working_3-way'!V119/(2*'OddsRatio_working_3-way'!X119)))</f>
        <v>1.0442446135194228</v>
      </c>
      <c r="Z119" s="11">
        <f>'OddsRatio_working_3-way'!X119^(1/3)*COS('OddsRatio_working_3-way'!Y119/3)</f>
        <v>0.53493771727860162</v>
      </c>
      <c r="AA119" s="11">
        <f>'OddsRatio_working_3-way'!X119^(1/3)*COS(('OddsRatio_working_3-way'!Y119+2*PI())/3)</f>
        <v>-0.43556899668769999</v>
      </c>
      <c r="AB119" s="11">
        <f>'OddsRatio_working_3-way'!X119^(1/3)*COS(('OddsRatio_working_3-way'!Y119+4*PI())/3)</f>
        <v>-9.9368720590901641E-2</v>
      </c>
      <c r="AC119" s="11">
        <f>'OddsRatio_working_3-way'!X119^(1/3)*SIN('OddsRatio_working_3-way'!Y119/3)</f>
        <v>0.1941053199061131</v>
      </c>
      <c r="AD119" s="11">
        <f>'OddsRatio_working_3-way'!X119^(1/3)*SIN(('OddsRatio_working_3-way'!Y119+2*PI())/3)</f>
        <v>0.36621699265267021</v>
      </c>
      <c r="AE119" s="11">
        <f>'OddsRatio_working_3-way'!X119^(1/3)*SIN(('OddsRatio_working_3-way'!Y119+4*PI())/3)</f>
        <v>-0.56032231255878329</v>
      </c>
      <c r="AF119" s="11">
        <f>-'OddsRatio_working_3-way'!U119/(3*'OddsRatio_working_3-way'!X119^(1/3))*COS(('OddsRatio_working_3-way'!Y119)/3)</f>
        <v>0.53493771727860151</v>
      </c>
      <c r="AG119" s="11">
        <f>-'OddsRatio_working_3-way'!U119/(3*'OddsRatio_working_3-way'!X119^(1/3))*COS(('OddsRatio_working_3-way'!Y119+2*PI())/3)</f>
        <v>-0.43556899668769994</v>
      </c>
      <c r="AH119" s="11">
        <f>-'OddsRatio_working_3-way'!U119/(3*'OddsRatio_working_3-way'!X119^(1/3))*COS(('OddsRatio_working_3-way'!Y119+4*PI())/3)</f>
        <v>-9.9368720590901627E-2</v>
      </c>
      <c r="AI119" s="11">
        <f>'OddsRatio_working_3-way'!U119/(3*'OddsRatio_working_3-way'!X119^(1/3))*SIN(('OddsRatio_working_3-way'!Y119)/3)</f>
        <v>-0.19410531990611307</v>
      </c>
      <c r="AJ119" s="11">
        <f>'OddsRatio_working_3-way'!U119/(3*'OddsRatio_working_3-way'!X119^(1/3))*SIN(('OddsRatio_working_3-way'!Y119+2*PI())/3)</f>
        <v>-0.36621699265267016</v>
      </c>
      <c r="AK119" s="11">
        <f>'OddsRatio_working_3-way'!U119/(3*'OddsRatio_working_3-way'!X119^(1/3))*SIN(('OddsRatio_working_3-way'!Y119+4*PI())/3)</f>
        <v>0.56032231255878318</v>
      </c>
      <c r="AL119" s="11">
        <f>'OddsRatio_working_3-way'!Z119+'OddsRatio_working_3-way'!AF119</f>
        <v>1.0698754345572032</v>
      </c>
      <c r="AM119" s="11">
        <f>'OddsRatio_working_3-way'!AA119+'OddsRatio_working_3-way'!AG119</f>
        <v>-0.87113799337539999</v>
      </c>
      <c r="AN119" s="11">
        <f>'OddsRatio_working_3-way'!AB119+'OddsRatio_working_3-way'!AH119</f>
        <v>-0.19873744118180325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1.0698754345572032</v>
      </c>
      <c r="AS119" s="11">
        <f>IF(('OddsRatio_working_3-way'!X119=0),IF(Q119&gt;0,-Q119^(1/3),(-Q119)^(1/3)),'OddsRatio_working_3-way'!AM119-'OddsRatio_working_3-way'!R119/3)</f>
        <v>-0.87113799337539999</v>
      </c>
      <c r="AT119" s="11">
        <f>IF(('OddsRatio_working_3-way'!X119=0),IF(Q119&gt;0,-Q119^(1/3),(-Q119)^(1/3)),'OddsRatio_working_3-way'!AN119-'OddsRatio_working_3-way'!R119/3)</f>
        <v>-0.19873744118180325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1.52</v>
      </c>
      <c r="B120" s="4">
        <f>IF('True_Odds_Calculator_3-way'!B119="","",'True_Odds_Calculator_3-way'!B119)</f>
        <v>4.62</v>
      </c>
      <c r="C120" s="4">
        <f>IF('True_Odds_Calculator_3-way'!C119="","",'True_Odds_Calculator_3-way'!C119)</f>
        <v>6.33</v>
      </c>
      <c r="D120" s="9">
        <f t="shared" si="26"/>
        <v>0.64388134287359255</v>
      </c>
      <c r="E120" s="9">
        <f t="shared" si="27"/>
        <v>0.2061729860942611</v>
      </c>
      <c r="F120" s="9">
        <f t="shared" si="28"/>
        <v>0.14994567103214643</v>
      </c>
      <c r="G120" s="9">
        <f t="shared" si="29"/>
        <v>1.0636176664795627</v>
      </c>
      <c r="H120" s="9">
        <f t="shared" si="30"/>
        <v>1.5530811865693723</v>
      </c>
      <c r="I120" s="9">
        <f t="shared" si="31"/>
        <v>4.8502959526560172</v>
      </c>
      <c r="J120" s="9">
        <f t="shared" si="32"/>
        <v>6.6690821623360694</v>
      </c>
      <c r="K120" s="11">
        <f t="shared" si="33"/>
        <v>0.65789473684210531</v>
      </c>
      <c r="L120" s="11">
        <f t="shared" si="34"/>
        <v>0.21645021645021645</v>
      </c>
      <c r="M120" s="11">
        <f t="shared" si="35"/>
        <v>0.15797788309636651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-0.22570950570451698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0.21303978026352682</v>
      </c>
      <c r="Q120" s="11">
        <f>2*'OddsRatio_working_3-way'!K120*'OddsRatio_working_3-way'!L120*'OddsRatio_working_3-way'!M120</f>
        <v>4.4992561829678326E-2</v>
      </c>
      <c r="R120" s="11">
        <f t="shared" si="36"/>
        <v>0</v>
      </c>
      <c r="S120" s="11">
        <f t="shared" si="37"/>
        <v>-0.94386711626768405</v>
      </c>
      <c r="T120" s="11">
        <f t="shared" si="38"/>
        <v>-0.19933835612833881</v>
      </c>
      <c r="U120" s="11">
        <f>'OddsRatio_working_3-way'!S120-'OddsRatio_working_3-way'!R120^2/3</f>
        <v>-0.94386711626768405</v>
      </c>
      <c r="V120" s="11">
        <f>'OddsRatio_working_3-way'!S120*'OddsRatio_working_3-way'!R120/3-2*'OddsRatio_working_3-way'!R120^3/27-'OddsRatio_working_3-way'!T120</f>
        <v>0.19933835612833881</v>
      </c>
      <c r="W120" s="11">
        <f>'OddsRatio_working_3-way'!V120^2+4*'OddsRatio_working_3-way'!U120^3/27</f>
        <v>-8.483861704602351E-2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0.17647549211574107</v>
      </c>
      <c r="Y120" s="11">
        <f>IF('OddsRatio_working_3-way'!W120&gt;=0,IF('OddsRatio_working_3-way'!V120+SQRT('OddsRatio_working_3-way'!W120)&gt;0,0,PI()),ACOS('OddsRatio_working_3-way'!V120/(2*'OddsRatio_working_3-way'!X120)))</f>
        <v>0.97063415193654889</v>
      </c>
      <c r="Z120" s="11">
        <f>'OddsRatio_working_3-way'!X120^(1/3)*COS('OddsRatio_working_3-way'!Y120/3)</f>
        <v>0.53180883323978134</v>
      </c>
      <c r="AA120" s="11">
        <f>'OddsRatio_working_3-way'!X120^(1/3)*COS(('OddsRatio_working_3-way'!Y120+2*PI())/3)</f>
        <v>-0.4203430864310097</v>
      </c>
      <c r="AB120" s="11">
        <f>'OddsRatio_working_3-way'!X120^(1/3)*COS(('OddsRatio_working_3-way'!Y120+4*PI())/3)</f>
        <v>-0.11146574680877173</v>
      </c>
      <c r="AC120" s="11">
        <f>'OddsRatio_working_3-way'!X120^(1/3)*SIN('OddsRatio_working_3-way'!Y120/3)</f>
        <v>0.17833041517747472</v>
      </c>
      <c r="AD120" s="11">
        <f>'OddsRatio_working_3-way'!X120^(1/3)*SIN(('OddsRatio_working_3-way'!Y120+2*PI())/3)</f>
        <v>0.3713947519538755</v>
      </c>
      <c r="AE120" s="11">
        <f>'OddsRatio_working_3-way'!X120^(1/3)*SIN(('OddsRatio_working_3-way'!Y120+4*PI())/3)</f>
        <v>-0.54972516713135011</v>
      </c>
      <c r="AF120" s="11">
        <f>-'OddsRatio_working_3-way'!U120/(3*'OddsRatio_working_3-way'!X120^(1/3))*COS(('OddsRatio_working_3-way'!Y120)/3)</f>
        <v>0.53180883323978134</v>
      </c>
      <c r="AG120" s="11">
        <f>-'OddsRatio_working_3-way'!U120/(3*'OddsRatio_working_3-way'!X120^(1/3))*COS(('OddsRatio_working_3-way'!Y120+2*PI())/3)</f>
        <v>-0.4203430864310097</v>
      </c>
      <c r="AH120" s="11">
        <f>-'OddsRatio_working_3-way'!U120/(3*'OddsRatio_working_3-way'!X120^(1/3))*COS(('OddsRatio_working_3-way'!Y120+4*PI())/3)</f>
        <v>-0.11146574680877173</v>
      </c>
      <c r="AI120" s="11">
        <f>'OddsRatio_working_3-way'!U120/(3*'OddsRatio_working_3-way'!X120^(1/3))*SIN(('OddsRatio_working_3-way'!Y120)/3)</f>
        <v>-0.17833041517747472</v>
      </c>
      <c r="AJ120" s="11">
        <f>'OddsRatio_working_3-way'!U120/(3*'OddsRatio_working_3-way'!X120^(1/3))*SIN(('OddsRatio_working_3-way'!Y120+2*PI())/3)</f>
        <v>-0.3713947519538755</v>
      </c>
      <c r="AK120" s="11">
        <f>'OddsRatio_working_3-way'!U120/(3*'OddsRatio_working_3-way'!X120^(1/3))*SIN(('OddsRatio_working_3-way'!Y120+4*PI())/3)</f>
        <v>0.54972516713135011</v>
      </c>
      <c r="AL120" s="11">
        <f>'OddsRatio_working_3-way'!Z120+'OddsRatio_working_3-way'!AF120</f>
        <v>1.0636176664795627</v>
      </c>
      <c r="AM120" s="11">
        <f>'OddsRatio_working_3-way'!AA120+'OddsRatio_working_3-way'!AG120</f>
        <v>-0.84068617286201941</v>
      </c>
      <c r="AN120" s="11">
        <f>'OddsRatio_working_3-way'!AB120+'OddsRatio_working_3-way'!AH120</f>
        <v>-0.22293149361754347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1.0636176664795627</v>
      </c>
      <c r="AS120" s="11">
        <f>IF(('OddsRatio_working_3-way'!X120=0),IF(Q120&gt;0,-Q120^(1/3),(-Q120)^(1/3)),'OddsRatio_working_3-way'!AM120-'OddsRatio_working_3-way'!R120/3)</f>
        <v>-0.84068617286201941</v>
      </c>
      <c r="AT120" s="11">
        <f>IF(('OddsRatio_working_3-way'!X120=0),IF(Q120&gt;0,-Q120^(1/3),(-Q120)^(1/3)),'OddsRatio_working_3-way'!AN120-'OddsRatio_working_3-way'!R120/3)</f>
        <v>-0.22293149361754347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3.07</v>
      </c>
      <c r="B121" s="4">
        <f>IF('True_Odds_Calculator_3-way'!B120="","",'True_Odds_Calculator_3-way'!B120)</f>
        <v>3.41</v>
      </c>
      <c r="C121" s="4">
        <f>IF('True_Odds_Calculator_3-way'!C120="","",'True_Odds_Calculator_3-way'!C120)</f>
        <v>2.4500000000000002</v>
      </c>
      <c r="D121" s="9">
        <f t="shared" si="26"/>
        <v>0.31681908624352889</v>
      </c>
      <c r="E121" s="9">
        <f t="shared" si="27"/>
        <v>0.28485461290578717</v>
      </c>
      <c r="F121" s="9">
        <f t="shared" si="28"/>
        <v>0.39832630085068405</v>
      </c>
      <c r="G121" s="9">
        <f t="shared" si="29"/>
        <v>1.0417272920153282</v>
      </c>
      <c r="H121" s="9">
        <f t="shared" si="30"/>
        <v>3.1563754944717295</v>
      </c>
      <c r="I121" s="9">
        <f t="shared" si="31"/>
        <v>3.5105627737569414</v>
      </c>
      <c r="J121" s="9">
        <f t="shared" si="32"/>
        <v>2.5105045734222267</v>
      </c>
      <c r="K121" s="11">
        <f t="shared" si="33"/>
        <v>0.32573289902280134</v>
      </c>
      <c r="L121" s="11">
        <f t="shared" si="34"/>
        <v>0.29325513196480935</v>
      </c>
      <c r="M121" s="11">
        <f t="shared" si="35"/>
        <v>0.4081632653061224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-0.28203080787178425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0.23120427209350786</v>
      </c>
      <c r="Q121" s="11">
        <f>2*'OddsRatio_working_3-way'!K121*'OddsRatio_working_3-way'!L121*'OddsRatio_working_3-way'!M121</f>
        <v>7.7977832072009395E-2</v>
      </c>
      <c r="R121" s="11">
        <f t="shared" si="36"/>
        <v>0</v>
      </c>
      <c r="S121" s="11">
        <f t="shared" si="37"/>
        <v>-0.81978374574814905</v>
      </c>
      <c r="T121" s="11">
        <f t="shared" si="38"/>
        <v>-0.27648692942601993</v>
      </c>
      <c r="U121" s="11">
        <f>'OddsRatio_working_3-way'!S121-'OddsRatio_working_3-way'!R121^2/3</f>
        <v>-0.81978374574814905</v>
      </c>
      <c r="V121" s="11">
        <f>'OddsRatio_working_3-way'!S121*'OddsRatio_working_3-way'!R121/3-2*'OddsRatio_working_3-way'!R121^3/27-'OddsRatio_working_3-way'!T121</f>
        <v>0.27648692942601993</v>
      </c>
      <c r="W121" s="11">
        <f>'OddsRatio_working_3-way'!V121^2+4*'OddsRatio_working_3-way'!U121^3/27</f>
        <v>-5.1745166650407765E-3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0.14284566742508303</v>
      </c>
      <c r="Y121" s="11">
        <f>IF('OddsRatio_working_3-way'!W121&gt;=0,IF('OddsRatio_working_3-way'!V121+SQRT('OddsRatio_working_3-way'!W121)&gt;0,0,PI()),ACOS('OddsRatio_working_3-way'!V121/(2*'OddsRatio_working_3-way'!X121)))</f>
        <v>0.25452901164193742</v>
      </c>
      <c r="Z121" s="11">
        <f>'OddsRatio_working_3-way'!X121^(1/3)*COS('OddsRatio_working_3-way'!Y121/3)</f>
        <v>0.52086364600766411</v>
      </c>
      <c r="AA121" s="11">
        <f>'OddsRatio_working_3-way'!X121^(1/3)*COS(('OddsRatio_working_3-way'!Y121+2*PI())/3)</f>
        <v>-0.29879499724344999</v>
      </c>
      <c r="AB121" s="11">
        <f>'OddsRatio_working_3-way'!X121^(1/3)*COS(('OddsRatio_working_3-way'!Y121+4*PI())/3)</f>
        <v>-0.22206864876421409</v>
      </c>
      <c r="AC121" s="11">
        <f>'OddsRatio_working_3-way'!X121^(1/3)*SIN('OddsRatio_working_3-way'!Y121/3)</f>
        <v>4.429797794842396E-2</v>
      </c>
      <c r="AD121" s="11">
        <f>'OddsRatio_working_3-way'!X121^(1/3)*SIN(('OddsRatio_working_3-way'!Y121+2*PI())/3)</f>
        <v>0.42893216037621035</v>
      </c>
      <c r="AE121" s="11">
        <f>'OddsRatio_working_3-way'!X121^(1/3)*SIN(('OddsRatio_working_3-way'!Y121+4*PI())/3)</f>
        <v>-0.47323013832463423</v>
      </c>
      <c r="AF121" s="11">
        <f>-'OddsRatio_working_3-way'!U121/(3*'OddsRatio_working_3-way'!X121^(1/3))*COS(('OddsRatio_working_3-way'!Y121)/3)</f>
        <v>0.52086364600766411</v>
      </c>
      <c r="AG121" s="11">
        <f>-'OddsRatio_working_3-way'!U121/(3*'OddsRatio_working_3-way'!X121^(1/3))*COS(('OddsRatio_working_3-way'!Y121+2*PI())/3)</f>
        <v>-0.29879499724344999</v>
      </c>
      <c r="AH121" s="11">
        <f>-'OddsRatio_working_3-way'!U121/(3*'OddsRatio_working_3-way'!X121^(1/3))*COS(('OddsRatio_working_3-way'!Y121+4*PI())/3)</f>
        <v>-0.22206864876421409</v>
      </c>
      <c r="AI121" s="11">
        <f>'OddsRatio_working_3-way'!U121/(3*'OddsRatio_working_3-way'!X121^(1/3))*SIN(('OddsRatio_working_3-way'!Y121)/3)</f>
        <v>-4.429797794842396E-2</v>
      </c>
      <c r="AJ121" s="11">
        <f>'OddsRatio_working_3-way'!U121/(3*'OddsRatio_working_3-way'!X121^(1/3))*SIN(('OddsRatio_working_3-way'!Y121+2*PI())/3)</f>
        <v>-0.42893216037621035</v>
      </c>
      <c r="AK121" s="11">
        <f>'OddsRatio_working_3-way'!U121/(3*'OddsRatio_working_3-way'!X121^(1/3))*SIN(('OddsRatio_working_3-way'!Y121+4*PI())/3)</f>
        <v>0.47323013832463423</v>
      </c>
      <c r="AL121" s="11">
        <f>'OddsRatio_working_3-way'!Z121+'OddsRatio_working_3-way'!AF121</f>
        <v>1.0417272920153282</v>
      </c>
      <c r="AM121" s="11">
        <f>'OddsRatio_working_3-way'!AA121+'OddsRatio_working_3-way'!AG121</f>
        <v>-0.59758999448689998</v>
      </c>
      <c r="AN121" s="11">
        <f>'OddsRatio_working_3-way'!AB121+'OddsRatio_working_3-way'!AH121</f>
        <v>-0.44413729752842818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1.0417272920153282</v>
      </c>
      <c r="AS121" s="11">
        <f>IF(('OddsRatio_working_3-way'!X121=0),IF(Q121&gt;0,-Q121^(1/3),(-Q121)^(1/3)),'OddsRatio_working_3-way'!AM121-'OddsRatio_working_3-way'!R121/3)</f>
        <v>-0.59758999448689998</v>
      </c>
      <c r="AT121" s="11">
        <f>IF(('OddsRatio_working_3-way'!X121=0),IF(Q121&gt;0,-Q121^(1/3),(-Q121)^(1/3)),'OddsRatio_working_3-way'!AN121-'OddsRatio_working_3-way'!R121/3)</f>
        <v>-0.44413729752842818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2.92</v>
      </c>
      <c r="B122" s="4">
        <f>IF('True_Odds_Calculator_3-way'!B121="","",'True_Odds_Calculator_3-way'!B121)</f>
        <v>3.25</v>
      </c>
      <c r="C122" s="4">
        <f>IF('True_Odds_Calculator_3-way'!C121="","",'True_Odds_Calculator_3-way'!C121)</f>
        <v>2.65</v>
      </c>
      <c r="D122" s="9">
        <f t="shared" si="26"/>
        <v>0.33326147104573467</v>
      </c>
      <c r="E122" s="9">
        <f t="shared" si="27"/>
        <v>0.29899763262244611</v>
      </c>
      <c r="F122" s="9">
        <f t="shared" si="28"/>
        <v>0.36774089633181911</v>
      </c>
      <c r="G122" s="9">
        <f t="shared" si="29"/>
        <v>1.0420035937768439</v>
      </c>
      <c r="H122" s="9">
        <f t="shared" si="30"/>
        <v>3.0006469000515406</v>
      </c>
      <c r="I122" s="9">
        <f t="shared" si="31"/>
        <v>3.3445080859978984</v>
      </c>
      <c r="J122" s="9">
        <f t="shared" si="32"/>
        <v>2.7193059297317923</v>
      </c>
      <c r="K122" s="11">
        <f t="shared" si="33"/>
        <v>0.34246575342465752</v>
      </c>
      <c r="L122" s="11">
        <f t="shared" si="34"/>
        <v>0.30769230769230771</v>
      </c>
      <c r="M122" s="11">
        <f t="shared" si="35"/>
        <v>0.37735849056603776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-0.28343638785613434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0.23142533351889777</v>
      </c>
      <c r="Q122" s="11">
        <f>2*'OddsRatio_working_3-way'!K122*'OddsRatio_working_3-way'!L122*'OddsRatio_working_3-way'!M122</f>
        <v>7.9527606020239783E-2</v>
      </c>
      <c r="R122" s="11">
        <f t="shared" si="36"/>
        <v>0</v>
      </c>
      <c r="S122" s="11">
        <f t="shared" si="37"/>
        <v>-0.81649831649831717</v>
      </c>
      <c r="T122" s="11">
        <f t="shared" si="38"/>
        <v>-0.28058361391694747</v>
      </c>
      <c r="U122" s="11">
        <f>'OddsRatio_working_3-way'!S122-'OddsRatio_working_3-way'!R122^2/3</f>
        <v>-0.81649831649831717</v>
      </c>
      <c r="V122" s="11">
        <f>'OddsRatio_working_3-way'!S122*'OddsRatio_working_3-way'!R122/3-2*'OddsRatio_working_3-way'!R122^3/27-'OddsRatio_working_3-way'!T122</f>
        <v>0.28058361391694747</v>
      </c>
      <c r="W122" s="11">
        <f>'OddsRatio_working_3-way'!V122^2+4*'OddsRatio_working_3-way'!U122^3/27</f>
        <v>-1.914987468028026E-3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0.14198780921854054</v>
      </c>
      <c r="Y122" s="11">
        <f>IF('OddsRatio_working_3-way'!W122&gt;=0,IF('OddsRatio_working_3-way'!V122+SQRT('OddsRatio_working_3-way'!W122)&gt;0,0,PI()),ACOS('OddsRatio_working_3-way'!V122/(2*'OddsRatio_working_3-way'!X122)))</f>
        <v>0.15471624805219664</v>
      </c>
      <c r="Z122" s="11">
        <f>'OddsRatio_working_3-way'!X122^(1/3)*COS('OddsRatio_working_3-way'!Y122/3)</f>
        <v>0.52100179688842196</v>
      </c>
      <c r="AA122" s="11">
        <f>'OddsRatio_working_3-way'!X122^(1/3)*COS(('OddsRatio_working_3-way'!Y122+2*PI())/3)</f>
        <v>-0.28379091462831579</v>
      </c>
      <c r="AB122" s="11">
        <f>'OddsRatio_working_3-way'!X122^(1/3)*COS(('OddsRatio_working_3-way'!Y122+4*PI())/3)</f>
        <v>-0.23721088226010617</v>
      </c>
      <c r="AC122" s="11">
        <f>'OddsRatio_working_3-way'!X122^(1/3)*SIN('OddsRatio_working_3-way'!Y122/3)</f>
        <v>2.6892994226647378E-2</v>
      </c>
      <c r="AD122" s="11">
        <f>'OddsRatio_working_3-way'!X122^(1/3)*SIN(('OddsRatio_working_3-way'!Y122+2*PI())/3)</f>
        <v>0.43775429440939018</v>
      </c>
      <c r="AE122" s="11">
        <f>'OddsRatio_working_3-way'!X122^(1/3)*SIN(('OddsRatio_working_3-way'!Y122+4*PI())/3)</f>
        <v>-0.46464728863603749</v>
      </c>
      <c r="AF122" s="11">
        <f>-'OddsRatio_working_3-way'!U122/(3*'OddsRatio_working_3-way'!X122^(1/3))*COS(('OddsRatio_working_3-way'!Y122)/3)</f>
        <v>0.52100179688842196</v>
      </c>
      <c r="AG122" s="11">
        <f>-'OddsRatio_working_3-way'!U122/(3*'OddsRatio_working_3-way'!X122^(1/3))*COS(('OddsRatio_working_3-way'!Y122+2*PI())/3)</f>
        <v>-0.28379091462831579</v>
      </c>
      <c r="AH122" s="11">
        <f>-'OddsRatio_working_3-way'!U122/(3*'OddsRatio_working_3-way'!X122^(1/3))*COS(('OddsRatio_working_3-way'!Y122+4*PI())/3)</f>
        <v>-0.23721088226010617</v>
      </c>
      <c r="AI122" s="11">
        <f>'OddsRatio_working_3-way'!U122/(3*'OddsRatio_working_3-way'!X122^(1/3))*SIN(('OddsRatio_working_3-way'!Y122)/3)</f>
        <v>-2.6892994226647378E-2</v>
      </c>
      <c r="AJ122" s="11">
        <f>'OddsRatio_working_3-way'!U122/(3*'OddsRatio_working_3-way'!X122^(1/3))*SIN(('OddsRatio_working_3-way'!Y122+2*PI())/3)</f>
        <v>-0.43775429440939018</v>
      </c>
      <c r="AK122" s="11">
        <f>'OddsRatio_working_3-way'!U122/(3*'OddsRatio_working_3-way'!X122^(1/3))*SIN(('OddsRatio_working_3-way'!Y122+4*PI())/3)</f>
        <v>0.46464728863603749</v>
      </c>
      <c r="AL122" s="11">
        <f>'OddsRatio_working_3-way'!Z122+'OddsRatio_working_3-way'!AF122</f>
        <v>1.0420035937768439</v>
      </c>
      <c r="AM122" s="11">
        <f>'OddsRatio_working_3-way'!AA122+'OddsRatio_working_3-way'!AG122</f>
        <v>-0.56758182925663159</v>
      </c>
      <c r="AN122" s="11">
        <f>'OddsRatio_working_3-way'!AB122+'OddsRatio_working_3-way'!AH122</f>
        <v>-0.47442176452021234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1.0420035937768439</v>
      </c>
      <c r="AS122" s="11">
        <f>IF(('OddsRatio_working_3-way'!X122=0),IF(Q122&gt;0,-Q122^(1/3),(-Q122)^(1/3)),'OddsRatio_working_3-way'!AM122-'OddsRatio_working_3-way'!R122/3)</f>
        <v>-0.56758182925663159</v>
      </c>
      <c r="AT122" s="11">
        <f>IF(('OddsRatio_working_3-way'!X122=0),IF(Q122&gt;0,-Q122^(1/3),(-Q122)^(1/3)),'OddsRatio_working_3-way'!AN122-'OddsRatio_working_3-way'!R122/3)</f>
        <v>-0.47442176452021234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2.34</v>
      </c>
      <c r="B123" s="4">
        <f>IF('True_Odds_Calculator_3-way'!B122="","",'True_Odds_Calculator_3-way'!B122)</f>
        <v>3.21</v>
      </c>
      <c r="C123" s="4">
        <f>IF('True_Odds_Calculator_3-way'!C122="","",'True_Odds_Calculator_3-way'!C122)</f>
        <v>3.47</v>
      </c>
      <c r="D123" s="9">
        <f t="shared" si="26"/>
        <v>0.41734910807316078</v>
      </c>
      <c r="E123" s="9">
        <f t="shared" si="27"/>
        <v>0.30280248223337386</v>
      </c>
      <c r="F123" s="9">
        <f t="shared" si="28"/>
        <v>0.27984840969346542</v>
      </c>
      <c r="G123" s="9">
        <f t="shared" si="29"/>
        <v>1.0418474366947557</v>
      </c>
      <c r="H123" s="9">
        <f t="shared" si="30"/>
        <v>2.3960755651709724</v>
      </c>
      <c r="I123" s="9">
        <f t="shared" si="31"/>
        <v>3.3024828350954101</v>
      </c>
      <c r="J123" s="9">
        <f t="shared" si="32"/>
        <v>3.5733631686360461</v>
      </c>
      <c r="K123" s="11">
        <f t="shared" si="33"/>
        <v>0.42735042735042739</v>
      </c>
      <c r="L123" s="11">
        <f t="shared" si="34"/>
        <v>0.3115264797507788</v>
      </c>
      <c r="M123" s="11">
        <f t="shared" si="35"/>
        <v>0.28818443804034583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-0.28063618036415583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0.23096497550428441</v>
      </c>
      <c r="Q123" s="11">
        <f>2*'OddsRatio_working_3-way'!K123*'OddsRatio_working_3-way'!L123*'OddsRatio_working_3-way'!M123</f>
        <v>7.67325500014234E-2</v>
      </c>
      <c r="R123" s="11">
        <f t="shared" si="36"/>
        <v>0</v>
      </c>
      <c r="S123" s="11">
        <f t="shared" si="37"/>
        <v>-0.8230049853321918</v>
      </c>
      <c r="T123" s="11">
        <f t="shared" si="38"/>
        <v>-0.27342358316684118</v>
      </c>
      <c r="U123" s="11">
        <f>'OddsRatio_working_3-way'!S123-'OddsRatio_working_3-way'!R123^2/3</f>
        <v>-0.8230049853321918</v>
      </c>
      <c r="V123" s="11">
        <f>'OddsRatio_working_3-way'!S123*'OddsRatio_working_3-way'!R123/3-2*'OddsRatio_working_3-way'!R123^3/27-'OddsRatio_working_3-way'!T123</f>
        <v>0.27342358316684118</v>
      </c>
      <c r="W123" s="11">
        <f>'OddsRatio_working_3-way'!V123^2+4*'OddsRatio_working_3-way'!U123^3/27</f>
        <v>-7.8250104188081482E-3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0.14368843573040477</v>
      </c>
      <c r="Y123" s="11">
        <f>IF('OddsRatio_working_3-way'!W123&gt;=0,IF('OddsRatio_working_3-way'!V123+SQRT('OddsRatio_working_3-way'!W123)&gt;0,0,PI()),ACOS('OddsRatio_working_3-way'!V123/(2*'OddsRatio_working_3-way'!X123)))</f>
        <v>0.3128963210601603</v>
      </c>
      <c r="Z123" s="11">
        <f>'OddsRatio_working_3-way'!X123^(1/3)*COS('OddsRatio_working_3-way'!Y123/3)</f>
        <v>0.52092371834737783</v>
      </c>
      <c r="AA123" s="11">
        <f>'OddsRatio_working_3-way'!X123^(1/3)*COS(('OddsRatio_working_3-way'!Y123+2*PI())/3)</f>
        <v>-0.30768585816153687</v>
      </c>
      <c r="AB123" s="11">
        <f>'OddsRatio_working_3-way'!X123^(1/3)*COS(('OddsRatio_working_3-way'!Y123+4*PI())/3)</f>
        <v>-0.21323786018584104</v>
      </c>
      <c r="AC123" s="11">
        <f>'OddsRatio_working_3-way'!X123^(1/3)*SIN('OddsRatio_working_3-way'!Y123/3)</f>
        <v>5.4529577055689442E-2</v>
      </c>
      <c r="AD123" s="11">
        <f>'OddsRatio_working_3-way'!X123^(1/3)*SIN(('OddsRatio_working_3-way'!Y123+2*PI())/3)</f>
        <v>0.42386838499483448</v>
      </c>
      <c r="AE123" s="11">
        <f>'OddsRatio_working_3-way'!X123^(1/3)*SIN(('OddsRatio_working_3-way'!Y123+4*PI())/3)</f>
        <v>-0.47839796205052365</v>
      </c>
      <c r="AF123" s="11">
        <f>-'OddsRatio_working_3-way'!U123/(3*'OddsRatio_working_3-way'!X123^(1/3))*COS(('OddsRatio_working_3-way'!Y123)/3)</f>
        <v>0.52092371834737783</v>
      </c>
      <c r="AG123" s="11">
        <f>-'OddsRatio_working_3-way'!U123/(3*'OddsRatio_working_3-way'!X123^(1/3))*COS(('OddsRatio_working_3-way'!Y123+2*PI())/3)</f>
        <v>-0.30768585816153687</v>
      </c>
      <c r="AH123" s="11">
        <f>-'OddsRatio_working_3-way'!U123/(3*'OddsRatio_working_3-way'!X123^(1/3))*COS(('OddsRatio_working_3-way'!Y123+4*PI())/3)</f>
        <v>-0.21323786018584104</v>
      </c>
      <c r="AI123" s="11">
        <f>'OddsRatio_working_3-way'!U123/(3*'OddsRatio_working_3-way'!X123^(1/3))*SIN(('OddsRatio_working_3-way'!Y123)/3)</f>
        <v>-5.4529577055689442E-2</v>
      </c>
      <c r="AJ123" s="11">
        <f>'OddsRatio_working_3-way'!U123/(3*'OddsRatio_working_3-way'!X123^(1/3))*SIN(('OddsRatio_working_3-way'!Y123+2*PI())/3)</f>
        <v>-0.42386838499483448</v>
      </c>
      <c r="AK123" s="11">
        <f>'OddsRatio_working_3-way'!U123/(3*'OddsRatio_working_3-way'!X123^(1/3))*SIN(('OddsRatio_working_3-way'!Y123+4*PI())/3)</f>
        <v>0.47839796205052365</v>
      </c>
      <c r="AL123" s="11">
        <f>'OddsRatio_working_3-way'!Z123+'OddsRatio_working_3-way'!AF123</f>
        <v>1.0418474366947557</v>
      </c>
      <c r="AM123" s="11">
        <f>'OddsRatio_working_3-way'!AA123+'OddsRatio_working_3-way'!AG123</f>
        <v>-0.61537171632307375</v>
      </c>
      <c r="AN123" s="11">
        <f>'OddsRatio_working_3-way'!AB123+'OddsRatio_working_3-way'!AH123</f>
        <v>-0.42647572037168208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1.0418474366947557</v>
      </c>
      <c r="AS123" s="11">
        <f>IF(('OddsRatio_working_3-way'!X123=0),IF(Q123&gt;0,-Q123^(1/3),(-Q123)^(1/3)),'OddsRatio_working_3-way'!AM123-'OddsRatio_working_3-way'!R123/3)</f>
        <v>-0.61537171632307375</v>
      </c>
      <c r="AT123" s="11">
        <f>IF(('OddsRatio_working_3-way'!X123=0),IF(Q123&gt;0,-Q123^(1/3),(-Q123)^(1/3)),'OddsRatio_working_3-way'!AN123-'OddsRatio_working_3-way'!R123/3)</f>
        <v>-0.42647572037168208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3.48</v>
      </c>
      <c r="C124" s="4">
        <f>IF('True_Odds_Calculator_3-way'!C123="","",'True_Odds_Calculator_3-way'!C123)</f>
        <v>3.36</v>
      </c>
      <c r="D124" s="9">
        <f t="shared" si="26"/>
        <v>0.4321844694366706</v>
      </c>
      <c r="E124" s="9">
        <f t="shared" si="27"/>
        <v>0.27886653651930426</v>
      </c>
      <c r="F124" s="9">
        <f t="shared" si="28"/>
        <v>0.28894899404402508</v>
      </c>
      <c r="G124" s="9">
        <f t="shared" si="29"/>
        <v>1.042719667983969</v>
      </c>
      <c r="H124" s="9">
        <f t="shared" si="30"/>
        <v>2.3138267816598006</v>
      </c>
      <c r="I124" s="9">
        <f t="shared" si="31"/>
        <v>3.5859447766002428</v>
      </c>
      <c r="J124" s="9">
        <f t="shared" si="32"/>
        <v>3.4608184164421671</v>
      </c>
      <c r="K124" s="11">
        <f t="shared" si="33"/>
        <v>0.44247787610619471</v>
      </c>
      <c r="L124" s="11">
        <f t="shared" si="34"/>
        <v>0.28735632183908044</v>
      </c>
      <c r="M124" s="11">
        <f t="shared" si="35"/>
        <v>0.29761904761904762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-0.27906621910283791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0.23083564623082475</v>
      </c>
      <c r="Q124" s="11">
        <f>2*'OddsRatio_working_3-way'!K124*'OddsRatio_working_3-way'!L124*'OddsRatio_working_3-way'!M124</f>
        <v>7.5683818436335981E-2</v>
      </c>
      <c r="R124" s="11">
        <f t="shared" si="36"/>
        <v>0</v>
      </c>
      <c r="S124" s="11">
        <f t="shared" si="37"/>
        <v>-0.82717158304911198</v>
      </c>
      <c r="T124" s="11">
        <f t="shared" si="38"/>
        <v>-0.27120379772102027</v>
      </c>
      <c r="U124" s="11">
        <f>'OddsRatio_working_3-way'!S124-'OddsRatio_working_3-way'!R124^2/3</f>
        <v>-0.82717158304911198</v>
      </c>
      <c r="V124" s="11">
        <f>'OddsRatio_working_3-way'!S124*'OddsRatio_working_3-way'!R124/3-2*'OddsRatio_working_3-way'!R124^3/27-'OddsRatio_working_3-way'!T124</f>
        <v>0.27120379772102027</v>
      </c>
      <c r="W124" s="11">
        <f>'OddsRatio_working_3-way'!V124^2+4*'OddsRatio_working_3-way'!U124^3/27</f>
        <v>-1.0294634607936309E-2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0.14478098503104644</v>
      </c>
      <c r="Y124" s="11">
        <f>IF('OddsRatio_working_3-way'!W124&gt;=0,IF('OddsRatio_working_3-way'!V124+SQRT('OddsRatio_working_3-way'!W124)&gt;0,0,PI()),ACOS('OddsRatio_working_3-way'!V124/(2*'OddsRatio_working_3-way'!X124)))</f>
        <v>0.35799801527072539</v>
      </c>
      <c r="Z124" s="11">
        <f>'OddsRatio_working_3-way'!X124^(1/3)*COS('OddsRatio_working_3-way'!Y124/3)</f>
        <v>0.52135983399198438</v>
      </c>
      <c r="AA124" s="11">
        <f>'OddsRatio_working_3-way'!X124^(1/3)*COS(('OddsRatio_working_3-way'!Y124+2*PI())/3)</f>
        <v>-0.31481713512886084</v>
      </c>
      <c r="AB124" s="11">
        <f>'OddsRatio_working_3-way'!X124^(1/3)*COS(('OddsRatio_working_3-way'!Y124+4*PI())/3)</f>
        <v>-0.20654269886312365</v>
      </c>
      <c r="AC124" s="11">
        <f>'OddsRatio_working_3-way'!X124^(1/3)*SIN('OddsRatio_working_3-way'!Y124/3)</f>
        <v>6.2512274924378386E-2</v>
      </c>
      <c r="AD124" s="11">
        <f>'OddsRatio_working_3-way'!X124^(1/3)*SIN(('OddsRatio_working_3-way'!Y124+2*PI())/3)</f>
        <v>0.42025472328770697</v>
      </c>
      <c r="AE124" s="11">
        <f>'OddsRatio_working_3-way'!X124^(1/3)*SIN(('OddsRatio_working_3-way'!Y124+4*PI())/3)</f>
        <v>-0.48276699821208535</v>
      </c>
      <c r="AF124" s="11">
        <f>-'OddsRatio_working_3-way'!U124/(3*'OddsRatio_working_3-way'!X124^(1/3))*COS(('OddsRatio_working_3-way'!Y124)/3)</f>
        <v>0.52135983399198449</v>
      </c>
      <c r="AG124" s="11">
        <f>-'OddsRatio_working_3-way'!U124/(3*'OddsRatio_working_3-way'!X124^(1/3))*COS(('OddsRatio_working_3-way'!Y124+2*PI())/3)</f>
        <v>-0.31481713512886089</v>
      </c>
      <c r="AH124" s="11">
        <f>-'OddsRatio_working_3-way'!U124/(3*'OddsRatio_working_3-way'!X124^(1/3))*COS(('OddsRatio_working_3-way'!Y124+4*PI())/3)</f>
        <v>-0.20654269886312371</v>
      </c>
      <c r="AI124" s="11">
        <f>'OddsRatio_working_3-way'!U124/(3*'OddsRatio_working_3-way'!X124^(1/3))*SIN(('OddsRatio_working_3-way'!Y124)/3)</f>
        <v>-6.25122749243784E-2</v>
      </c>
      <c r="AJ124" s="11">
        <f>'OddsRatio_working_3-way'!U124/(3*'OddsRatio_working_3-way'!X124^(1/3))*SIN(('OddsRatio_working_3-way'!Y124+2*PI())/3)</f>
        <v>-0.42025472328770708</v>
      </c>
      <c r="AK124" s="11">
        <f>'OddsRatio_working_3-way'!U124/(3*'OddsRatio_working_3-way'!X124^(1/3))*SIN(('OddsRatio_working_3-way'!Y124+4*PI())/3)</f>
        <v>0.48276699821208546</v>
      </c>
      <c r="AL124" s="11">
        <f>'OddsRatio_working_3-way'!Z124+'OddsRatio_working_3-way'!AF124</f>
        <v>1.042719667983969</v>
      </c>
      <c r="AM124" s="11">
        <f>'OddsRatio_working_3-way'!AA124+'OddsRatio_working_3-way'!AG124</f>
        <v>-0.62963427025772178</v>
      </c>
      <c r="AN124" s="11">
        <f>'OddsRatio_working_3-way'!AB124+'OddsRatio_working_3-way'!AH124</f>
        <v>-0.41308539772624736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1.042719667983969</v>
      </c>
      <c r="AS124" s="11">
        <f>IF(('OddsRatio_working_3-way'!X124=0),IF(Q124&gt;0,-Q124^(1/3),(-Q124)^(1/3)),'OddsRatio_working_3-way'!AM124-'OddsRatio_working_3-way'!R124/3)</f>
        <v>-0.62963427025772178</v>
      </c>
      <c r="AT124" s="11">
        <f>IF(('OddsRatio_working_3-way'!X124=0),IF(Q124&gt;0,-Q124^(1/3),(-Q124)^(1/3)),'OddsRatio_working_3-way'!AN124-'OddsRatio_working_3-way'!R124/3)</f>
        <v>-0.41308539772624736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1.51</v>
      </c>
      <c r="B125" s="4">
        <f>IF('True_Odds_Calculator_3-way'!B124="","",'True_Odds_Calculator_3-way'!B124)</f>
        <v>4.01</v>
      </c>
      <c r="C125" s="4">
        <f>IF('True_Odds_Calculator_3-way'!C124="","",'True_Odds_Calculator_3-way'!C124)</f>
        <v>7.15</v>
      </c>
      <c r="D125" s="9">
        <f t="shared" si="26"/>
        <v>0.64001192772844984</v>
      </c>
      <c r="E125" s="9">
        <f t="shared" si="27"/>
        <v>0.23149857182394507</v>
      </c>
      <c r="F125" s="9">
        <f t="shared" si="28"/>
        <v>0.12848950044760515</v>
      </c>
      <c r="G125" s="9">
        <f t="shared" si="29"/>
        <v>1.1028840786508312</v>
      </c>
      <c r="H125" s="9">
        <f t="shared" si="30"/>
        <v>1.5624708801119238</v>
      </c>
      <c r="I125" s="9">
        <f t="shared" si="31"/>
        <v>4.319681076739001</v>
      </c>
      <c r="J125" s="9">
        <f t="shared" si="32"/>
        <v>7.782737083702612</v>
      </c>
      <c r="K125" s="11">
        <f t="shared" si="33"/>
        <v>0.66225165562913912</v>
      </c>
      <c r="L125" s="11">
        <f t="shared" si="34"/>
        <v>0.24937655860349128</v>
      </c>
      <c r="M125" s="11">
        <f t="shared" si="35"/>
        <v>0.13986013986013984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-0.21806422673460379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0.2233567657755533</v>
      </c>
      <c r="Q125" s="11">
        <f>2*'OddsRatio_working_3-way'!K125*'OddsRatio_working_3-way'!L125*'OddsRatio_working_3-way'!M125</f>
        <v>4.6195815051820729E-2</v>
      </c>
      <c r="R125" s="11">
        <f t="shared" si="36"/>
        <v>0</v>
      </c>
      <c r="S125" s="11">
        <f t="shared" si="37"/>
        <v>-1.0242705514801875</v>
      </c>
      <c r="T125" s="11">
        <f t="shared" si="38"/>
        <v>-0.21184499513550925</v>
      </c>
      <c r="U125" s="11">
        <f>'OddsRatio_working_3-way'!S125-'OddsRatio_working_3-way'!R125^2/3</f>
        <v>-1.0242705514801875</v>
      </c>
      <c r="V125" s="11">
        <f>'OddsRatio_working_3-way'!S125*'OddsRatio_working_3-way'!R125/3-2*'OddsRatio_working_3-way'!R125^3/27-'OddsRatio_working_3-way'!T125</f>
        <v>0.21184499513550925</v>
      </c>
      <c r="W125" s="11">
        <f>'OddsRatio_working_3-way'!V125^2+4*'OddsRatio_working_3-way'!U125^3/27</f>
        <v>-0.11432068029545012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0.19949873574750673</v>
      </c>
      <c r="Y125" s="11">
        <f>IF('OddsRatio_working_3-way'!W125&gt;=0,IF('OddsRatio_working_3-way'!V125+SQRT('OddsRatio_working_3-way'!W125)&gt;0,0,PI()),ACOS('OddsRatio_working_3-way'!V125/(2*'OddsRatio_working_3-way'!X125)))</f>
        <v>1.0110831046531517</v>
      </c>
      <c r="Z125" s="11">
        <f>'OddsRatio_working_3-way'!X125^(1/3)*COS('OddsRatio_working_3-way'!Y125/3)</f>
        <v>0.55144203932541569</v>
      </c>
      <c r="AA125" s="11">
        <f>'OddsRatio_working_3-way'!X125^(1/3)*COS(('OddsRatio_working_3-way'!Y125+2*PI())/3)</f>
        <v>-0.4430571957231072</v>
      </c>
      <c r="AB125" s="11">
        <f>'OddsRatio_working_3-way'!X125^(1/3)*COS(('OddsRatio_working_3-way'!Y125+4*PI())/3)</f>
        <v>-0.10838484360230839</v>
      </c>
      <c r="AC125" s="11">
        <f>'OddsRatio_working_3-way'!X125^(1/3)*SIN('OddsRatio_working_3-way'!Y125/3)</f>
        <v>0.19322317258726845</v>
      </c>
      <c r="AD125" s="11">
        <f>'OddsRatio_working_3-way'!X125^(1/3)*SIN(('OddsRatio_working_3-way'!Y125+2*PI())/3)</f>
        <v>0.38095122847687329</v>
      </c>
      <c r="AE125" s="11">
        <f>'OddsRatio_working_3-way'!X125^(1/3)*SIN(('OddsRatio_working_3-way'!Y125+4*PI())/3)</f>
        <v>-0.57417440106414164</v>
      </c>
      <c r="AF125" s="11">
        <f>-'OddsRatio_working_3-way'!U125/(3*'OddsRatio_working_3-way'!X125^(1/3))*COS(('OddsRatio_working_3-way'!Y125)/3)</f>
        <v>0.55144203932541558</v>
      </c>
      <c r="AG125" s="11">
        <f>-'OddsRatio_working_3-way'!U125/(3*'OddsRatio_working_3-way'!X125^(1/3))*COS(('OddsRatio_working_3-way'!Y125+2*PI())/3)</f>
        <v>-0.44305719572310709</v>
      </c>
      <c r="AH125" s="11">
        <f>-'OddsRatio_working_3-way'!U125/(3*'OddsRatio_working_3-way'!X125^(1/3))*COS(('OddsRatio_working_3-way'!Y125+4*PI())/3)</f>
        <v>-0.10838484360230836</v>
      </c>
      <c r="AI125" s="11">
        <f>'OddsRatio_working_3-way'!U125/(3*'OddsRatio_working_3-way'!X125^(1/3))*SIN(('OddsRatio_working_3-way'!Y125)/3)</f>
        <v>-0.19322317258726843</v>
      </c>
      <c r="AJ125" s="11">
        <f>'OddsRatio_working_3-way'!U125/(3*'OddsRatio_working_3-way'!X125^(1/3))*SIN(('OddsRatio_working_3-way'!Y125+2*PI())/3)</f>
        <v>-0.38095122847687318</v>
      </c>
      <c r="AK125" s="11">
        <f>'OddsRatio_working_3-way'!U125/(3*'OddsRatio_working_3-way'!X125^(1/3))*SIN(('OddsRatio_working_3-way'!Y125+4*PI())/3)</f>
        <v>0.57417440106414153</v>
      </c>
      <c r="AL125" s="11">
        <f>'OddsRatio_working_3-way'!Z125+'OddsRatio_working_3-way'!AF125</f>
        <v>1.1028840786508312</v>
      </c>
      <c r="AM125" s="11">
        <f>'OddsRatio_working_3-way'!AA125+'OddsRatio_working_3-way'!AG125</f>
        <v>-0.88611439144621429</v>
      </c>
      <c r="AN125" s="11">
        <f>'OddsRatio_working_3-way'!AB125+'OddsRatio_working_3-way'!AH125</f>
        <v>-0.21676968720461676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1.1028840786508312</v>
      </c>
      <c r="AS125" s="11">
        <f>IF(('OddsRatio_working_3-way'!X125=0),IF(Q125&gt;0,-Q125^(1/3),(-Q125)^(1/3)),'OddsRatio_working_3-way'!AM125-'OddsRatio_working_3-way'!R125/3)</f>
        <v>-0.88611439144621429</v>
      </c>
      <c r="AT125" s="11">
        <f>IF(('OddsRatio_working_3-way'!X125=0),IF(Q125&gt;0,-Q125^(1/3),(-Q125)^(1/3)),'OddsRatio_working_3-way'!AN125-'OddsRatio_working_3-way'!R125/3)</f>
        <v>-0.21676968720461676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1.68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5.9</v>
      </c>
      <c r="D2" s="4">
        <f>IF(A2="","",((1/A2)+(1/B2)+(1/C2))-1)</f>
        <v>2.9981610051744489E-2</v>
      </c>
      <c r="E2" s="4">
        <f>IF(A2="","",(3*A2)/(3-($D2*A2)))</f>
        <v>1.7086883678734994</v>
      </c>
      <c r="F2" s="4">
        <f>IF(B2="","",(3*B2)/(3-($D2*B2)))</f>
        <v>3.9176031009615726</v>
      </c>
      <c r="G2" s="4">
        <f>IF(C2="","",(3*C2)/(3-($D2*C2)))</f>
        <v>6.2696846386330556</v>
      </c>
      <c r="I2" s="4">
        <f>IF(A2="","",D2+1)</f>
        <v>1.0299816100517445</v>
      </c>
    </row>
    <row r="3" spans="1:9" x14ac:dyDescent="0.2">
      <c r="A3" s="4">
        <f>IF('True_Odds_Calculator_3-way'!A4="","",'True_Odds_Calculator_3-way'!A4)</f>
        <v>2.02</v>
      </c>
      <c r="B3" s="4">
        <f>IF('True_Odds_Calculator_3-way'!B4="","",'True_Odds_Calculator_3-way'!B4)</f>
        <v>3.43</v>
      </c>
      <c r="C3" s="4">
        <f>IF('True_Odds_Calculator_3-way'!C4="","",'True_Odds_Calculator_3-way'!C4)</f>
        <v>4.1399999999999997</v>
      </c>
      <c r="D3" s="4">
        <f t="shared" ref="D3:D66" si="0">IF(A3="","",((1/A3)+(1/B3)+(1/C3))-1)</f>
        <v>2.8140588174675019E-2</v>
      </c>
      <c r="E3" s="4">
        <f t="shared" ref="E3:E66" si="1">IF(A3="","",(3*A3)/(3-($D3*A3)))</f>
        <v>2.0590141927659209</v>
      </c>
      <c r="F3" s="4">
        <f t="shared" ref="F3:F66" si="2">IF(B3="","",(3*B3)/(3-($D3*B3)))</f>
        <v>3.544025741062923</v>
      </c>
      <c r="G3" s="4">
        <f t="shared" ref="G3:G66" si="3">IF(C3="","",(3*C3)/(3-($D3*C3)))</f>
        <v>4.3072685158582651</v>
      </c>
      <c r="I3" s="4">
        <f t="shared" ref="I3:I66" si="4">IF(A3="","",D3+1)</f>
        <v>1.028140588174675</v>
      </c>
    </row>
    <row r="4" spans="1:9" x14ac:dyDescent="0.2">
      <c r="A4" s="4">
        <f>IF('True_Odds_Calculator_3-way'!A5="","",'True_Odds_Calculator_3-way'!A5)</f>
        <v>2.2999999999999998</v>
      </c>
      <c r="B4" s="4">
        <f>IF('True_Odds_Calculator_3-way'!B5="","",'True_Odds_Calculator_3-way'!B5)</f>
        <v>3.05</v>
      </c>
      <c r="C4" s="4">
        <f>IF('True_Odds_Calculator_3-way'!C5="","",'True_Odds_Calculator_3-way'!C5)</f>
        <v>3.61</v>
      </c>
      <c r="D4" s="4">
        <f t="shared" si="0"/>
        <v>3.9659771403976141E-2</v>
      </c>
      <c r="E4" s="4">
        <f t="shared" si="1"/>
        <v>2.372126461455359</v>
      </c>
      <c r="F4" s="4">
        <f t="shared" si="2"/>
        <v>3.1781452562576735</v>
      </c>
      <c r="G4" s="4">
        <f t="shared" si="3"/>
        <v>3.7909174602620181</v>
      </c>
      <c r="I4" s="4">
        <f t="shared" si="4"/>
        <v>1.0396597714039761</v>
      </c>
    </row>
    <row r="5" spans="1: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3.01</v>
      </c>
      <c r="C5" s="4">
        <f>IF('True_Odds_Calculator_3-way'!C6="","",'True_Odds_Calculator_3-way'!C6)</f>
        <v>3.72</v>
      </c>
      <c r="D5" s="4">
        <f t="shared" si="0"/>
        <v>2.8393545272765053E-2</v>
      </c>
      <c r="E5" s="4">
        <f t="shared" si="1"/>
        <v>2.3929976356298019</v>
      </c>
      <c r="F5" s="4">
        <f t="shared" si="2"/>
        <v>3.0982639329033526</v>
      </c>
      <c r="G5" s="4">
        <f t="shared" si="3"/>
        <v>3.8557533490223412</v>
      </c>
      <c r="I5" s="4">
        <f t="shared" si="4"/>
        <v>1.0283935452727651</v>
      </c>
    </row>
    <row r="6" spans="1:9" x14ac:dyDescent="0.2">
      <c r="A6" s="4">
        <f>IF('True_Odds_Calculator_3-way'!A7="","",'True_Odds_Calculator_3-way'!A7)</f>
        <v>2.84</v>
      </c>
      <c r="B6" s="4">
        <f>IF('True_Odds_Calculator_3-way'!B7="","",'True_Odds_Calculator_3-way'!B7)</f>
        <v>2.95</v>
      </c>
      <c r="C6" s="4">
        <f>IF('True_Odds_Calculator_3-way'!C7="","",'True_Odds_Calculator_3-way'!C7)</f>
        <v>2.98</v>
      </c>
      <c r="D6" s="4">
        <f t="shared" si="0"/>
        <v>2.6666196702453293E-2</v>
      </c>
      <c r="E6" s="4">
        <f t="shared" si="1"/>
        <v>2.9135496459363197</v>
      </c>
      <c r="F6" s="4">
        <f t="shared" si="2"/>
        <v>3.0294371748077973</v>
      </c>
      <c r="G6" s="4">
        <f t="shared" si="3"/>
        <v>3.061083265490284</v>
      </c>
      <c r="I6" s="4">
        <f t="shared" si="4"/>
        <v>1.0266661967024533</v>
      </c>
    </row>
    <row r="7" spans="1:9" x14ac:dyDescent="0.2">
      <c r="A7" s="4">
        <f>IF('True_Odds_Calculator_3-way'!A8="","",'True_Odds_Calculator_3-way'!A8)</f>
        <v>2.5</v>
      </c>
      <c r="B7" s="4">
        <f>IF('True_Odds_Calculator_3-way'!B8="","",'True_Odds_Calculator_3-way'!B8)</f>
        <v>3.16</v>
      </c>
      <c r="C7" s="4">
        <f>IF('True_Odds_Calculator_3-way'!C8="","",'True_Odds_Calculator_3-way'!C8)</f>
        <v>3.22</v>
      </c>
      <c r="D7" s="4">
        <f t="shared" si="0"/>
        <v>2.7014702413711733E-2</v>
      </c>
      <c r="E7" s="4">
        <f t="shared" si="1"/>
        <v>2.5575768137701753</v>
      </c>
      <c r="F7" s="4">
        <f t="shared" si="2"/>
        <v>3.2525529774792439</v>
      </c>
      <c r="G7" s="4">
        <f t="shared" si="3"/>
        <v>3.3161544879371476</v>
      </c>
      <c r="I7" s="4">
        <f t="shared" si="4"/>
        <v>1.0270147024137117</v>
      </c>
    </row>
    <row r="8" spans="1:9" x14ac:dyDescent="0.2">
      <c r="A8" s="4">
        <f>IF('True_Odds_Calculator_3-way'!A9="","",'True_Odds_Calculator_3-way'!A9)</f>
        <v>3.35</v>
      </c>
      <c r="B8" s="4">
        <f>IF('True_Odds_Calculator_3-way'!B9="","",'True_Odds_Calculator_3-way'!B9)</f>
        <v>3.85</v>
      </c>
      <c r="C8" s="4">
        <f>IF('True_Odds_Calculator_3-way'!C9="","",'True_Odds_Calculator_3-way'!C9)</f>
        <v>2.13</v>
      </c>
      <c r="D8" s="4">
        <f t="shared" si="0"/>
        <v>2.7731290501944228E-2</v>
      </c>
      <c r="E8" s="4">
        <f t="shared" si="1"/>
        <v>3.4570532106666723</v>
      </c>
      <c r="F8" s="4">
        <f t="shared" si="2"/>
        <v>3.9920718054413551</v>
      </c>
      <c r="G8" s="4">
        <f t="shared" si="3"/>
        <v>2.1727803420318779</v>
      </c>
      <c r="I8" s="4">
        <f t="shared" si="4"/>
        <v>1.0277312905019442</v>
      </c>
    </row>
    <row r="9" spans="1:9" x14ac:dyDescent="0.2">
      <c r="A9" s="4">
        <f>IF('True_Odds_Calculator_3-way'!A10="","",'True_Odds_Calculator_3-way'!A10)</f>
        <v>1.56</v>
      </c>
      <c r="B9" s="4">
        <f>IF('True_Odds_Calculator_3-way'!B10="","",'True_Odds_Calculator_3-way'!B10)</f>
        <v>4.76</v>
      </c>
      <c r="C9" s="4">
        <f>IF('True_Odds_Calculator_3-way'!C10="","",'True_Odds_Calculator_3-way'!C10)</f>
        <v>5.58</v>
      </c>
      <c r="D9" s="4">
        <f t="shared" si="0"/>
        <v>3.0321144173136583E-2</v>
      </c>
      <c r="E9" s="4">
        <f t="shared" si="1"/>
        <v>1.5849905378376326</v>
      </c>
      <c r="F9" s="4">
        <f t="shared" si="2"/>
        <v>5.0005754273223699</v>
      </c>
      <c r="G9" s="4">
        <f t="shared" si="3"/>
        <v>5.9135059347926369</v>
      </c>
      <c r="I9" s="4">
        <f t="shared" si="4"/>
        <v>1.0303211441731366</v>
      </c>
    </row>
    <row r="10" spans="1:9" x14ac:dyDescent="0.2">
      <c r="A10" s="4">
        <f>IF('True_Odds_Calculator_3-way'!A11="","",'True_Odds_Calculator_3-way'!A11)</f>
        <v>2.85</v>
      </c>
      <c r="B10" s="4">
        <f>IF('True_Odds_Calculator_3-way'!B11="","",'True_Odds_Calculator_3-way'!B11)</f>
        <v>3.85</v>
      </c>
      <c r="C10" s="4">
        <f>IF('True_Odds_Calculator_3-way'!C11="","",'True_Odds_Calculator_3-way'!C11)</f>
        <v>2.39</v>
      </c>
      <c r="D10" s="4">
        <f t="shared" si="0"/>
        <v>2.9027494563719891E-2</v>
      </c>
      <c r="E10" s="4">
        <f t="shared" si="1"/>
        <v>2.9308206617858659</v>
      </c>
      <c r="F10" s="4">
        <f t="shared" si="2"/>
        <v>3.9989694140909426</v>
      </c>
      <c r="G10" s="4">
        <f t="shared" si="3"/>
        <v>2.4465776897355176</v>
      </c>
      <c r="I10" s="4">
        <f t="shared" si="4"/>
        <v>1.0290274945637199</v>
      </c>
    </row>
    <row r="11" spans="1:9" x14ac:dyDescent="0.2">
      <c r="A11" s="4">
        <f>IF('True_Odds_Calculator_3-way'!A12="","",'True_Odds_Calculator_3-way'!A12)</f>
        <v>1.88</v>
      </c>
      <c r="B11" s="4">
        <f>IF('True_Odds_Calculator_3-way'!B12="","",'True_Odds_Calculator_3-way'!B12)</f>
        <v>3.45</v>
      </c>
      <c r="C11" s="4">
        <f>IF('True_Odds_Calculator_3-way'!C12="","",'True_Odds_Calculator_3-way'!C12)</f>
        <v>4.83</v>
      </c>
      <c r="D11" s="4">
        <f t="shared" si="0"/>
        <v>2.8809303554909516E-2</v>
      </c>
      <c r="E11" s="4">
        <f t="shared" si="1"/>
        <v>1.9145652357257315</v>
      </c>
      <c r="F11" s="4">
        <f t="shared" si="2"/>
        <v>3.5682175416535689</v>
      </c>
      <c r="G11" s="4">
        <f t="shared" si="3"/>
        <v>5.0649263721552886</v>
      </c>
      <c r="I11" s="4">
        <f t="shared" si="4"/>
        <v>1.0288093035549095</v>
      </c>
    </row>
    <row r="12" spans="1:9" x14ac:dyDescent="0.2">
      <c r="A12" s="4">
        <f>IF('True_Odds_Calculator_3-way'!A13="","",'True_Odds_Calculator_3-way'!A13)</f>
        <v>2.2000000000000002</v>
      </c>
      <c r="B12" s="4">
        <f>IF('True_Odds_Calculator_3-way'!B13="","",'True_Odds_Calculator_3-way'!B13)</f>
        <v>3.07</v>
      </c>
      <c r="C12" s="4">
        <f>IF('True_Odds_Calculator_3-way'!C13="","",'True_Odds_Calculator_3-way'!C13)</f>
        <v>4.0199999999999996</v>
      </c>
      <c r="D12" s="4">
        <f t="shared" si="0"/>
        <v>2.9034572473728426E-2</v>
      </c>
      <c r="E12" s="4">
        <f t="shared" si="1"/>
        <v>2.2478615118495813</v>
      </c>
      <c r="F12" s="4">
        <f t="shared" si="2"/>
        <v>3.1640091859438897</v>
      </c>
      <c r="G12" s="4">
        <f t="shared" si="3"/>
        <v>4.1827348503210473</v>
      </c>
      <c r="I12" s="4">
        <f t="shared" si="4"/>
        <v>1.0290345724737284</v>
      </c>
    </row>
    <row r="13" spans="1:9" x14ac:dyDescent="0.2">
      <c r="A13" s="4">
        <f>IF('True_Odds_Calculator_3-way'!A14="","",'True_Odds_Calculator_3-way'!A14)</f>
        <v>1.76</v>
      </c>
      <c r="B13" s="4">
        <f>IF('True_Odds_Calculator_3-way'!B14="","",'True_Odds_Calculator_3-way'!B14)</f>
        <v>3.56</v>
      </c>
      <c r="C13" s="4">
        <f>IF('True_Odds_Calculator_3-way'!C14="","",'True_Odds_Calculator_3-way'!C14)</f>
        <v>5.54</v>
      </c>
      <c r="D13" s="4">
        <f t="shared" si="0"/>
        <v>2.958610974876752E-2</v>
      </c>
      <c r="E13" s="4">
        <f t="shared" si="1"/>
        <v>1.7910882489892026</v>
      </c>
      <c r="F13" s="4">
        <f t="shared" si="2"/>
        <v>3.6895353438238021</v>
      </c>
      <c r="G13" s="4">
        <f t="shared" si="3"/>
        <v>5.8601746421348926</v>
      </c>
      <c r="I13" s="4">
        <f t="shared" si="4"/>
        <v>1.0295861097487675</v>
      </c>
    </row>
    <row r="14" spans="1:9" x14ac:dyDescent="0.2">
      <c r="A14" s="4">
        <f>IF('True_Odds_Calculator_3-way'!A15="","",'True_Odds_Calculator_3-way'!A15)</f>
        <v>1.5</v>
      </c>
      <c r="B14" s="4">
        <f>IF('True_Odds_Calculator_3-way'!B15="","",'True_Odds_Calculator_3-way'!B15)</f>
        <v>4.3</v>
      </c>
      <c r="C14" s="4">
        <f>IF('True_Odds_Calculator_3-way'!C15="","",'True_Odds_Calculator_3-way'!C15)</f>
        <v>7.47</v>
      </c>
      <c r="D14" s="4">
        <f t="shared" si="0"/>
        <v>3.3093614769154067E-2</v>
      </c>
      <c r="E14" s="4">
        <f t="shared" si="1"/>
        <v>1.525237816363032</v>
      </c>
      <c r="F14" s="4">
        <f t="shared" si="2"/>
        <v>4.51412376446339</v>
      </c>
      <c r="G14" s="4">
        <f t="shared" si="3"/>
        <v>8.1408296020951241</v>
      </c>
      <c r="I14" s="4">
        <f t="shared" si="4"/>
        <v>1.0330936147691541</v>
      </c>
    </row>
    <row r="15" spans="1:9" x14ac:dyDescent="0.2">
      <c r="A15" s="4">
        <f>IF('True_Odds_Calculator_3-way'!A16="","",'True_Odds_Calculator_3-way'!A16)</f>
        <v>2.4300000000000002</v>
      </c>
      <c r="B15" s="4">
        <f>IF('True_Odds_Calculator_3-way'!B16="","",'True_Odds_Calculator_3-way'!B16)</f>
        <v>3.17</v>
      </c>
      <c r="C15" s="4">
        <f>IF('True_Odds_Calculator_3-way'!C16="","",'True_Odds_Calculator_3-way'!C16)</f>
        <v>3.32</v>
      </c>
      <c r="D15" s="4">
        <f t="shared" si="0"/>
        <v>2.8184866271175668E-2</v>
      </c>
      <c r="E15" s="4">
        <f t="shared" si="1"/>
        <v>2.4867723708424294</v>
      </c>
      <c r="F15" s="4">
        <f t="shared" si="2"/>
        <v>3.2673069644176689</v>
      </c>
      <c r="G15" s="4">
        <f t="shared" si="3"/>
        <v>3.4268889570588312</v>
      </c>
      <c r="I15" s="4">
        <f t="shared" si="4"/>
        <v>1.0281848662711757</v>
      </c>
    </row>
    <row r="16" spans="1:9" x14ac:dyDescent="0.2">
      <c r="A16" s="4">
        <f>IF('True_Odds_Calculator_3-way'!A17="","",'True_Odds_Calculator_3-way'!A17)</f>
        <v>1.54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6.84</v>
      </c>
      <c r="D16" s="4">
        <f t="shared" si="0"/>
        <v>3.2516304404555774E-2</v>
      </c>
      <c r="E16" s="4">
        <f t="shared" si="1"/>
        <v>1.5661415698262171</v>
      </c>
      <c r="F16" s="4">
        <f t="shared" si="2"/>
        <v>4.4222730051063497</v>
      </c>
      <c r="G16" s="4">
        <f t="shared" si="3"/>
        <v>7.3877034569623641</v>
      </c>
      <c r="I16" s="4">
        <f t="shared" si="4"/>
        <v>1.0325163044045558</v>
      </c>
    </row>
    <row r="17" spans="1:9" x14ac:dyDescent="0.2">
      <c r="A17" s="4">
        <f>IF('True_Odds_Calculator_3-way'!A18="","",'True_Odds_Calculator_3-way'!A18)</f>
        <v>3.18</v>
      </c>
      <c r="B17" s="4">
        <f>IF('True_Odds_Calculator_3-way'!B18="","",'True_Odds_Calculator_3-way'!B18)</f>
        <v>3.02</v>
      </c>
      <c r="C17" s="4">
        <f>IF('True_Odds_Calculator_3-way'!C18="","",'True_Odds_Calculator_3-way'!C18)</f>
        <v>2.62</v>
      </c>
      <c r="D17" s="4">
        <f t="shared" si="0"/>
        <v>2.7270625932578119E-2</v>
      </c>
      <c r="E17" s="4">
        <f t="shared" si="1"/>
        <v>3.2746601540442963</v>
      </c>
      <c r="F17" s="4">
        <f t="shared" si="2"/>
        <v>3.1052465642657312</v>
      </c>
      <c r="G17" s="4">
        <f t="shared" si="3"/>
        <v>2.6839211976178037</v>
      </c>
      <c r="I17" s="4">
        <f t="shared" si="4"/>
        <v>1.0272706259325781</v>
      </c>
    </row>
    <row r="18" spans="1:9" x14ac:dyDescent="0.2">
      <c r="A18" s="4">
        <f>IF('True_Odds_Calculator_3-way'!A19="","",'True_Odds_Calculator_3-way'!A19)</f>
        <v>4.1900000000000004</v>
      </c>
      <c r="B18" s="4">
        <f>IF('True_Odds_Calculator_3-way'!B19="","",'True_Odds_Calculator_3-way'!B19)</f>
        <v>3.52</v>
      </c>
      <c r="C18" s="4">
        <f>IF('True_Odds_Calculator_3-way'!C19="","",'True_Odds_Calculator_3-way'!C19)</f>
        <v>1.97</v>
      </c>
      <c r="D18" s="4">
        <f t="shared" si="0"/>
        <v>3.0368606775752038E-2</v>
      </c>
      <c r="E18" s="4">
        <f t="shared" si="1"/>
        <v>4.375589859782993</v>
      </c>
      <c r="F18" s="4">
        <f t="shared" si="2"/>
        <v>3.6500607859053078</v>
      </c>
      <c r="G18" s="4">
        <f t="shared" si="3"/>
        <v>2.0100852236171005</v>
      </c>
      <c r="I18" s="4">
        <f t="shared" si="4"/>
        <v>1.030368606775752</v>
      </c>
    </row>
    <row r="19" spans="1: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3.08</v>
      </c>
      <c r="C19" s="4">
        <f>IF('True_Odds_Calculator_3-way'!C20="","",'True_Odds_Calculator_3-way'!C20)</f>
        <v>2.59</v>
      </c>
      <c r="D19" s="4">
        <f t="shared" si="0"/>
        <v>2.7231406978242223E-2</v>
      </c>
      <c r="E19" s="4">
        <f t="shared" si="1"/>
        <v>3.2533173368795345</v>
      </c>
      <c r="F19" s="4">
        <f t="shared" si="2"/>
        <v>3.1685859894132213</v>
      </c>
      <c r="G19" s="4">
        <f t="shared" si="3"/>
        <v>2.6523563170981763</v>
      </c>
      <c r="I19" s="4">
        <f t="shared" si="4"/>
        <v>1.0272314069782422</v>
      </c>
    </row>
    <row r="20" spans="1:9" x14ac:dyDescent="0.2">
      <c r="A20" s="4">
        <f>IF('True_Odds_Calculator_3-way'!A21="","",'True_Odds_Calculator_3-way'!A21)</f>
        <v>2.06</v>
      </c>
      <c r="B20" s="4">
        <f>IF('True_Odds_Calculator_3-way'!B21="","",'True_Odds_Calculator_3-way'!B21)</f>
        <v>3.56</v>
      </c>
      <c r="C20" s="4">
        <f>IF('True_Odds_Calculator_3-way'!C21="","",'True_Odds_Calculator_3-way'!C21)</f>
        <v>3.82</v>
      </c>
      <c r="D20" s="4">
        <f t="shared" si="0"/>
        <v>2.8115874320419731E-2</v>
      </c>
      <c r="E20" s="4">
        <f t="shared" si="1"/>
        <v>2.1005537822189839</v>
      </c>
      <c r="F20" s="4">
        <f t="shared" si="2"/>
        <v>3.6828761077148626</v>
      </c>
      <c r="G20" s="4">
        <f t="shared" si="3"/>
        <v>3.9618372602053666</v>
      </c>
      <c r="I20" s="4">
        <f t="shared" si="4"/>
        <v>1.0281158743204197</v>
      </c>
    </row>
    <row r="21" spans="1:9" x14ac:dyDescent="0.2">
      <c r="A21" s="4">
        <f>IF('True_Odds_Calculator_3-way'!A22="","",'True_Odds_Calculator_3-way'!A22)</f>
        <v>2.0699999999999998</v>
      </c>
      <c r="B21" s="4">
        <f>IF('True_Odds_Calculator_3-way'!B22="","",'True_Odds_Calculator_3-way'!B22)</f>
        <v>3.57</v>
      </c>
      <c r="C21" s="4">
        <f>IF('True_Odds_Calculator_3-way'!C22="","",'True_Odds_Calculator_3-way'!C22)</f>
        <v>3.76</v>
      </c>
      <c r="D21" s="4">
        <f t="shared" si="0"/>
        <v>2.9161279066051371E-2</v>
      </c>
      <c r="E21" s="4">
        <f t="shared" si="1"/>
        <v>2.112506336905315</v>
      </c>
      <c r="F21" s="4">
        <f t="shared" si="2"/>
        <v>3.6983394887974455</v>
      </c>
      <c r="G21" s="4">
        <f t="shared" si="3"/>
        <v>3.9026367003155142</v>
      </c>
      <c r="I21" s="4">
        <f t="shared" si="4"/>
        <v>1.0291612790660514</v>
      </c>
    </row>
    <row r="22" spans="1:9" x14ac:dyDescent="0.2">
      <c r="A22" s="4">
        <f>IF('True_Odds_Calculator_3-way'!A23="","",'True_Odds_Calculator_3-way'!A23)</f>
        <v>2.11</v>
      </c>
      <c r="B22" s="4">
        <f>IF('True_Odds_Calculator_3-way'!B23="","",'True_Odds_Calculator_3-way'!B23)</f>
        <v>3.57</v>
      </c>
      <c r="C22" s="4">
        <f>IF('True_Odds_Calculator_3-way'!C23="","",'True_Odds_Calculator_3-way'!C23)</f>
        <v>3.64</v>
      </c>
      <c r="D22" s="4">
        <f t="shared" si="0"/>
        <v>2.8770968832301458E-2</v>
      </c>
      <c r="E22" s="4">
        <f t="shared" si="1"/>
        <v>2.1535789215952192</v>
      </c>
      <c r="F22" s="4">
        <f t="shared" si="2"/>
        <v>3.6965608272536694</v>
      </c>
      <c r="G22" s="4">
        <f t="shared" si="3"/>
        <v>3.7716641781176303</v>
      </c>
      <c r="I22" s="4">
        <f t="shared" si="4"/>
        <v>1.0287709688323015</v>
      </c>
    </row>
    <row r="23" spans="1:9" x14ac:dyDescent="0.2">
      <c r="A23" s="4">
        <f>IF('True_Odds_Calculator_3-way'!A24="","",'True_Odds_Calculator_3-way'!A24)</f>
        <v>2.11</v>
      </c>
      <c r="B23" s="4">
        <f>IF('True_Odds_Calculator_3-way'!B24="","",'True_Odds_Calculator_3-way'!B24)</f>
        <v>3.66</v>
      </c>
      <c r="C23" s="4">
        <f>IF('True_Odds_Calculator_3-way'!C24="","",'True_Odds_Calculator_3-way'!C24)</f>
        <v>3.54</v>
      </c>
      <c r="D23" s="4">
        <f t="shared" si="0"/>
        <v>2.9643568711161139E-2</v>
      </c>
      <c r="E23" s="4">
        <f t="shared" si="1"/>
        <v>2.1549287781087392</v>
      </c>
      <c r="F23" s="4">
        <f t="shared" si="2"/>
        <v>3.7973310619913021</v>
      </c>
      <c r="G23" s="4">
        <f t="shared" si="3"/>
        <v>3.6683155164168433</v>
      </c>
      <c r="I23" s="4">
        <f t="shared" si="4"/>
        <v>1.0296435687111611</v>
      </c>
    </row>
    <row r="24" spans="1:9" x14ac:dyDescent="0.2">
      <c r="A24" s="4">
        <f>IF('True_Odds_Calculator_3-way'!A25="","",'True_Odds_Calculator_3-way'!A25)</f>
        <v>2.73</v>
      </c>
      <c r="B24" s="4">
        <f>IF('True_Odds_Calculator_3-way'!B25="","",'True_Odds_Calculator_3-way'!B25)</f>
        <v>3.58</v>
      </c>
      <c r="C24" s="4">
        <f>IF('True_Odds_Calculator_3-way'!C25="","",'True_Odds_Calculator_3-way'!C25)</f>
        <v>2.62</v>
      </c>
      <c r="D24" s="4">
        <f t="shared" si="0"/>
        <v>2.7309364551890702E-2</v>
      </c>
      <c r="E24" s="4">
        <f t="shared" si="1"/>
        <v>2.7995736658252026</v>
      </c>
      <c r="F24" s="4">
        <f t="shared" si="2"/>
        <v>3.7005994843174657</v>
      </c>
      <c r="G24" s="4">
        <f t="shared" si="3"/>
        <v>2.6840142178577979</v>
      </c>
      <c r="I24" s="4">
        <f t="shared" si="4"/>
        <v>1.0273093645518907</v>
      </c>
    </row>
    <row r="25" spans="1:9" x14ac:dyDescent="0.2">
      <c r="A25" s="4">
        <f>IF('True_Odds_Calculator_3-way'!A26="","",'True_Odds_Calculator_3-way'!A26)</f>
        <v>4.0599999999999996</v>
      </c>
      <c r="B25" s="4">
        <f>IF('True_Odds_Calculator_3-way'!B26="","",'True_Odds_Calculator_3-way'!B26)</f>
        <v>3.83</v>
      </c>
      <c r="C25" s="4">
        <f>IF('True_Odds_Calculator_3-way'!C26="","",'True_Odds_Calculator_3-way'!C26)</f>
        <v>1.92</v>
      </c>
      <c r="D25" s="4">
        <f t="shared" si="0"/>
        <v>2.8235357796670524E-2</v>
      </c>
      <c r="E25" s="4">
        <f t="shared" si="1"/>
        <v>4.2213038325904986</v>
      </c>
      <c r="F25" s="4">
        <f t="shared" si="2"/>
        <v>3.9732233384093494</v>
      </c>
      <c r="G25" s="4">
        <f t="shared" si="3"/>
        <v>1.9553341173865251</v>
      </c>
      <c r="I25" s="4">
        <f t="shared" si="4"/>
        <v>1.0282353577966705</v>
      </c>
    </row>
    <row r="26" spans="1:9" x14ac:dyDescent="0.2">
      <c r="A26" s="4">
        <f>IF('True_Odds_Calculator_3-way'!A27="","",'True_Odds_Calculator_3-way'!A27)</f>
        <v>3.58</v>
      </c>
      <c r="B26" s="4">
        <f>IF('True_Odds_Calculator_3-way'!B27="","",'True_Odds_Calculator_3-way'!B27)</f>
        <v>3.82</v>
      </c>
      <c r="C26" s="4">
        <f>IF('True_Odds_Calculator_3-way'!C27="","",'True_Odds_Calculator_3-way'!C27)</f>
        <v>2.0499999999999998</v>
      </c>
      <c r="D26" s="4">
        <f t="shared" si="0"/>
        <v>2.8914591699369829E-2</v>
      </c>
      <c r="E26" s="4">
        <f t="shared" si="1"/>
        <v>3.7079415828497715</v>
      </c>
      <c r="F26" s="4">
        <f t="shared" si="2"/>
        <v>3.9660206032335545</v>
      </c>
      <c r="G26" s="4">
        <f t="shared" si="3"/>
        <v>2.0913209558938712</v>
      </c>
      <c r="I26" s="4">
        <f t="shared" si="4"/>
        <v>1.0289145916993698</v>
      </c>
    </row>
    <row r="27" spans="1:9" x14ac:dyDescent="0.2">
      <c r="A27" s="4">
        <f>IF('True_Odds_Calculator_3-way'!A28="","",'True_Odds_Calculator_3-way'!A28)</f>
        <v>3.55</v>
      </c>
      <c r="B27" s="4">
        <f>IF('True_Odds_Calculator_3-way'!B28="","",'True_Odds_Calculator_3-way'!B28)</f>
        <v>3.89</v>
      </c>
      <c r="C27" s="4">
        <f>IF('True_Odds_Calculator_3-way'!C28="","",'True_Odds_Calculator_3-way'!C28)</f>
        <v>2.04</v>
      </c>
      <c r="D27" s="4">
        <f t="shared" si="0"/>
        <v>2.8955628016802848E-2</v>
      </c>
      <c r="E27" s="4">
        <f t="shared" si="1"/>
        <v>3.6759534567319148</v>
      </c>
      <c r="F27" s="4">
        <f t="shared" si="2"/>
        <v>4.0417507560874366</v>
      </c>
      <c r="G27" s="4">
        <f t="shared" si="3"/>
        <v>2.0809740185232335</v>
      </c>
      <c r="I27" s="4">
        <f t="shared" si="4"/>
        <v>1.0289556280168028</v>
      </c>
    </row>
    <row r="28" spans="1:9" x14ac:dyDescent="0.2">
      <c r="A28" s="4">
        <f>IF('True_Odds_Calculator_3-way'!A29="","",'True_Odds_Calculator_3-way'!A29)</f>
        <v>2.0499999999999998</v>
      </c>
      <c r="B28" s="4">
        <f>IF('True_Odds_Calculator_3-way'!B29="","",'True_Odds_Calculator_3-way'!B29)</f>
        <v>3.8</v>
      </c>
      <c r="C28" s="4">
        <f>IF('True_Odds_Calculator_3-way'!C29="","",'True_Odds_Calculator_3-way'!C29)</f>
        <v>3.62</v>
      </c>
      <c r="D28" s="4">
        <f t="shared" si="0"/>
        <v>2.7205866708274629E-2</v>
      </c>
      <c r="E28" s="4">
        <f t="shared" si="1"/>
        <v>2.0888328131789988</v>
      </c>
      <c r="F28" s="4">
        <f t="shared" si="2"/>
        <v>3.9356246336493639</v>
      </c>
      <c r="G28" s="4">
        <f t="shared" si="3"/>
        <v>3.7428725644610403</v>
      </c>
      <c r="I28" s="4">
        <f t="shared" si="4"/>
        <v>1.0272058667082746</v>
      </c>
    </row>
    <row r="29" spans="1:9" x14ac:dyDescent="0.2">
      <c r="A29" s="4">
        <f>IF('True_Odds_Calculator_3-way'!A30="","",'True_Odds_Calculator_3-way'!A30)</f>
        <v>3.21</v>
      </c>
      <c r="B29" s="4">
        <f>IF('True_Odds_Calculator_3-way'!B30="","",'True_Odds_Calculator_3-way'!B30)</f>
        <v>3.6</v>
      </c>
      <c r="C29" s="4">
        <f>IF('True_Odds_Calculator_3-way'!C30="","",'True_Odds_Calculator_3-way'!C30)</f>
        <v>2.2799999999999998</v>
      </c>
      <c r="D29" s="4">
        <f t="shared" si="0"/>
        <v>2.7900748756626736E-2</v>
      </c>
      <c r="E29" s="4">
        <f t="shared" si="1"/>
        <v>3.3087796497784741</v>
      </c>
      <c r="F29" s="4">
        <f t="shared" si="2"/>
        <v>3.7247065210015609</v>
      </c>
      <c r="G29" s="4">
        <f t="shared" si="3"/>
        <v>2.3293937915084131</v>
      </c>
      <c r="I29" s="4">
        <f t="shared" si="4"/>
        <v>1.0279007487566267</v>
      </c>
    </row>
    <row r="30" spans="1:9" x14ac:dyDescent="0.2">
      <c r="A30" s="4">
        <f>IF('True_Odds_Calculator_3-way'!A31="","",'True_Odds_Calculator_3-way'!A31)</f>
        <v>2.2000000000000002</v>
      </c>
      <c r="B30" s="4">
        <f>IF('True_Odds_Calculator_3-way'!B31="","",'True_Odds_Calculator_3-way'!B31)</f>
        <v>3.53</v>
      </c>
      <c r="C30" s="4">
        <f>IF('True_Odds_Calculator_3-way'!C31="","",'True_Odds_Calculator_3-way'!C31)</f>
        <v>3.44</v>
      </c>
      <c r="D30" s="4">
        <f t="shared" si="0"/>
        <v>2.8529247944229175E-2</v>
      </c>
      <c r="E30" s="4">
        <f t="shared" si="1"/>
        <v>2.247010719019924</v>
      </c>
      <c r="F30" s="4">
        <f t="shared" si="2"/>
        <v>3.6526161889795934</v>
      </c>
      <c r="G30" s="4">
        <f t="shared" si="3"/>
        <v>3.5563404781006613</v>
      </c>
      <c r="I30" s="4">
        <f t="shared" si="4"/>
        <v>1.0285292479442292</v>
      </c>
    </row>
    <row r="31" spans="1:9" x14ac:dyDescent="0.2">
      <c r="A31" s="4">
        <f>IF('True_Odds_Calculator_3-way'!A32="","",'True_Odds_Calculator_3-way'!A32)</f>
        <v>3.45</v>
      </c>
      <c r="B31" s="4">
        <f>IF('True_Odds_Calculator_3-way'!B32="","",'True_Odds_Calculator_3-way'!B32)</f>
        <v>3.74</v>
      </c>
      <c r="C31" s="4">
        <f>IF('True_Odds_Calculator_3-way'!C32="","",'True_Odds_Calculator_3-way'!C32)</f>
        <v>2.12</v>
      </c>
      <c r="D31" s="4">
        <f t="shared" si="0"/>
        <v>2.8932864815700121E-2</v>
      </c>
      <c r="E31" s="4">
        <f t="shared" si="1"/>
        <v>3.5687420199904669</v>
      </c>
      <c r="F31" s="4">
        <f t="shared" si="2"/>
        <v>3.8799483323372992</v>
      </c>
      <c r="G31" s="4">
        <f t="shared" si="3"/>
        <v>2.1642500203072137</v>
      </c>
      <c r="I31" s="4">
        <f t="shared" si="4"/>
        <v>1.0289328648157001</v>
      </c>
    </row>
    <row r="32" spans="1:9" x14ac:dyDescent="0.2">
      <c r="A32" s="4">
        <f>IF('True_Odds_Calculator_3-way'!A33="","",'True_Odds_Calculator_3-way'!A33)</f>
        <v>3.16</v>
      </c>
      <c r="B32" s="4">
        <f>IF('True_Odds_Calculator_3-way'!B33="","",'True_Odds_Calculator_3-way'!B33)</f>
        <v>3.72</v>
      </c>
      <c r="C32" s="4">
        <f>IF('True_Odds_Calculator_3-way'!C33="","",'True_Odds_Calculator_3-way'!C33)</f>
        <v>2.2599999999999998</v>
      </c>
      <c r="D32" s="4">
        <f t="shared" si="0"/>
        <v>2.775077660980152E-2</v>
      </c>
      <c r="E32" s="4">
        <f t="shared" si="1"/>
        <v>3.2551507183036743</v>
      </c>
      <c r="F32" s="4">
        <f t="shared" si="2"/>
        <v>3.8525706666501671</v>
      </c>
      <c r="G32" s="4">
        <f t="shared" si="3"/>
        <v>2.3082554302041403</v>
      </c>
      <c r="I32" s="4">
        <f t="shared" si="4"/>
        <v>1.0277507766098015</v>
      </c>
    </row>
    <row r="33" spans="1:9" x14ac:dyDescent="0.2">
      <c r="A33" s="4">
        <f>IF('True_Odds_Calculator_3-way'!A34="","",'True_Odds_Calculator_3-way'!A34)</f>
        <v>1.63</v>
      </c>
      <c r="B33" s="4">
        <f>IF('True_Odds_Calculator_3-way'!B34="","",'True_Odds_Calculator_3-way'!B34)</f>
        <v>4.47</v>
      </c>
      <c r="C33" s="4">
        <f>IF('True_Odds_Calculator_3-way'!C34="","",'True_Odds_Calculator_3-way'!C34)</f>
        <v>5.15</v>
      </c>
      <c r="D33" s="4">
        <f t="shared" si="0"/>
        <v>3.1385336329329272E-2</v>
      </c>
      <c r="E33" s="4">
        <f t="shared" si="1"/>
        <v>1.6582781182819497</v>
      </c>
      <c r="F33" s="4">
        <f t="shared" si="2"/>
        <v>4.6892906989410683</v>
      </c>
      <c r="G33" s="4">
        <f t="shared" si="3"/>
        <v>5.4432735680249351</v>
      </c>
      <c r="I33" s="4">
        <f t="shared" si="4"/>
        <v>1.0313853363293293</v>
      </c>
    </row>
    <row r="34" spans="1:9" x14ac:dyDescent="0.2">
      <c r="A34" s="4">
        <f>IF('True_Odds_Calculator_3-way'!A35="","",'True_Odds_Calculator_3-way'!A35)</f>
        <v>2.17</v>
      </c>
      <c r="B34" s="4">
        <f>IF('True_Odds_Calculator_3-way'!B35="","",'True_Odds_Calculator_3-way'!B35)</f>
        <v>3.59</v>
      </c>
      <c r="C34" s="4">
        <f>IF('True_Odds_Calculator_3-way'!C35="","",'True_Odds_Calculator_3-way'!C35)</f>
        <v>3.34</v>
      </c>
      <c r="D34" s="4">
        <f t="shared" si="0"/>
        <v>3.878222272577414E-2</v>
      </c>
      <c r="E34" s="4">
        <f t="shared" si="1"/>
        <v>2.2326308189796085</v>
      </c>
      <c r="F34" s="4">
        <f t="shared" si="2"/>
        <v>3.764718291457315</v>
      </c>
      <c r="G34" s="4">
        <f t="shared" si="3"/>
        <v>3.4907207388742636</v>
      </c>
      <c r="I34" s="4">
        <f t="shared" si="4"/>
        <v>1.0387822227257741</v>
      </c>
    </row>
    <row r="35" spans="1:9" x14ac:dyDescent="0.2">
      <c r="A35" s="4">
        <f>IF('True_Odds_Calculator_3-way'!A36="","",'True_Odds_Calculator_3-way'!A36)</f>
        <v>1.93</v>
      </c>
      <c r="B35" s="4">
        <f>IF('True_Odds_Calculator_3-way'!B36="","",'True_Odds_Calculator_3-way'!B36)</f>
        <v>3.61</v>
      </c>
      <c r="C35" s="4">
        <f>IF('True_Odds_Calculator_3-way'!C36="","",'True_Odds_Calculator_3-way'!C36)</f>
        <v>4.2699999999999996</v>
      </c>
      <c r="D35" s="4">
        <f t="shared" si="0"/>
        <v>2.9335062745940332E-2</v>
      </c>
      <c r="E35" s="4">
        <f t="shared" si="1"/>
        <v>1.9671240042536957</v>
      </c>
      <c r="F35" s="4">
        <f t="shared" si="2"/>
        <v>3.7420954408177485</v>
      </c>
      <c r="G35" s="4">
        <f t="shared" si="3"/>
        <v>4.4560562691286627</v>
      </c>
      <c r="I35" s="4">
        <f t="shared" si="4"/>
        <v>1.0293350627459403</v>
      </c>
    </row>
    <row r="36" spans="1:9" x14ac:dyDescent="0.2">
      <c r="A36" s="4">
        <f>IF('True_Odds_Calculator_3-way'!A37="","",'True_Odds_Calculator_3-way'!A37)</f>
        <v>1.74</v>
      </c>
      <c r="B36" s="4">
        <f>IF('True_Odds_Calculator_3-way'!B37="","",'True_Odds_Calculator_3-way'!B37)</f>
        <v>4.08</v>
      </c>
      <c r="C36" s="4">
        <f>IF('True_Odds_Calculator_3-way'!C37="","",'True_Odds_Calculator_3-way'!C37)</f>
        <v>4.8099999999999996</v>
      </c>
      <c r="D36" s="4">
        <f t="shared" si="0"/>
        <v>2.7710890794055087E-2</v>
      </c>
      <c r="E36" s="4">
        <f t="shared" si="1"/>
        <v>1.7684226488012253</v>
      </c>
      <c r="F36" s="4">
        <f t="shared" si="2"/>
        <v>4.2397839379864672</v>
      </c>
      <c r="G36" s="4">
        <f t="shared" si="3"/>
        <v>5.0336437598838639</v>
      </c>
      <c r="I36" s="4">
        <f t="shared" si="4"/>
        <v>1.0277108907940551</v>
      </c>
    </row>
    <row r="37" spans="1:9" x14ac:dyDescent="0.2">
      <c r="A37" s="4">
        <f>IF('True_Odds_Calculator_3-way'!A38="","",'True_Odds_Calculator_3-way'!A38)</f>
        <v>3.29</v>
      </c>
      <c r="B37" s="4">
        <f>IF('True_Odds_Calculator_3-way'!B38="","",'True_Odds_Calculator_3-way'!B38)</f>
        <v>3.16</v>
      </c>
      <c r="C37" s="4">
        <f>IF('True_Odds_Calculator_3-way'!C38="","",'True_Odds_Calculator_3-way'!C38)</f>
        <v>2.36</v>
      </c>
      <c r="D37" s="4">
        <f t="shared" si="0"/>
        <v>4.4135877543008739E-2</v>
      </c>
      <c r="E37" s="4">
        <f t="shared" si="1"/>
        <v>3.4573435371056633</v>
      </c>
      <c r="F37" s="4">
        <f t="shared" si="2"/>
        <v>3.314070442259593</v>
      </c>
      <c r="G37" s="4">
        <f t="shared" si="3"/>
        <v>2.4448870243255367</v>
      </c>
      <c r="I37" s="4">
        <f t="shared" si="4"/>
        <v>1.0441358775430087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1.54</v>
      </c>
      <c r="B40" s="4">
        <f>IF('True_Odds_Calculator_3-way'!B39="","",'True_Odds_Calculator_3-way'!B39)</f>
        <v>3.89</v>
      </c>
      <c r="C40" s="4">
        <f>IF('True_Odds_Calculator_3-way'!C39="","",'True_Odds_Calculator_3-way'!C39)</f>
        <v>6.96</v>
      </c>
      <c r="D40" s="4">
        <f t="shared" si="0"/>
        <v>5.009821901054945E-2</v>
      </c>
      <c r="E40" s="4">
        <f t="shared" si="1"/>
        <v>1.5806497039921059</v>
      </c>
      <c r="F40" s="4">
        <f t="shared" si="2"/>
        <v>4.1602529017797156</v>
      </c>
      <c r="G40" s="4">
        <f t="shared" si="3"/>
        <v>7.8753331869291987</v>
      </c>
      <c r="I40" s="4">
        <f t="shared" si="4"/>
        <v>1.0500982190105494</v>
      </c>
    </row>
    <row r="41" spans="1:9" x14ac:dyDescent="0.2">
      <c r="A41" s="4">
        <f>IF('True_Odds_Calculator_3-way'!A40="","",'True_Odds_Calculator_3-way'!A40)</f>
        <v>3.69</v>
      </c>
      <c r="B41" s="4">
        <f>IF('True_Odds_Calculator_3-way'!B40="","",'True_Odds_Calculator_3-way'!B40)</f>
        <v>3.97</v>
      </c>
      <c r="C41" s="4">
        <f>IF('True_Odds_Calculator_3-way'!C40="","",'True_Odds_Calculator_3-way'!C40)</f>
        <v>1.98</v>
      </c>
      <c r="D41" s="4">
        <f t="shared" si="0"/>
        <v>2.7942383843348573E-2</v>
      </c>
      <c r="E41" s="4">
        <f t="shared" si="1"/>
        <v>3.8213360019540383</v>
      </c>
      <c r="F41" s="4">
        <f t="shared" si="2"/>
        <v>4.12243566620874</v>
      </c>
      <c r="G41" s="4">
        <f t="shared" si="3"/>
        <v>2.0172011701953205</v>
      </c>
      <c r="I41" s="4">
        <f t="shared" si="4"/>
        <v>1.0279423838433486</v>
      </c>
    </row>
    <row r="42" spans="1:9" x14ac:dyDescent="0.2">
      <c r="A42" s="4">
        <f>IF('True_Odds_Calculator_3-way'!A41="","",'True_Odds_Calculator_3-way'!A41)</f>
        <v>6.07</v>
      </c>
      <c r="B42" s="4">
        <f>IF('True_Odds_Calculator_3-way'!B41="","",'True_Odds_Calculator_3-way'!B41)</f>
        <v>4.6399999999999997</v>
      </c>
      <c r="C42" s="4">
        <f>IF('True_Odds_Calculator_3-way'!C41="","",'True_Odds_Calculator_3-way'!C41)</f>
        <v>1.53</v>
      </c>
      <c r="D42" s="4">
        <f t="shared" si="0"/>
        <v>3.3856658420151842E-2</v>
      </c>
      <c r="E42" s="4">
        <f t="shared" si="1"/>
        <v>6.5163945680964872</v>
      </c>
      <c r="F42" s="4">
        <f t="shared" si="2"/>
        <v>4.896399804502205</v>
      </c>
      <c r="G42" s="4">
        <f t="shared" si="3"/>
        <v>1.5568825283814944</v>
      </c>
      <c r="I42" s="4">
        <f t="shared" si="4"/>
        <v>1.0338566584201518</v>
      </c>
    </row>
    <row r="43" spans="1:9" x14ac:dyDescent="0.2">
      <c r="A43" s="4">
        <f>IF('True_Odds_Calculator_3-way'!A42="","",'True_Odds_Calculator_3-way'!A42)</f>
        <v>1.78</v>
      </c>
      <c r="B43" s="4">
        <f>IF('True_Odds_Calculator_3-way'!B42="","",'True_Odds_Calculator_3-way'!B42)</f>
        <v>3.94</v>
      </c>
      <c r="C43" s="4">
        <f>IF('True_Odds_Calculator_3-way'!C42="","",'True_Odds_Calculator_3-way'!C42)</f>
        <v>4.68</v>
      </c>
      <c r="D43" s="4">
        <f t="shared" si="0"/>
        <v>2.9280073083187252E-2</v>
      </c>
      <c r="E43" s="4">
        <f t="shared" si="1"/>
        <v>1.8114703913653427</v>
      </c>
      <c r="F43" s="4">
        <f t="shared" si="2"/>
        <v>4.0975699886675825</v>
      </c>
      <c r="G43" s="4">
        <f t="shared" si="3"/>
        <v>4.9039995665031224</v>
      </c>
      <c r="I43" s="4">
        <f t="shared" si="4"/>
        <v>1.0292800730831873</v>
      </c>
    </row>
    <row r="44" spans="1:9" x14ac:dyDescent="0.2">
      <c r="A44" s="4">
        <f>IF('True_Odds_Calculator_3-way'!A43="","",'True_Odds_Calculator_3-way'!A43)</f>
        <v>2.06</v>
      </c>
      <c r="B44" s="4">
        <f>IF('True_Odds_Calculator_3-way'!B43="","",'True_Odds_Calculator_3-way'!B43)</f>
        <v>3.76</v>
      </c>
      <c r="C44" s="4">
        <f>IF('True_Odds_Calculator_3-way'!C43="","",'True_Odds_Calculator_3-way'!C43)</f>
        <v>3.6</v>
      </c>
      <c r="D44" s="4">
        <f t="shared" si="0"/>
        <v>2.9172117790171814E-2</v>
      </c>
      <c r="E44" s="4">
        <f t="shared" si="1"/>
        <v>2.1021084288907828</v>
      </c>
      <c r="F44" s="4">
        <f t="shared" si="2"/>
        <v>3.9026917277518169</v>
      </c>
      <c r="G44" s="4">
        <f t="shared" si="3"/>
        <v>3.7305952363963293</v>
      </c>
      <c r="I44" s="4">
        <f t="shared" si="4"/>
        <v>1.0291721177901718</v>
      </c>
    </row>
    <row r="45" spans="1:9" x14ac:dyDescent="0.2">
      <c r="A45" s="4">
        <f>IF('True_Odds_Calculator_3-way'!A44="","",'True_Odds_Calculator_3-way'!A44)</f>
        <v>5.92</v>
      </c>
      <c r="B45" s="4">
        <f>IF('True_Odds_Calculator_3-way'!B44="","",'True_Odds_Calculator_3-way'!B44)</f>
        <v>4.53</v>
      </c>
      <c r="C45" s="4">
        <f>IF('True_Odds_Calculator_3-way'!C44="","",'True_Odds_Calculator_3-way'!C44)</f>
        <v>1.56</v>
      </c>
      <c r="D45" s="4">
        <f t="shared" si="0"/>
        <v>3.0695111820939536E-2</v>
      </c>
      <c r="E45" s="4">
        <f t="shared" si="1"/>
        <v>6.3017048987520523</v>
      </c>
      <c r="F45" s="4">
        <f t="shared" si="2"/>
        <v>4.7501684994195621</v>
      </c>
      <c r="G45" s="4">
        <f t="shared" si="3"/>
        <v>1.5853037596091057</v>
      </c>
      <c r="I45" s="4">
        <f t="shared" si="4"/>
        <v>1.0306951118209395</v>
      </c>
    </row>
    <row r="46" spans="1:9" x14ac:dyDescent="0.2">
      <c r="A46" s="4">
        <f>IF('True_Odds_Calculator_3-way'!A45="","",'True_Odds_Calculator_3-way'!A45)</f>
        <v>2.12</v>
      </c>
      <c r="B46" s="4">
        <f>IF('True_Odds_Calculator_3-way'!B45="","",'True_Odds_Calculator_3-way'!B45)</f>
        <v>3.99</v>
      </c>
      <c r="C46" s="4">
        <f>IF('True_Odds_Calculator_3-way'!C45="","",'True_Odds_Calculator_3-way'!C45)</f>
        <v>3.27</v>
      </c>
      <c r="D46" s="4">
        <f t="shared" si="0"/>
        <v>2.8135077177104062E-2</v>
      </c>
      <c r="E46" s="4">
        <f t="shared" si="1"/>
        <v>2.1630051301653159</v>
      </c>
      <c r="F46" s="4">
        <f t="shared" si="2"/>
        <v>4.1451085210352421</v>
      </c>
      <c r="G46" s="4">
        <f t="shared" si="3"/>
        <v>3.3734545195546204</v>
      </c>
      <c r="I46" s="4">
        <f t="shared" si="4"/>
        <v>1.0281350771771041</v>
      </c>
    </row>
    <row r="47" spans="1:9" x14ac:dyDescent="0.2">
      <c r="A47" s="4">
        <f>IF('True_Odds_Calculator_3-way'!A46="","",'True_Odds_Calculator_3-way'!A46)</f>
        <v>2.73</v>
      </c>
      <c r="B47" s="4">
        <f>IF('True_Odds_Calculator_3-way'!B46="","",'True_Odds_Calculator_3-way'!B46)</f>
        <v>3.92</v>
      </c>
      <c r="C47" s="4">
        <f>IF('True_Odds_Calculator_3-way'!C46="","",'True_Odds_Calculator_3-way'!C46)</f>
        <v>2.46</v>
      </c>
      <c r="D47" s="4">
        <f t="shared" si="0"/>
        <v>2.790647215734321E-2</v>
      </c>
      <c r="E47" s="4">
        <f t="shared" si="1"/>
        <v>2.8011345015998614</v>
      </c>
      <c r="F47" s="4">
        <f t="shared" si="2"/>
        <v>4.0683501800055391</v>
      </c>
      <c r="G47" s="4">
        <f t="shared" si="3"/>
        <v>2.5176112720709911</v>
      </c>
      <c r="I47" s="4">
        <f t="shared" si="4"/>
        <v>1.0279064721573432</v>
      </c>
    </row>
    <row r="48" spans="1:9" x14ac:dyDescent="0.2">
      <c r="A48" s="4">
        <f>IF('True_Odds_Calculator_3-way'!A47="","",'True_Odds_Calculator_3-way'!A47)</f>
        <v>2.12</v>
      </c>
      <c r="B48" s="4">
        <f>IF('True_Odds_Calculator_3-way'!B47="","",'True_Odds_Calculator_3-way'!B47)</f>
        <v>4.1900000000000004</v>
      </c>
      <c r="C48" s="4">
        <f>IF('True_Odds_Calculator_3-way'!C47="","",'True_Odds_Calculator_3-way'!C47)</f>
        <v>3.14</v>
      </c>
      <c r="D48" s="4">
        <f t="shared" si="0"/>
        <v>2.8832935274038407E-2</v>
      </c>
      <c r="E48" s="4">
        <f t="shared" si="1"/>
        <v>2.1640940089576279</v>
      </c>
      <c r="F48" s="4">
        <f t="shared" si="2"/>
        <v>4.3658112159160254</v>
      </c>
      <c r="G48" s="4">
        <f t="shared" si="3"/>
        <v>3.2377091146823234</v>
      </c>
      <c r="I48" s="4">
        <f t="shared" si="4"/>
        <v>1.0288329352740384</v>
      </c>
    </row>
    <row r="49" spans="1:9" x14ac:dyDescent="0.2">
      <c r="A49" s="4">
        <f>IF('True_Odds_Calculator_3-way'!A48="","",'True_Odds_Calculator_3-way'!A48)</f>
        <v>2.3199999999999998</v>
      </c>
      <c r="B49" s="4">
        <f>IF('True_Odds_Calculator_3-way'!B48="","",'True_Odds_Calculator_3-way'!B48)</f>
        <v>4.0199999999999996</v>
      </c>
      <c r="C49" s="4">
        <f>IF('True_Odds_Calculator_3-way'!C48="","",'True_Odds_Calculator_3-way'!C48)</f>
        <v>2.87</v>
      </c>
      <c r="D49" s="4">
        <f t="shared" si="0"/>
        <v>2.8222757413222332E-2</v>
      </c>
      <c r="E49" s="4">
        <f t="shared" si="1"/>
        <v>2.3717651962526367</v>
      </c>
      <c r="F49" s="4">
        <f t="shared" si="2"/>
        <v>4.1780058947641825</v>
      </c>
      <c r="G49" s="4">
        <f t="shared" si="3"/>
        <v>2.9496395943427083</v>
      </c>
      <c r="I49" s="4">
        <f t="shared" si="4"/>
        <v>1.0282227574132223</v>
      </c>
    </row>
    <row r="50" spans="1:9" x14ac:dyDescent="0.2">
      <c r="A50" s="4">
        <f>IF('True_Odds_Calculator_3-way'!A49="","",'True_Odds_Calculator_3-way'!A49)</f>
        <v>2.17</v>
      </c>
      <c r="B50" s="4">
        <f>IF('True_Odds_Calculator_3-way'!B49="","",'True_Odds_Calculator_3-way'!B49)</f>
        <v>3.91</v>
      </c>
      <c r="C50" s="4">
        <f>IF('True_Odds_Calculator_3-way'!C49="","",'True_Odds_Calculator_3-way'!C49)</f>
        <v>3.2</v>
      </c>
      <c r="D50" s="4">
        <f t="shared" si="0"/>
        <v>2.9083968790882375E-2</v>
      </c>
      <c r="E50" s="4">
        <f t="shared" si="1"/>
        <v>2.2166321870423014</v>
      </c>
      <c r="F50" s="4">
        <f t="shared" si="2"/>
        <v>4.0640524010669417</v>
      </c>
      <c r="G50" s="4">
        <f t="shared" si="3"/>
        <v>3.3024516267144119</v>
      </c>
      <c r="I50" s="4">
        <f t="shared" si="4"/>
        <v>1.0290839687908824</v>
      </c>
    </row>
    <row r="51" spans="1:9" x14ac:dyDescent="0.2">
      <c r="A51" s="4">
        <f>IF('True_Odds_Calculator_3-way'!A50="","",'True_Odds_Calculator_3-way'!A50)</f>
        <v>2.85</v>
      </c>
      <c r="B51" s="4">
        <f>IF('True_Odds_Calculator_3-way'!B50="","",'True_Odds_Calculator_3-way'!B50)</f>
        <v>3.52</v>
      </c>
      <c r="C51" s="4">
        <f>IF('True_Odds_Calculator_3-way'!C50="","",'True_Odds_Calculator_3-way'!C50)</f>
        <v>2.5499999999999998</v>
      </c>
      <c r="D51" s="4">
        <f t="shared" si="0"/>
        <v>2.7124964818463493E-2</v>
      </c>
      <c r="E51" s="4">
        <f t="shared" si="1"/>
        <v>2.9253833750729021</v>
      </c>
      <c r="F51" s="4">
        <f t="shared" si="2"/>
        <v>3.6357124584292668</v>
      </c>
      <c r="G51" s="4">
        <f t="shared" si="3"/>
        <v>2.6101809054455298</v>
      </c>
      <c r="I51" s="4">
        <f t="shared" si="4"/>
        <v>1.0271249648184635</v>
      </c>
    </row>
    <row r="52" spans="1:9" x14ac:dyDescent="0.2">
      <c r="A52" s="4">
        <f>IF('True_Odds_Calculator_3-way'!A51="","",'True_Odds_Calculator_3-way'!A51)</f>
        <v>2.92</v>
      </c>
      <c r="B52" s="4">
        <f>IF('True_Odds_Calculator_3-way'!B51="","",'True_Odds_Calculator_3-way'!B51)</f>
        <v>2.99</v>
      </c>
      <c r="C52" s="4">
        <f>IF('True_Odds_Calculator_3-way'!C51="","",'True_Odds_Calculator_3-way'!C51)</f>
        <v>2.85</v>
      </c>
      <c r="D52" s="4">
        <f t="shared" si="0"/>
        <v>2.7791106942230748E-2</v>
      </c>
      <c r="E52" s="4">
        <f t="shared" si="1"/>
        <v>3.0011820055337157</v>
      </c>
      <c r="F52" s="4">
        <f t="shared" si="2"/>
        <v>3.0751777175041446</v>
      </c>
      <c r="G52" s="4">
        <f t="shared" si="3"/>
        <v>2.9272848623263203</v>
      </c>
      <c r="I52" s="4">
        <f t="shared" si="4"/>
        <v>1.0277911069422307</v>
      </c>
    </row>
    <row r="53" spans="1:9" x14ac:dyDescent="0.2">
      <c r="A53" s="4">
        <f>IF('True_Odds_Calculator_3-way'!A52="","",'True_Odds_Calculator_3-way'!A52)</f>
        <v>2.67</v>
      </c>
      <c r="B53" s="4">
        <f>IF('True_Odds_Calculator_3-way'!B52="","",'True_Odds_Calculator_3-way'!B52)</f>
        <v>3.1</v>
      </c>
      <c r="C53" s="4">
        <f>IF('True_Odds_Calculator_3-way'!C52="","",'True_Odds_Calculator_3-way'!C52)</f>
        <v>2.94</v>
      </c>
      <c r="D53" s="4">
        <f t="shared" si="0"/>
        <v>3.7248534789051435E-2</v>
      </c>
      <c r="E53" s="4">
        <f t="shared" si="1"/>
        <v>2.7615486401281903</v>
      </c>
      <c r="F53" s="4">
        <f t="shared" si="2"/>
        <v>3.2240959449683744</v>
      </c>
      <c r="G53" s="4">
        <f t="shared" si="3"/>
        <v>3.0513864820197467</v>
      </c>
      <c r="I53" s="4">
        <f t="shared" si="4"/>
        <v>1.0372485347890514</v>
      </c>
    </row>
    <row r="54" spans="1:9" x14ac:dyDescent="0.2">
      <c r="A54" s="4">
        <f>IF('True_Odds_Calculator_3-way'!A53="","",'True_Odds_Calculator_3-way'!A53)</f>
        <v>1.93</v>
      </c>
      <c r="B54" s="4">
        <f>IF('True_Odds_Calculator_3-way'!B53="","",'True_Odds_Calculator_3-way'!B53)</f>
        <v>3.19</v>
      </c>
      <c r="C54" s="4">
        <f>IF('True_Odds_Calculator_3-way'!C53="","",'True_Odds_Calculator_3-way'!C53)</f>
        <v>4.79</v>
      </c>
      <c r="D54" s="4">
        <f t="shared" si="0"/>
        <v>4.0382606073740224E-2</v>
      </c>
      <c r="E54" s="4">
        <f t="shared" si="1"/>
        <v>1.9814777549159517</v>
      </c>
      <c r="F54" s="4">
        <f t="shared" si="2"/>
        <v>3.3331249559915421</v>
      </c>
      <c r="G54" s="4">
        <f t="shared" si="3"/>
        <v>5.1201337354122973</v>
      </c>
      <c r="I54" s="4">
        <f t="shared" si="4"/>
        <v>1.0403826060737402</v>
      </c>
    </row>
    <row r="55" spans="1:9" x14ac:dyDescent="0.2">
      <c r="A55" s="4">
        <f>IF('True_Odds_Calculator_3-way'!A54="","",'True_Odds_Calculator_3-way'!A54)</f>
        <v>1.99</v>
      </c>
      <c r="B55" s="4">
        <f>IF('True_Odds_Calculator_3-way'!B54="","",'True_Odds_Calculator_3-way'!B54)</f>
        <v>3.28</v>
      </c>
      <c r="C55" s="4">
        <f>IF('True_Odds_Calculator_3-way'!C54="","",'True_Odds_Calculator_3-way'!C54)</f>
        <v>4.29</v>
      </c>
      <c r="D55" s="4">
        <f t="shared" si="0"/>
        <v>4.0490844694791139E-2</v>
      </c>
      <c r="E55" s="4">
        <f t="shared" si="1"/>
        <v>2.0449244772149258</v>
      </c>
      <c r="F55" s="4">
        <f t="shared" si="2"/>
        <v>3.4319315772925716</v>
      </c>
      <c r="G55" s="4">
        <f t="shared" si="3"/>
        <v>4.5536659462912299</v>
      </c>
      <c r="I55" s="4">
        <f t="shared" si="4"/>
        <v>1.0404908446947911</v>
      </c>
    </row>
    <row r="56" spans="1:9" x14ac:dyDescent="0.2">
      <c r="A56" s="4">
        <f>IF('True_Odds_Calculator_3-way'!A55="","",'True_Odds_Calculator_3-way'!A55)</f>
        <v>2.96</v>
      </c>
      <c r="B56" s="4">
        <f>IF('True_Odds_Calculator_3-way'!B55="","",'True_Odds_Calculator_3-way'!B55)</f>
        <v>3.83</v>
      </c>
      <c r="C56" s="4">
        <f>IF('True_Odds_Calculator_3-way'!C55="","",'True_Odds_Calculator_3-way'!C55)</f>
        <v>2.33</v>
      </c>
      <c r="D56" s="4">
        <f t="shared" si="0"/>
        <v>2.8118992938186427E-2</v>
      </c>
      <c r="E56" s="4">
        <f t="shared" si="1"/>
        <v>3.0444658838253291</v>
      </c>
      <c r="F56" s="4">
        <f t="shared" si="2"/>
        <v>3.9726111013410912</v>
      </c>
      <c r="G56" s="4">
        <f t="shared" si="3"/>
        <v>2.3820211614624709</v>
      </c>
      <c r="I56" s="4">
        <f t="shared" si="4"/>
        <v>1.0281189929381864</v>
      </c>
    </row>
    <row r="57" spans="1:9" x14ac:dyDescent="0.2">
      <c r="A57" s="4">
        <f>IF('True_Odds_Calculator_3-way'!A56="","",'True_Odds_Calculator_3-way'!A56)</f>
        <v>2.0699999999999998</v>
      </c>
      <c r="B57" s="4">
        <f>IF('True_Odds_Calculator_3-way'!B56="","",'True_Odds_Calculator_3-way'!B56)</f>
        <v>3.72</v>
      </c>
      <c r="C57" s="4">
        <f>IF('True_Odds_Calculator_3-way'!C56="","",'True_Odds_Calculator_3-way'!C56)</f>
        <v>3.62</v>
      </c>
      <c r="D57" s="4">
        <f t="shared" si="0"/>
        <v>2.815208566334082E-2</v>
      </c>
      <c r="E57" s="4">
        <f t="shared" si="1"/>
        <v>2.1110061662351067</v>
      </c>
      <c r="F57" s="4">
        <f t="shared" si="2"/>
        <v>3.8545571402812246</v>
      </c>
      <c r="G57" s="4">
        <f t="shared" si="3"/>
        <v>3.7472963439343037</v>
      </c>
      <c r="I57" s="4">
        <f t="shared" si="4"/>
        <v>1.0281520856633408</v>
      </c>
    </row>
    <row r="58" spans="1:9" x14ac:dyDescent="0.2">
      <c r="A58" s="4">
        <f>IF('True_Odds_Calculator_3-way'!A57="","",'True_Odds_Calculator_3-way'!A57)</f>
        <v>2.73</v>
      </c>
      <c r="B58" s="4">
        <f>IF('True_Odds_Calculator_3-way'!B57="","",'True_Odds_Calculator_3-way'!B57)</f>
        <v>3.74</v>
      </c>
      <c r="C58" s="4">
        <f>IF('True_Odds_Calculator_3-way'!C57="","",'True_Odds_Calculator_3-way'!C57)</f>
        <v>2.54</v>
      </c>
      <c r="D58" s="4">
        <f t="shared" si="0"/>
        <v>2.7380832846326086E-2</v>
      </c>
      <c r="E58" s="4">
        <f t="shared" si="1"/>
        <v>2.7997603918829186</v>
      </c>
      <c r="F58" s="4">
        <f t="shared" si="2"/>
        <v>3.8721758378794724</v>
      </c>
      <c r="G58" s="4">
        <f t="shared" si="3"/>
        <v>2.6002808508465161</v>
      </c>
      <c r="I58" s="4">
        <f t="shared" si="4"/>
        <v>1.0273808328463261</v>
      </c>
    </row>
    <row r="59" spans="1:9" x14ac:dyDescent="0.2">
      <c r="A59" s="4">
        <f>IF('True_Odds_Calculator_3-way'!A58="","",'True_Odds_Calculator_3-way'!A58)</f>
        <v>1.68</v>
      </c>
      <c r="B59" s="4">
        <f>IF('True_Odds_Calculator_3-way'!B58="","",'True_Odds_Calculator_3-way'!B58)</f>
        <v>3.63</v>
      </c>
      <c r="C59" s="4">
        <f>IF('True_Odds_Calculator_3-way'!C58="","",'True_Odds_Calculator_3-way'!C58)</f>
        <v>6.17</v>
      </c>
      <c r="D59" s="4">
        <f t="shared" si="0"/>
        <v>3.2794743196982834E-2</v>
      </c>
      <c r="E59" s="4">
        <f t="shared" si="1"/>
        <v>1.7114305176219389</v>
      </c>
      <c r="F59" s="4">
        <f t="shared" si="2"/>
        <v>3.7799964557944752</v>
      </c>
      <c r="G59" s="4">
        <f t="shared" si="3"/>
        <v>6.6162520071826023</v>
      </c>
      <c r="I59" s="4">
        <f t="shared" si="4"/>
        <v>1.0327947431969828</v>
      </c>
    </row>
    <row r="60" spans="1:9" x14ac:dyDescent="0.2">
      <c r="A60" s="4">
        <f>IF('True_Odds_Calculator_3-way'!A59="","",'True_Odds_Calculator_3-way'!A59)</f>
        <v>1.69</v>
      </c>
      <c r="B60" s="4">
        <f>IF('True_Odds_Calculator_3-way'!B59="","",'True_Odds_Calculator_3-way'!B59)</f>
        <v>4.16</v>
      </c>
      <c r="C60" s="4">
        <f>IF('True_Odds_Calculator_3-way'!C59="","",'True_Odds_Calculator_3-way'!C59)</f>
        <v>4.72</v>
      </c>
      <c r="D60" s="4">
        <f t="shared" si="0"/>
        <v>4.3964998495637397E-2</v>
      </c>
      <c r="E60" s="4">
        <f t="shared" si="1"/>
        <v>1.7329191197236646</v>
      </c>
      <c r="F60" s="4">
        <f t="shared" si="2"/>
        <v>4.4300788626013556</v>
      </c>
      <c r="G60" s="4">
        <f t="shared" si="3"/>
        <v>5.0707520183078003</v>
      </c>
      <c r="I60" s="4">
        <f t="shared" si="4"/>
        <v>1.0439649984956374</v>
      </c>
    </row>
    <row r="61" spans="1:9" x14ac:dyDescent="0.2">
      <c r="A61" s="4">
        <f>IF('True_Odds_Calculator_3-way'!A60="","",'True_Odds_Calculator_3-way'!A60)</f>
        <v>1.72</v>
      </c>
      <c r="B61" s="4">
        <f>IF('True_Odds_Calculator_3-way'!B60="","",'True_Odds_Calculator_3-way'!B60)</f>
        <v>3.94</v>
      </c>
      <c r="C61" s="4">
        <f>IF('True_Odds_Calculator_3-way'!C60="","",'True_Odds_Calculator_3-way'!C60)</f>
        <v>4.84</v>
      </c>
      <c r="D61" s="4">
        <f t="shared" si="0"/>
        <v>4.1814025684127953E-2</v>
      </c>
      <c r="E61" s="4">
        <f t="shared" si="1"/>
        <v>1.7622470078788892</v>
      </c>
      <c r="F61" s="4">
        <f t="shared" si="2"/>
        <v>4.16894051039126</v>
      </c>
      <c r="G61" s="4">
        <f t="shared" si="3"/>
        <v>5.1901256780979841</v>
      </c>
      <c r="I61" s="4">
        <f t="shared" si="4"/>
        <v>1.041814025684128</v>
      </c>
    </row>
    <row r="62" spans="1:9" x14ac:dyDescent="0.2">
      <c r="A62" s="4">
        <f>IF('True_Odds_Calculator_3-way'!A61="","",'True_Odds_Calculator_3-way'!A61)</f>
        <v>1.7</v>
      </c>
      <c r="B62" s="4">
        <f>IF('True_Odds_Calculator_3-way'!B61="","",'True_Odds_Calculator_3-way'!B61)</f>
        <v>4.0599999999999996</v>
      </c>
      <c r="C62" s="4">
        <f>IF('True_Odds_Calculator_3-way'!C61="","",'True_Odds_Calculator_3-way'!C61)</f>
        <v>4.76</v>
      </c>
      <c r="D62" s="4">
        <f t="shared" si="0"/>
        <v>4.4624746450304231E-2</v>
      </c>
      <c r="E62" s="4">
        <f t="shared" si="1"/>
        <v>1.7441037735849054</v>
      </c>
      <c r="F62" s="4">
        <f t="shared" si="2"/>
        <v>4.3209515859766272</v>
      </c>
      <c r="G62" s="4">
        <f t="shared" si="3"/>
        <v>5.1227115289460654</v>
      </c>
      <c r="I62" s="4">
        <f t="shared" si="4"/>
        <v>1.0446247464503042</v>
      </c>
    </row>
    <row r="63" spans="1:9" x14ac:dyDescent="0.2">
      <c r="A63" s="4">
        <f>IF('True_Odds_Calculator_3-way'!A62="","",'True_Odds_Calculator_3-way'!A62)</f>
        <v>1.77</v>
      </c>
      <c r="B63" s="4">
        <f>IF('True_Odds_Calculator_3-way'!B62="","",'True_Odds_Calculator_3-way'!B62)</f>
        <v>3.73</v>
      </c>
      <c r="C63" s="4">
        <f>IF('True_Odds_Calculator_3-way'!C62="","",'True_Odds_Calculator_3-way'!C62)</f>
        <v>4.8</v>
      </c>
      <c r="D63" s="4">
        <f t="shared" si="0"/>
        <v>4.1401599491071028E-2</v>
      </c>
      <c r="E63" s="4">
        <f t="shared" si="1"/>
        <v>1.8143182497397901</v>
      </c>
      <c r="F63" s="4">
        <f t="shared" si="2"/>
        <v>3.9324254900938862</v>
      </c>
      <c r="G63" s="4">
        <f t="shared" si="3"/>
        <v>5.1405212855001654</v>
      </c>
      <c r="I63" s="4">
        <f t="shared" si="4"/>
        <v>1.041401599491071</v>
      </c>
    </row>
    <row r="64" spans="1:9" x14ac:dyDescent="0.2">
      <c r="A64" s="4">
        <f>IF('True_Odds_Calculator_3-way'!A63="","",'True_Odds_Calculator_3-way'!A63)</f>
        <v>2.29</v>
      </c>
      <c r="B64" s="4">
        <f>IF('True_Odds_Calculator_3-way'!B63="","",'True_Odds_Calculator_3-way'!B63)</f>
        <v>3.81</v>
      </c>
      <c r="C64" s="4">
        <f>IF('True_Odds_Calculator_3-way'!C63="","",'True_Odds_Calculator_3-way'!C63)</f>
        <v>3.05</v>
      </c>
      <c r="D64" s="4">
        <f t="shared" si="0"/>
        <v>2.7017266767489723E-2</v>
      </c>
      <c r="E64" s="4">
        <f t="shared" si="1"/>
        <v>2.338221564912633</v>
      </c>
      <c r="F64" s="4">
        <f t="shared" si="2"/>
        <v>3.9453733701449671</v>
      </c>
      <c r="G64" s="4">
        <f t="shared" si="3"/>
        <v>3.1361421557294817</v>
      </c>
      <c r="I64" s="4">
        <f t="shared" si="4"/>
        <v>1.0270172667674897</v>
      </c>
    </row>
    <row r="65" spans="1:9" x14ac:dyDescent="0.2">
      <c r="A65" s="4">
        <f>IF('True_Odds_Calculator_3-way'!A64="","",'True_Odds_Calculator_3-way'!A64)</f>
        <v>1.73</v>
      </c>
      <c r="B65" s="4">
        <f>IF('True_Odds_Calculator_3-way'!B64="","",'True_Odds_Calculator_3-way'!B64)</f>
        <v>4.32</v>
      </c>
      <c r="C65" s="4">
        <f>IF('True_Odds_Calculator_3-way'!C64="","",'True_Odds_Calculator_3-way'!C64)</f>
        <v>4.5199999999999996</v>
      </c>
      <c r="D65" s="4">
        <f t="shared" si="0"/>
        <v>3.0755101615503655E-2</v>
      </c>
      <c r="E65" s="4">
        <f t="shared" si="1"/>
        <v>1.7612363042009949</v>
      </c>
      <c r="F65" s="4">
        <f t="shared" si="2"/>
        <v>4.5201870911662656</v>
      </c>
      <c r="G65" s="4">
        <f t="shared" si="3"/>
        <v>4.7396231723770486</v>
      </c>
      <c r="I65" s="4">
        <f t="shared" si="4"/>
        <v>1.0307551016155037</v>
      </c>
    </row>
    <row r="66" spans="1:9" x14ac:dyDescent="0.2">
      <c r="A66" s="4">
        <f>IF('True_Odds_Calculator_3-way'!A65="","",'True_Odds_Calculator_3-way'!A65)</f>
        <v>2.14</v>
      </c>
      <c r="B66" s="4">
        <f>IF('True_Odds_Calculator_3-way'!B65="","",'True_Odds_Calculator_3-way'!B65)</f>
        <v>3.84</v>
      </c>
      <c r="C66" s="4">
        <f>IF('True_Odds_Calculator_3-way'!C65="","",'True_Odds_Calculator_3-way'!C65)</f>
        <v>3.34</v>
      </c>
      <c r="D66" s="4">
        <f t="shared" si="0"/>
        <v>2.7107583897625354E-2</v>
      </c>
      <c r="E66" s="4">
        <f t="shared" si="1"/>
        <v>2.1821965747345864</v>
      </c>
      <c r="F66" s="4">
        <f t="shared" si="2"/>
        <v>3.9780284677592652</v>
      </c>
      <c r="G66" s="4">
        <f t="shared" si="3"/>
        <v>3.4439372575368115</v>
      </c>
      <c r="I66" s="4">
        <f t="shared" si="4"/>
        <v>1.0271075838976254</v>
      </c>
    </row>
    <row r="67" spans="1:9" x14ac:dyDescent="0.2">
      <c r="A67" s="4">
        <f>IF('True_Odds_Calculator_3-way'!A66="","",'True_Odds_Calculator_3-way'!A66)</f>
        <v>2.17</v>
      </c>
      <c r="B67" s="4">
        <f>IF('True_Odds_Calculator_3-way'!B66="","",'True_Odds_Calculator_3-way'!B66)</f>
        <v>3.34</v>
      </c>
      <c r="C67" s="4">
        <f>IF('True_Odds_Calculator_3-way'!C66="","",'True_Odds_Calculator_3-way'!C66)</f>
        <v>3.73</v>
      </c>
      <c r="D67" s="4">
        <f t="shared" ref="D67:D130" si="5">IF(A67="","",((1/A67)+(1/B67)+(1/C67))-1)</f>
        <v>2.8327205437656433E-2</v>
      </c>
      <c r="E67" s="4">
        <f t="shared" ref="E67:E130" si="6">IF(A67="","",(3*A67)/(3-($D67*A67)))</f>
        <v>2.2153934379810494</v>
      </c>
      <c r="F67" s="4">
        <f t="shared" ref="F67:F130" si="7">IF(B67="","",(3*B67)/(3-($D67*B67)))</f>
        <v>3.4487658747090451</v>
      </c>
      <c r="G67" s="4">
        <f t="shared" ref="G67:G130" si="8">IF(C67="","",(3*C67)/(3-($D67*C67)))</f>
        <v>3.8661670161029913</v>
      </c>
      <c r="I67" s="4">
        <f t="shared" ref="I67:I130" si="9">IF(A67="","",D67+1)</f>
        <v>1.0283272054376564</v>
      </c>
    </row>
    <row r="68" spans="1:9" x14ac:dyDescent="0.2">
      <c r="A68" s="4">
        <f>IF('True_Odds_Calculator_3-way'!A67="","",'True_Odds_Calculator_3-way'!A67)</f>
        <v>1.26</v>
      </c>
      <c r="B68" s="4">
        <f>IF('True_Odds_Calculator_3-way'!B67="","",'True_Odds_Calculator_3-way'!B67)</f>
        <v>6.44</v>
      </c>
      <c r="C68" s="4">
        <f>IF('True_Odds_Calculator_3-way'!C67="","",'True_Odds_Calculator_3-way'!C67)</f>
        <v>11.11</v>
      </c>
      <c r="D68" s="4">
        <f t="shared" si="5"/>
        <v>3.8939297656473748E-2</v>
      </c>
      <c r="E68" s="4">
        <f t="shared" si="6"/>
        <v>1.2809492916145926</v>
      </c>
      <c r="F68" s="4">
        <f t="shared" si="7"/>
        <v>7.0274198641229617</v>
      </c>
      <c r="G68" s="4">
        <f t="shared" si="8"/>
        <v>12.982084007591112</v>
      </c>
      <c r="I68" s="4">
        <f t="shared" si="9"/>
        <v>1.0389392976564737</v>
      </c>
    </row>
    <row r="69" spans="1:9" x14ac:dyDescent="0.2">
      <c r="A69" s="4">
        <f>IF('True_Odds_Calculator_3-way'!A68="","",'True_Odds_Calculator_3-way'!A68)</f>
        <v>1.44</v>
      </c>
      <c r="B69" s="4">
        <f>IF('True_Odds_Calculator_3-way'!B68="","",'True_Odds_Calculator_3-way'!B68)</f>
        <v>4.51</v>
      </c>
      <c r="C69" s="4">
        <f>IF('True_Odds_Calculator_3-way'!C68="","",'True_Odds_Calculator_3-way'!C68)</f>
        <v>8.6</v>
      </c>
      <c r="D69" s="4">
        <f t="shared" si="5"/>
        <v>3.2453004234059168E-2</v>
      </c>
      <c r="E69" s="4">
        <f t="shared" si="6"/>
        <v>1.4627864714649488</v>
      </c>
      <c r="F69" s="4">
        <f t="shared" si="7"/>
        <v>4.7413179156206198</v>
      </c>
      <c r="G69" s="4">
        <f t="shared" si="8"/>
        <v>9.4821421295436927</v>
      </c>
      <c r="I69" s="4">
        <f t="shared" si="9"/>
        <v>1.0324530042340592</v>
      </c>
    </row>
    <row r="70" spans="1:9" x14ac:dyDescent="0.2">
      <c r="A70" s="4">
        <f>IF('True_Odds_Calculator_3-way'!A69="","",'True_Odds_Calculator_3-way'!A69)</f>
        <v>2.62</v>
      </c>
      <c r="B70" s="4">
        <f>IF('True_Odds_Calculator_3-way'!B69="","",'True_Odds_Calculator_3-way'!B69)</f>
        <v>3.41</v>
      </c>
      <c r="C70" s="4">
        <f>IF('True_Odds_Calculator_3-way'!C69="","",'True_Odds_Calculator_3-way'!C69)</f>
        <v>2.84</v>
      </c>
      <c r="D70" s="4">
        <f t="shared" si="5"/>
        <v>2.7047197334124418E-2</v>
      </c>
      <c r="E70" s="4">
        <f t="shared" si="6"/>
        <v>2.6833848205205721</v>
      </c>
      <c r="F70" s="4">
        <f t="shared" si="7"/>
        <v>3.5181611053511976</v>
      </c>
      <c r="G70" s="4">
        <f t="shared" si="8"/>
        <v>2.9146281207679725</v>
      </c>
      <c r="I70" s="4">
        <f t="shared" si="9"/>
        <v>1.0270471973341244</v>
      </c>
    </row>
    <row r="71" spans="1:9" x14ac:dyDescent="0.2">
      <c r="A71" s="4">
        <f>IF('True_Odds_Calculator_3-way'!A70="","",'True_Odds_Calculator_3-way'!A70)</f>
        <v>2.5</v>
      </c>
      <c r="B71" s="4">
        <f>IF('True_Odds_Calculator_3-way'!B70="","",'True_Odds_Calculator_3-way'!B70)</f>
        <v>3.41</v>
      </c>
      <c r="C71" s="4">
        <f>IF('True_Odds_Calculator_3-way'!C70="","",'True_Odds_Calculator_3-way'!C70)</f>
        <v>2.99</v>
      </c>
      <c r="D71" s="4">
        <f t="shared" si="5"/>
        <v>2.7703292499926313E-2</v>
      </c>
      <c r="E71" s="4">
        <f t="shared" si="6"/>
        <v>2.5590790973025159</v>
      </c>
      <c r="F71" s="4">
        <f t="shared" si="7"/>
        <v>3.5208701197347003</v>
      </c>
      <c r="G71" s="4">
        <f t="shared" si="8"/>
        <v>3.0749009302802501</v>
      </c>
      <c r="I71" s="4">
        <f t="shared" si="9"/>
        <v>1.0277032924999263</v>
      </c>
    </row>
    <row r="72" spans="1:9" x14ac:dyDescent="0.2">
      <c r="A72" s="4">
        <f>IF('True_Odds_Calculator_3-way'!A71="","",'True_Odds_Calculator_3-way'!A71)</f>
        <v>1.85</v>
      </c>
      <c r="B72" s="4">
        <f>IF('True_Odds_Calculator_3-way'!B71="","",'True_Odds_Calculator_3-way'!B71)</f>
        <v>4.09</v>
      </c>
      <c r="C72" s="4">
        <f>IF('True_Odds_Calculator_3-way'!C71="","",'True_Odds_Calculator_3-way'!C71)</f>
        <v>4.1100000000000003</v>
      </c>
      <c r="D72" s="4">
        <f t="shared" si="5"/>
        <v>2.8348320479743006E-2</v>
      </c>
      <c r="E72" s="4">
        <f t="shared" si="6"/>
        <v>1.8829161311182072</v>
      </c>
      <c r="F72" s="4">
        <f t="shared" si="7"/>
        <v>4.2544259485706428</v>
      </c>
      <c r="G72" s="4">
        <f t="shared" si="8"/>
        <v>4.2760706052801103</v>
      </c>
      <c r="I72" s="4">
        <f t="shared" si="9"/>
        <v>1.028348320479743</v>
      </c>
    </row>
    <row r="73" spans="1:9" x14ac:dyDescent="0.2">
      <c r="A73" s="4">
        <f>IF('True_Odds_Calculator_3-way'!A72="","",'True_Odds_Calculator_3-way'!A72)</f>
        <v>2.64</v>
      </c>
      <c r="B73" s="4">
        <f>IF('True_Odds_Calculator_3-way'!B72="","",'True_Odds_Calculator_3-way'!B72)</f>
        <v>3.82</v>
      </c>
      <c r="C73" s="4">
        <f>IF('True_Odds_Calculator_3-way'!C72="","",'True_Odds_Calculator_3-way'!C72)</f>
        <v>2.58</v>
      </c>
      <c r="D73" s="4">
        <f t="shared" si="5"/>
        <v>2.8164882724726947E-2</v>
      </c>
      <c r="E73" s="4">
        <f t="shared" si="6"/>
        <v>2.7070956271599513</v>
      </c>
      <c r="F73" s="4">
        <f t="shared" si="7"/>
        <v>3.9620936912967526</v>
      </c>
      <c r="G73" s="4">
        <f t="shared" si="8"/>
        <v>2.6440434903492984</v>
      </c>
      <c r="I73" s="4">
        <f t="shared" si="9"/>
        <v>1.0281648827247269</v>
      </c>
    </row>
    <row r="74" spans="1:9" x14ac:dyDescent="0.2">
      <c r="A74" s="4">
        <f>IF('True_Odds_Calculator_3-way'!A73="","",'True_Odds_Calculator_3-way'!A73)</f>
        <v>1.37</v>
      </c>
      <c r="B74" s="4">
        <f>IF('True_Odds_Calculator_3-way'!B73="","",'True_Odds_Calculator_3-way'!B73)</f>
        <v>5.54</v>
      </c>
      <c r="C74" s="4">
        <f>IF('True_Odds_Calculator_3-way'!C73="","",'True_Odds_Calculator_3-way'!C73)</f>
        <v>7.88</v>
      </c>
      <c r="D74" s="4">
        <f t="shared" si="5"/>
        <v>3.7335975761217277E-2</v>
      </c>
      <c r="E74" s="4">
        <f t="shared" si="6"/>
        <v>1.3937638061351099</v>
      </c>
      <c r="F74" s="4">
        <f t="shared" si="7"/>
        <v>5.9502526777366613</v>
      </c>
      <c r="G74" s="4">
        <f t="shared" si="8"/>
        <v>8.7368118227399272</v>
      </c>
      <c r="I74" s="4">
        <f t="shared" si="9"/>
        <v>1.0373359757612173</v>
      </c>
    </row>
    <row r="75" spans="1:9" x14ac:dyDescent="0.2">
      <c r="A75" s="4">
        <f>IF('True_Odds_Calculator_3-way'!A74="","",'True_Odds_Calculator_3-way'!A74)</f>
        <v>1.95</v>
      </c>
      <c r="B75" s="4">
        <f>IF('True_Odds_Calculator_3-way'!B74="","",'True_Odds_Calculator_3-way'!B74)</f>
        <v>3.8</v>
      </c>
      <c r="C75" s="4">
        <f>IF('True_Odds_Calculator_3-way'!C74="","",'True_Odds_Calculator_3-way'!C74)</f>
        <v>3.94</v>
      </c>
      <c r="D75" s="4">
        <f t="shared" si="5"/>
        <v>2.9785514156339676E-2</v>
      </c>
      <c r="E75" s="4">
        <f t="shared" si="6"/>
        <v>1.9884984924988194</v>
      </c>
      <c r="F75" s="4">
        <f t="shared" si="7"/>
        <v>3.9489887012272642</v>
      </c>
      <c r="G75" s="4">
        <f t="shared" si="8"/>
        <v>4.100400741559147</v>
      </c>
      <c r="I75" s="4">
        <f t="shared" si="9"/>
        <v>1.0297855141563397</v>
      </c>
    </row>
    <row r="76" spans="1:9" x14ac:dyDescent="0.2">
      <c r="A76" s="4">
        <f>IF('True_Odds_Calculator_3-way'!A75="","",'True_Odds_Calculator_3-way'!A75)</f>
        <v>3.48</v>
      </c>
      <c r="B76" s="4">
        <f>IF('True_Odds_Calculator_3-way'!B75="","",'True_Odds_Calculator_3-way'!B75)</f>
        <v>4.07</v>
      </c>
      <c r="C76" s="4">
        <f>IF('True_Odds_Calculator_3-way'!C75="","",'True_Odds_Calculator_3-way'!C75)</f>
        <v>2.02</v>
      </c>
      <c r="D76" s="4">
        <f t="shared" si="5"/>
        <v>2.8106072489821221E-2</v>
      </c>
      <c r="E76" s="4">
        <f t="shared" si="6"/>
        <v>3.5972823552250803</v>
      </c>
      <c r="F76" s="4">
        <f t="shared" si="7"/>
        <v>4.2313435484685185</v>
      </c>
      <c r="G76" s="4">
        <f t="shared" si="8"/>
        <v>2.0589654170522418</v>
      </c>
      <c r="I76" s="4">
        <f t="shared" si="9"/>
        <v>1.0281060724898212</v>
      </c>
    </row>
    <row r="77" spans="1:9" x14ac:dyDescent="0.2">
      <c r="A77" s="4">
        <f>IF('True_Odds_Calculator_3-way'!A76="","",'True_Odds_Calculator_3-way'!A76)</f>
        <v>4.09</v>
      </c>
      <c r="B77" s="4">
        <f>IF('True_Odds_Calculator_3-way'!B76="","",'True_Odds_Calculator_3-way'!B76)</f>
        <v>4.12</v>
      </c>
      <c r="C77" s="4">
        <f>IF('True_Odds_Calculator_3-way'!C76="","",'True_Odds_Calculator_3-way'!C76)</f>
        <v>1.84</v>
      </c>
      <c r="D77" s="4">
        <f t="shared" si="5"/>
        <v>3.0695484977619536E-2</v>
      </c>
      <c r="E77" s="4">
        <f t="shared" si="6"/>
        <v>4.2686345790529083</v>
      </c>
      <c r="F77" s="4">
        <f t="shared" si="7"/>
        <v>4.301322834902007</v>
      </c>
      <c r="G77" s="4">
        <f t="shared" si="8"/>
        <v>1.8753055603762792</v>
      </c>
      <c r="I77" s="4">
        <f t="shared" si="9"/>
        <v>1.0306954849776195</v>
      </c>
    </row>
    <row r="78" spans="1:9" x14ac:dyDescent="0.2">
      <c r="A78" s="4">
        <f>IF('True_Odds_Calculator_3-way'!A77="","",'True_Odds_Calculator_3-way'!A77)</f>
        <v>1.98</v>
      </c>
      <c r="B78" s="4">
        <f>IF('True_Odds_Calculator_3-way'!B77="","",'True_Odds_Calculator_3-way'!B77)</f>
        <v>3.72</v>
      </c>
      <c r="C78" s="4">
        <f>IF('True_Odds_Calculator_3-way'!C77="","",'True_Odds_Calculator_3-way'!C77)</f>
        <v>3.75</v>
      </c>
      <c r="D78" s="4">
        <f t="shared" si="5"/>
        <v>4.0534376018247054E-2</v>
      </c>
      <c r="E78" s="4">
        <f t="shared" si="6"/>
        <v>2.0344263744033939</v>
      </c>
      <c r="F78" s="4">
        <f t="shared" si="7"/>
        <v>3.9168722879264872</v>
      </c>
      <c r="G78" s="4">
        <f t="shared" si="8"/>
        <v>3.9501458726617473</v>
      </c>
      <c r="I78" s="4">
        <f t="shared" si="9"/>
        <v>1.0405343760182471</v>
      </c>
    </row>
    <row r="79" spans="1:9" x14ac:dyDescent="0.2">
      <c r="A79" s="4">
        <f>IF('True_Odds_Calculator_3-way'!A78="","",'True_Odds_Calculator_3-way'!A78)</f>
        <v>1.66</v>
      </c>
      <c r="B79" s="4">
        <f>IF('True_Odds_Calculator_3-way'!B78="","",'True_Odds_Calculator_3-way'!B78)</f>
        <v>3.98</v>
      </c>
      <c r="C79" s="4">
        <f>IF('True_Odds_Calculator_3-way'!C78="","",'True_Odds_Calculator_3-way'!C78)</f>
        <v>5.29</v>
      </c>
      <c r="D79" s="4">
        <f t="shared" si="5"/>
        <v>4.2701836785448588E-2</v>
      </c>
      <c r="E79" s="4">
        <f t="shared" si="6"/>
        <v>1.7001722648025044</v>
      </c>
      <c r="F79" s="4">
        <f t="shared" si="7"/>
        <v>4.2190116664517925</v>
      </c>
      <c r="G79" s="4">
        <f t="shared" si="8"/>
        <v>5.7207592853153635</v>
      </c>
      <c r="I79" s="4">
        <f t="shared" si="9"/>
        <v>1.0427018367854486</v>
      </c>
    </row>
    <row r="80" spans="1:9" x14ac:dyDescent="0.2">
      <c r="A80" s="4">
        <f>IF('True_Odds_Calculator_3-way'!A79="","",'True_Odds_Calculator_3-way'!A79)</f>
        <v>4.97</v>
      </c>
      <c r="B80" s="4">
        <f>IF('True_Odds_Calculator_3-way'!B79="","",'True_Odds_Calculator_3-way'!B79)</f>
        <v>3.8</v>
      </c>
      <c r="C80" s="4">
        <f>IF('True_Odds_Calculator_3-way'!C79="","",'True_Odds_Calculator_3-way'!C79)</f>
        <v>1.73</v>
      </c>
      <c r="D80" s="4">
        <f t="shared" si="5"/>
        <v>4.2399820278531619E-2</v>
      </c>
      <c r="E80" s="4">
        <f t="shared" si="6"/>
        <v>5.3454791161758841</v>
      </c>
      <c r="F80" s="4">
        <f t="shared" si="7"/>
        <v>4.0156671847819938</v>
      </c>
      <c r="G80" s="4">
        <f t="shared" si="8"/>
        <v>1.7733596416891673</v>
      </c>
      <c r="I80" s="4">
        <f t="shared" si="9"/>
        <v>1.0423998202785316</v>
      </c>
    </row>
    <row r="81" spans="1:9" x14ac:dyDescent="0.2">
      <c r="A81" s="4">
        <f>IF('True_Odds_Calculator_3-way'!A80="","",'True_Odds_Calculator_3-way'!A80)</f>
        <v>3.61</v>
      </c>
      <c r="B81" s="4">
        <f>IF('True_Odds_Calculator_3-way'!B80="","",'True_Odds_Calculator_3-way'!B80)</f>
        <v>3.11</v>
      </c>
      <c r="C81" s="4">
        <f>IF('True_Odds_Calculator_3-way'!C80="","",'True_Odds_Calculator_3-way'!C80)</f>
        <v>2.2400000000000002</v>
      </c>
      <c r="D81" s="4">
        <f t="shared" si="5"/>
        <v>4.4980290038007631E-2</v>
      </c>
      <c r="E81" s="4">
        <f t="shared" si="6"/>
        <v>3.8165771314089176</v>
      </c>
      <c r="F81" s="4">
        <f t="shared" si="7"/>
        <v>3.262110815961464</v>
      </c>
      <c r="G81" s="4">
        <f t="shared" si="8"/>
        <v>2.3178454975136185</v>
      </c>
      <c r="I81" s="4">
        <f t="shared" si="9"/>
        <v>1.0449802900380076</v>
      </c>
    </row>
    <row r="82" spans="1:9" x14ac:dyDescent="0.2">
      <c r="A82" s="4">
        <f>IF('True_Odds_Calculator_3-way'!A81="","",'True_Odds_Calculator_3-way'!A81)</f>
        <v>1.83</v>
      </c>
      <c r="B82" s="4">
        <f>IF('True_Odds_Calculator_3-way'!B81="","",'True_Odds_Calculator_3-way'!B81)</f>
        <v>3.32</v>
      </c>
      <c r="C82" s="4">
        <f>IF('True_Odds_Calculator_3-way'!C81="","",'True_Odds_Calculator_3-way'!C81)</f>
        <v>4.7</v>
      </c>
      <c r="D82" s="4">
        <f t="shared" si="5"/>
        <v>6.041886415561093E-2</v>
      </c>
      <c r="E82" s="4">
        <f t="shared" si="6"/>
        <v>1.9000264379400411</v>
      </c>
      <c r="F82" s="4">
        <f t="shared" si="7"/>
        <v>3.5578933553509215</v>
      </c>
      <c r="G82" s="4">
        <f t="shared" si="8"/>
        <v>5.1913981257484165</v>
      </c>
      <c r="I82" s="4">
        <f t="shared" si="9"/>
        <v>1.0604188641556109</v>
      </c>
    </row>
    <row r="83" spans="1:9" x14ac:dyDescent="0.2">
      <c r="A83" s="4">
        <f>IF('True_Odds_Calculator_3-way'!A82="","",'True_Odds_Calculator_3-way'!A82)</f>
        <v>1.47</v>
      </c>
      <c r="B83" s="4">
        <f>IF('True_Odds_Calculator_3-way'!B82="","",'True_Odds_Calculator_3-way'!B82)</f>
        <v>4.01</v>
      </c>
      <c r="C83" s="4">
        <f>IF('True_Odds_Calculator_3-way'!C82="","",'True_Odds_Calculator_3-way'!C82)</f>
        <v>7.42</v>
      </c>
      <c r="D83" s="4">
        <f t="shared" si="5"/>
        <v>6.4419556934899314E-2</v>
      </c>
      <c r="E83" s="4">
        <f t="shared" si="6"/>
        <v>1.5179138349905688</v>
      </c>
      <c r="F83" s="4">
        <f t="shared" si="7"/>
        <v>4.3878244846423824</v>
      </c>
      <c r="G83" s="4">
        <f t="shared" si="8"/>
        <v>8.826304206363929</v>
      </c>
      <c r="I83" s="4">
        <f t="shared" si="9"/>
        <v>1.0644195569348993</v>
      </c>
    </row>
    <row r="84" spans="1:9" x14ac:dyDescent="0.2">
      <c r="A84" s="4">
        <f>IF('True_Odds_Calculator_3-way'!A83="","",'True_Odds_Calculator_3-way'!A83)</f>
        <v>2.1</v>
      </c>
      <c r="B84" s="4">
        <f>IF('True_Odds_Calculator_3-way'!B83="","",'True_Odds_Calculator_3-way'!B83)</f>
        <v>3.2</v>
      </c>
      <c r="C84" s="4">
        <f>IF('True_Odds_Calculator_3-way'!C83="","",'True_Odds_Calculator_3-way'!C83)</f>
        <v>3.99</v>
      </c>
      <c r="D84" s="4">
        <f t="shared" si="5"/>
        <v>3.9317042606516139E-2</v>
      </c>
      <c r="E84" s="4">
        <f t="shared" si="6"/>
        <v>2.159431728492502</v>
      </c>
      <c r="F84" s="4">
        <f t="shared" si="7"/>
        <v>3.3400767352633416</v>
      </c>
      <c r="G84" s="4">
        <f t="shared" si="8"/>
        <v>4.2101560782589571</v>
      </c>
      <c r="I84" s="4">
        <f t="shared" si="9"/>
        <v>1.0393170426065161</v>
      </c>
    </row>
    <row r="85" spans="1:9" x14ac:dyDescent="0.2">
      <c r="A85" s="4">
        <f>IF('True_Odds_Calculator_3-way'!A84="","",'True_Odds_Calculator_3-way'!A84)</f>
        <v>1.3</v>
      </c>
      <c r="B85" s="4">
        <f>IF('True_Odds_Calculator_3-way'!B84="","",'True_Odds_Calculator_3-way'!B84)</f>
        <v>5.77</v>
      </c>
      <c r="C85" s="4">
        <f>IF('True_Odds_Calculator_3-way'!C84="","",'True_Odds_Calculator_3-way'!C84)</f>
        <v>9.74</v>
      </c>
      <c r="D85" s="4">
        <f t="shared" si="5"/>
        <v>4.5210399051515804E-2</v>
      </c>
      <c r="E85" s="4">
        <f t="shared" si="6"/>
        <v>1.3259774535842719</v>
      </c>
      <c r="F85" s="4">
        <f t="shared" si="7"/>
        <v>6.3195109757131291</v>
      </c>
      <c r="G85" s="4">
        <f t="shared" si="8"/>
        <v>11.415620048812647</v>
      </c>
      <c r="I85" s="4">
        <f t="shared" si="9"/>
        <v>1.0452103990515158</v>
      </c>
    </row>
    <row r="86" spans="1:9" x14ac:dyDescent="0.2">
      <c r="A86" s="4">
        <f>IF('True_Odds_Calculator_3-way'!A85="","",'True_Odds_Calculator_3-way'!A85)</f>
        <v>2.69</v>
      </c>
      <c r="B86" s="4">
        <f>IF('True_Odds_Calculator_3-way'!B85="","",'True_Odds_Calculator_3-way'!B85)</f>
        <v>3.52</v>
      </c>
      <c r="C86" s="4">
        <f>IF('True_Odds_Calculator_3-way'!C85="","",'True_Odds_Calculator_3-way'!C85)</f>
        <v>2.62</v>
      </c>
      <c r="D86" s="4">
        <f t="shared" si="5"/>
        <v>3.7517510299796886E-2</v>
      </c>
      <c r="E86" s="4">
        <f t="shared" si="6"/>
        <v>2.7836437260046734</v>
      </c>
      <c r="F86" s="4">
        <f t="shared" si="7"/>
        <v>3.6820875000296844</v>
      </c>
      <c r="G86" s="4">
        <f t="shared" si="8"/>
        <v>2.708753086732488</v>
      </c>
      <c r="I86" s="4">
        <f t="shared" si="9"/>
        <v>1.0375175102997969</v>
      </c>
    </row>
    <row r="87" spans="1:9" x14ac:dyDescent="0.2">
      <c r="A87" s="4">
        <f>IF('True_Odds_Calculator_3-way'!A86="","",'True_Odds_Calculator_3-way'!A86)</f>
        <v>5.16</v>
      </c>
      <c r="B87" s="4">
        <f>IF('True_Odds_Calculator_3-way'!B86="","",'True_Odds_Calculator_3-way'!B86)</f>
        <v>4.04</v>
      </c>
      <c r="C87" s="4">
        <f>IF('True_Odds_Calculator_3-way'!C86="","",'True_Odds_Calculator_3-way'!C86)</f>
        <v>1.66</v>
      </c>
      <c r="D87" s="4">
        <f t="shared" si="5"/>
        <v>4.3732840641867554E-2</v>
      </c>
      <c r="E87" s="4">
        <f t="shared" si="6"/>
        <v>5.5797083751840288</v>
      </c>
      <c r="F87" s="4">
        <f t="shared" si="7"/>
        <v>4.2928194121725696</v>
      </c>
      <c r="G87" s="4">
        <f t="shared" si="8"/>
        <v>1.7011662472595206</v>
      </c>
      <c r="I87" s="4">
        <f t="shared" si="9"/>
        <v>1.0437328406418676</v>
      </c>
    </row>
    <row r="88" spans="1:9" x14ac:dyDescent="0.2">
      <c r="A88" s="4">
        <f>IF('True_Odds_Calculator_3-way'!A87="","",'True_Odds_Calculator_3-way'!A87)</f>
        <v>5.62</v>
      </c>
      <c r="B88" s="4">
        <f>IF('True_Odds_Calculator_3-way'!B87="","",'True_Odds_Calculator_3-way'!B87)</f>
        <v>4.1500000000000004</v>
      </c>
      <c r="C88" s="4">
        <f>IF('True_Odds_Calculator_3-way'!C87="","",'True_Odds_Calculator_3-way'!C87)</f>
        <v>1.63</v>
      </c>
      <c r="D88" s="4">
        <f t="shared" si="5"/>
        <v>3.2396730997522383E-2</v>
      </c>
      <c r="E88" s="4">
        <f t="shared" si="6"/>
        <v>5.9831144760566763</v>
      </c>
      <c r="F88" s="4">
        <f t="shared" si="7"/>
        <v>4.3447102668590212</v>
      </c>
      <c r="G88" s="4">
        <f t="shared" si="8"/>
        <v>1.6592057103128295</v>
      </c>
      <c r="I88" s="4">
        <f t="shared" si="9"/>
        <v>1.0323967309975224</v>
      </c>
    </row>
    <row r="89" spans="1:9" x14ac:dyDescent="0.2">
      <c r="A89" s="4">
        <f>IF('True_Odds_Calculator_3-way'!A88="","",'True_Odds_Calculator_3-way'!A88)</f>
        <v>3.59</v>
      </c>
      <c r="B89" s="4">
        <f>IF('True_Odds_Calculator_3-way'!B88="","",'True_Odds_Calculator_3-way'!B88)</f>
        <v>3.8</v>
      </c>
      <c r="C89" s="4">
        <f>IF('True_Odds_Calculator_3-way'!C88="","",'True_Odds_Calculator_3-way'!C88)</f>
        <v>2.06</v>
      </c>
      <c r="D89" s="4">
        <f t="shared" si="5"/>
        <v>2.7146319974151734E-2</v>
      </c>
      <c r="E89" s="4">
        <f t="shared" si="6"/>
        <v>3.7105371566190399</v>
      </c>
      <c r="F89" s="4">
        <f t="shared" si="7"/>
        <v>3.9353172150721729</v>
      </c>
      <c r="G89" s="4">
        <f t="shared" si="8"/>
        <v>2.0991287529454881</v>
      </c>
      <c r="I89" s="4">
        <f t="shared" si="9"/>
        <v>1.0271463199741517</v>
      </c>
    </row>
    <row r="90" spans="1:9" x14ac:dyDescent="0.2">
      <c r="A90" s="4">
        <f>IF('True_Odds_Calculator_3-way'!A89="","",'True_Odds_Calculator_3-way'!A89)</f>
        <v>1.62</v>
      </c>
      <c r="B90" s="4">
        <f>IF('True_Odds_Calculator_3-way'!B89="","",'True_Odds_Calculator_3-way'!B89)</f>
        <v>3.97</v>
      </c>
      <c r="C90" s="4">
        <f>IF('True_Odds_Calculator_3-way'!C89="","",'True_Odds_Calculator_3-way'!C89)</f>
        <v>6.24</v>
      </c>
      <c r="D90" s="4">
        <f t="shared" si="5"/>
        <v>2.9429529639437124E-2</v>
      </c>
      <c r="E90" s="4">
        <f t="shared" si="6"/>
        <v>1.6461606969113558</v>
      </c>
      <c r="F90" s="4">
        <f t="shared" si="7"/>
        <v>4.1308773383158108</v>
      </c>
      <c r="G90" s="4">
        <f t="shared" si="8"/>
        <v>6.6468781551687099</v>
      </c>
      <c r="I90" s="4">
        <f t="shared" si="9"/>
        <v>1.0294295296394371</v>
      </c>
    </row>
    <row r="91" spans="1:9" x14ac:dyDescent="0.2">
      <c r="A91" s="4">
        <f>IF('True_Odds_Calculator_3-way'!A90="","",'True_Odds_Calculator_3-way'!A90)</f>
        <v>3.83</v>
      </c>
      <c r="B91" s="4">
        <f>IF('True_Odds_Calculator_3-way'!B90="","",'True_Odds_Calculator_3-way'!B90)</f>
        <v>3.56</v>
      </c>
      <c r="C91" s="4">
        <f>IF('True_Odds_Calculator_3-way'!C90="","",'True_Odds_Calculator_3-way'!C90)</f>
        <v>2.06</v>
      </c>
      <c r="D91" s="4">
        <f t="shared" si="5"/>
        <v>2.7432375352503202E-2</v>
      </c>
      <c r="E91" s="4">
        <f t="shared" si="6"/>
        <v>3.9690023988369822</v>
      </c>
      <c r="F91" s="4">
        <f t="shared" si="7"/>
        <v>3.6797884683308637</v>
      </c>
      <c r="G91" s="4">
        <f t="shared" si="8"/>
        <v>2.0995489896219373</v>
      </c>
      <c r="I91" s="4">
        <f t="shared" si="9"/>
        <v>1.0274323753525032</v>
      </c>
    </row>
    <row r="92" spans="1:9" x14ac:dyDescent="0.2">
      <c r="A92" s="4">
        <f>IF('True_Odds_Calculator_3-way'!A91="","",'True_Odds_Calculator_3-way'!A91)</f>
        <v>1.75</v>
      </c>
      <c r="B92" s="4">
        <f>IF('True_Odds_Calculator_3-way'!B91="","",'True_Odds_Calculator_3-way'!B91)</f>
        <v>3.95</v>
      </c>
      <c r="C92" s="4">
        <f>IF('True_Odds_Calculator_3-way'!C91="","",'True_Odds_Calculator_3-way'!C91)</f>
        <v>4.5</v>
      </c>
      <c r="D92" s="4">
        <f t="shared" si="5"/>
        <v>4.6815350612818829E-2</v>
      </c>
      <c r="E92" s="4">
        <f t="shared" si="6"/>
        <v>1.7991324255934449</v>
      </c>
      <c r="F92" s="4">
        <f t="shared" si="7"/>
        <v>4.2094727939103462</v>
      </c>
      <c r="G92" s="4">
        <f t="shared" si="8"/>
        <v>4.8398703403565637</v>
      </c>
      <c r="I92" s="4">
        <f t="shared" si="9"/>
        <v>1.0468153506128188</v>
      </c>
    </row>
    <row r="93" spans="1:9" x14ac:dyDescent="0.2">
      <c r="A93" s="4">
        <f>IF('True_Odds_Calculator_3-way'!A92="","",'True_Odds_Calculator_3-way'!A92)</f>
        <v>2.5099999999999998</v>
      </c>
      <c r="B93" s="4">
        <f>IF('True_Odds_Calculator_3-way'!B92="","",'True_Odds_Calculator_3-way'!B92)</f>
        <v>3.54</v>
      </c>
      <c r="C93" s="4">
        <f>IF('True_Odds_Calculator_3-way'!C92="","",'True_Odds_Calculator_3-way'!C92)</f>
        <v>2.8</v>
      </c>
      <c r="D93" s="4">
        <f t="shared" si="5"/>
        <v>3.8035107351063857E-2</v>
      </c>
      <c r="E93" s="4">
        <f t="shared" si="6"/>
        <v>2.5925003786073635</v>
      </c>
      <c r="F93" s="4">
        <f t="shared" si="7"/>
        <v>3.7063461007502343</v>
      </c>
      <c r="G93" s="4">
        <f t="shared" si="8"/>
        <v>2.9030568745449221</v>
      </c>
      <c r="I93" s="4">
        <f t="shared" si="9"/>
        <v>1.0380351073510639</v>
      </c>
    </row>
    <row r="94" spans="1:9" x14ac:dyDescent="0.2">
      <c r="A94" s="4">
        <f>IF('True_Odds_Calculator_3-way'!A93="","",'True_Odds_Calculator_3-way'!A93)</f>
        <v>3.79</v>
      </c>
      <c r="B94" s="4">
        <f>IF('True_Odds_Calculator_3-way'!B93="","",'True_Odds_Calculator_3-way'!B93)</f>
        <v>3.89</v>
      </c>
      <c r="C94" s="4">
        <f>IF('True_Odds_Calculator_3-way'!C93="","",'True_Odds_Calculator_3-way'!C93)</f>
        <v>1.93</v>
      </c>
      <c r="D94" s="4">
        <f t="shared" si="5"/>
        <v>3.9056366510330065E-2</v>
      </c>
      <c r="E94" s="4">
        <f t="shared" si="6"/>
        <v>3.9867090470700184</v>
      </c>
      <c r="F94" s="4">
        <f t="shared" si="7"/>
        <v>4.0975105918397947</v>
      </c>
      <c r="G94" s="4">
        <f t="shared" si="8"/>
        <v>1.9797435561862902</v>
      </c>
      <c r="I94" s="4">
        <f t="shared" si="9"/>
        <v>1.0390563665103301</v>
      </c>
    </row>
    <row r="95" spans="1:9" x14ac:dyDescent="0.2">
      <c r="A95" s="4">
        <f>IF('True_Odds_Calculator_3-way'!A94="","",'True_Odds_Calculator_3-way'!A94)</f>
        <v>1.48</v>
      </c>
      <c r="B95" s="4">
        <f>IF('True_Odds_Calculator_3-way'!B94="","",'True_Odds_Calculator_3-way'!B94)</f>
        <v>5.13</v>
      </c>
      <c r="C95" s="4">
        <f>IF('True_Odds_Calculator_3-way'!C94="","",'True_Odds_Calculator_3-way'!C94)</f>
        <v>6.22</v>
      </c>
      <c r="D95" s="4">
        <f t="shared" si="5"/>
        <v>3.1379153734882204E-2</v>
      </c>
      <c r="E95" s="4">
        <f t="shared" si="6"/>
        <v>1.5032712133984907</v>
      </c>
      <c r="F95" s="4">
        <f t="shared" si="7"/>
        <v>5.4208752363886363</v>
      </c>
      <c r="G95" s="4">
        <f t="shared" si="8"/>
        <v>6.6528293905592806</v>
      </c>
      <c r="I95" s="4">
        <f t="shared" si="9"/>
        <v>1.0313791537348822</v>
      </c>
    </row>
    <row r="96" spans="1:9" x14ac:dyDescent="0.2">
      <c r="A96" s="4">
        <f>IF('True_Odds_Calculator_3-way'!A95="","",'True_Odds_Calculator_3-way'!A95)</f>
        <v>2.34</v>
      </c>
      <c r="B96" s="4">
        <f>IF('True_Odds_Calculator_3-way'!B95="","",'True_Odds_Calculator_3-way'!B95)</f>
        <v>3.37</v>
      </c>
      <c r="C96" s="4">
        <f>IF('True_Odds_Calculator_3-way'!C95="","",'True_Odds_Calculator_3-way'!C95)</f>
        <v>3.31</v>
      </c>
      <c r="D96" s="4">
        <f t="shared" si="5"/>
        <v>2.6201136020315374E-2</v>
      </c>
      <c r="E96" s="4">
        <f t="shared" si="6"/>
        <v>2.3888200431248157</v>
      </c>
      <c r="F96" s="4">
        <f t="shared" si="7"/>
        <v>3.472195782443102</v>
      </c>
      <c r="G96" s="4">
        <f t="shared" si="8"/>
        <v>3.4085359573888137</v>
      </c>
      <c r="I96" s="4">
        <f t="shared" si="9"/>
        <v>1.0262011360203154</v>
      </c>
    </row>
    <row r="97" spans="1:9" x14ac:dyDescent="0.2">
      <c r="A97" s="4">
        <f>IF('True_Odds_Calculator_3-way'!A96="","",'True_Odds_Calculator_3-way'!A96)</f>
        <v>1.66</v>
      </c>
      <c r="B97" s="4">
        <f>IF('True_Odds_Calculator_3-way'!B96="","",'True_Odds_Calculator_3-way'!B96)</f>
        <v>4.6100000000000003</v>
      </c>
      <c r="C97" s="4">
        <f>IF('True_Odds_Calculator_3-way'!C96="","",'True_Odds_Calculator_3-way'!C96)</f>
        <v>4.7</v>
      </c>
      <c r="D97" s="4">
        <f t="shared" si="5"/>
        <v>3.2095335697337912E-2</v>
      </c>
      <c r="E97" s="4">
        <f t="shared" si="6"/>
        <v>1.6900136608641145</v>
      </c>
      <c r="F97" s="4">
        <f t="shared" si="7"/>
        <v>4.8491597465712628</v>
      </c>
      <c r="G97" s="4">
        <f t="shared" si="8"/>
        <v>4.9488410533760323</v>
      </c>
      <c r="I97" s="4">
        <f t="shared" si="9"/>
        <v>1.0320953356973379</v>
      </c>
    </row>
    <row r="98" spans="1:9" x14ac:dyDescent="0.2">
      <c r="A98" s="4">
        <f>IF('True_Odds_Calculator_3-way'!A97="","",'True_Odds_Calculator_3-way'!A97)</f>
        <v>2.39</v>
      </c>
      <c r="B98" s="4">
        <f>IF('True_Odds_Calculator_3-way'!B97="","",'True_Odds_Calculator_3-way'!B97)</f>
        <v>4.18</v>
      </c>
      <c r="C98" s="4">
        <f>IF('True_Odds_Calculator_3-way'!C97="","",'True_Odds_Calculator_3-way'!C97)</f>
        <v>2.7</v>
      </c>
      <c r="D98" s="4">
        <f t="shared" si="5"/>
        <v>2.8014861972140093E-2</v>
      </c>
      <c r="E98" s="4">
        <f t="shared" si="6"/>
        <v>2.4445589042949831</v>
      </c>
      <c r="F98" s="4">
        <f t="shared" si="7"/>
        <v>4.3497898764415419</v>
      </c>
      <c r="G98" s="4">
        <f t="shared" si="8"/>
        <v>2.7698369395932358</v>
      </c>
      <c r="I98" s="4">
        <f t="shared" si="9"/>
        <v>1.0280148619721401</v>
      </c>
    </row>
    <row r="99" spans="1:9" x14ac:dyDescent="0.2">
      <c r="A99" s="4">
        <f>IF('True_Odds_Calculator_3-way'!A98="","",'True_Odds_Calculator_3-way'!A98)</f>
        <v>2.2799999999999998</v>
      </c>
      <c r="B99" s="4">
        <f>IF('True_Odds_Calculator_3-way'!B98="","",'True_Odds_Calculator_3-way'!B98)</f>
        <v>3.88</v>
      </c>
      <c r="C99" s="4">
        <f>IF('True_Odds_Calculator_3-way'!C98="","",'True_Odds_Calculator_3-way'!C98)</f>
        <v>3.02</v>
      </c>
      <c r="D99" s="4">
        <f t="shared" si="5"/>
        <v>2.7454277805526228E-2</v>
      </c>
      <c r="E99" s="4">
        <f t="shared" si="6"/>
        <v>2.3285865430028148</v>
      </c>
      <c r="F99" s="4">
        <f t="shared" si="7"/>
        <v>4.0228411638858725</v>
      </c>
      <c r="G99" s="4">
        <f t="shared" si="8"/>
        <v>3.1058369676685733</v>
      </c>
      <c r="I99" s="4">
        <f t="shared" si="9"/>
        <v>1.0274542778055262</v>
      </c>
    </row>
    <row r="100" spans="1:9" x14ac:dyDescent="0.2">
      <c r="A100" s="4">
        <f>IF('True_Odds_Calculator_3-way'!A99="","",'True_Odds_Calculator_3-way'!A99)</f>
        <v>1.73</v>
      </c>
      <c r="B100" s="4">
        <f>IF('True_Odds_Calculator_3-way'!B99="","",'True_Odds_Calculator_3-way'!B99)</f>
        <v>4.1399999999999997</v>
      </c>
      <c r="C100" s="4">
        <f>IF('True_Odds_Calculator_3-way'!C99="","",'True_Odds_Calculator_3-way'!C99)</f>
        <v>4.76</v>
      </c>
      <c r="D100" s="4">
        <f t="shared" si="5"/>
        <v>2.9664609414177034E-2</v>
      </c>
      <c r="E100" s="4">
        <f t="shared" si="6"/>
        <v>1.760109473635517</v>
      </c>
      <c r="F100" s="4">
        <f t="shared" si="7"/>
        <v>4.316714016654319</v>
      </c>
      <c r="G100" s="4">
        <f t="shared" si="8"/>
        <v>4.9951090271230587</v>
      </c>
      <c r="I100" s="4">
        <f t="shared" si="9"/>
        <v>1.029664609414177</v>
      </c>
    </row>
    <row r="101" spans="1:9" x14ac:dyDescent="0.2">
      <c r="A101" s="4">
        <f>IF('True_Odds_Calculator_3-way'!A100="","",'True_Odds_Calculator_3-way'!A100)</f>
        <v>1.84</v>
      </c>
      <c r="B101" s="4">
        <f>IF('True_Odds_Calculator_3-way'!B100="","",'True_Odds_Calculator_3-way'!B100)</f>
        <v>3.76</v>
      </c>
      <c r="C101" s="4">
        <f>IF('True_Odds_Calculator_3-way'!C100="","",'True_Odds_Calculator_3-way'!C100)</f>
        <v>4.53</v>
      </c>
      <c r="D101" s="4">
        <f t="shared" si="5"/>
        <v>3.018625955445553E-2</v>
      </c>
      <c r="E101" s="4">
        <f t="shared" si="6"/>
        <v>1.8747088072758784</v>
      </c>
      <c r="F101" s="4">
        <f t="shared" si="7"/>
        <v>3.9078473281630508</v>
      </c>
      <c r="G101" s="4">
        <f t="shared" si="8"/>
        <v>4.7463443160010081</v>
      </c>
      <c r="I101" s="4">
        <f t="shared" si="9"/>
        <v>1.0301862595544555</v>
      </c>
    </row>
    <row r="102" spans="1:9" x14ac:dyDescent="0.2">
      <c r="A102" s="4">
        <f>IF('True_Odds_Calculator_3-way'!A101="","",'True_Odds_Calculator_3-way'!A101)</f>
        <v>2.79</v>
      </c>
      <c r="B102" s="4">
        <f>IF('True_Odds_Calculator_3-way'!B101="","",'True_Odds_Calculator_3-way'!B101)</f>
        <v>3.87</v>
      </c>
      <c r="C102" s="4">
        <f>IF('True_Odds_Calculator_3-way'!C101="","",'True_Odds_Calculator_3-way'!C101)</f>
        <v>2.4300000000000002</v>
      </c>
      <c r="D102" s="4">
        <f t="shared" si="5"/>
        <v>2.8343505629493615E-2</v>
      </c>
      <c r="E102" s="4">
        <f t="shared" si="6"/>
        <v>2.8655339276183285</v>
      </c>
      <c r="F102" s="4">
        <f t="shared" si="7"/>
        <v>4.0168692826937935</v>
      </c>
      <c r="G102" s="4">
        <f t="shared" si="8"/>
        <v>2.4870994243945139</v>
      </c>
      <c r="I102" s="4">
        <f t="shared" si="9"/>
        <v>1.0283435056294936</v>
      </c>
    </row>
    <row r="103" spans="1:9" x14ac:dyDescent="0.2">
      <c r="A103" s="4">
        <f>IF('True_Odds_Calculator_3-way'!A102="","",'True_Odds_Calculator_3-way'!A102)</f>
        <v>2.16</v>
      </c>
      <c r="B103" s="4">
        <f>IF('True_Odds_Calculator_3-way'!B102="","",'True_Odds_Calculator_3-way'!B102)</f>
        <v>3.64</v>
      </c>
      <c r="C103" s="4">
        <f>IF('True_Odds_Calculator_3-way'!C102="","",'True_Odds_Calculator_3-way'!C102)</f>
        <v>3.45</v>
      </c>
      <c r="D103" s="4">
        <f t="shared" si="5"/>
        <v>2.7543310152005729E-2</v>
      </c>
      <c r="E103" s="4">
        <f t="shared" si="6"/>
        <v>2.2037020186920748</v>
      </c>
      <c r="F103" s="4">
        <f t="shared" si="7"/>
        <v>3.7658518164754486</v>
      </c>
      <c r="G103" s="4">
        <f t="shared" si="8"/>
        <v>3.5628526695177949</v>
      </c>
      <c r="I103" s="4">
        <f t="shared" si="9"/>
        <v>1.0275433101520057</v>
      </c>
    </row>
    <row r="104" spans="1:9" x14ac:dyDescent="0.2">
      <c r="A104" s="4">
        <f>IF('True_Odds_Calculator_3-way'!A103="","",'True_Odds_Calculator_3-way'!A103)</f>
        <v>3.63</v>
      </c>
      <c r="B104" s="4">
        <f>IF('True_Odds_Calculator_3-way'!B103="","",'True_Odds_Calculator_3-way'!B103)</f>
        <v>3.19</v>
      </c>
      <c r="C104" s="4">
        <f>IF('True_Odds_Calculator_3-way'!C103="","",'True_Odds_Calculator_3-way'!C103)</f>
        <v>2.2200000000000002</v>
      </c>
      <c r="D104" s="4">
        <f t="shared" si="5"/>
        <v>3.9412167938813525E-2</v>
      </c>
      <c r="E104" s="4">
        <f t="shared" si="6"/>
        <v>3.8117788673262671</v>
      </c>
      <c r="F104" s="4">
        <f t="shared" si="7"/>
        <v>3.3295350606498375</v>
      </c>
      <c r="G104" s="4">
        <f t="shared" si="8"/>
        <v>2.2866913633881865</v>
      </c>
      <c r="I104" s="4">
        <f t="shared" si="9"/>
        <v>1.0394121679388135</v>
      </c>
    </row>
    <row r="105" spans="1:9" x14ac:dyDescent="0.2">
      <c r="A105" s="4">
        <f>IF('True_Odds_Calculator_3-way'!A104="","",'True_Odds_Calculator_3-way'!A104)</f>
        <v>2.11</v>
      </c>
      <c r="B105" s="4">
        <f>IF('True_Odds_Calculator_3-way'!B104="","",'True_Odds_Calculator_3-way'!B104)</f>
        <v>3.44</v>
      </c>
      <c r="C105" s="4">
        <f>IF('True_Odds_Calculator_3-way'!C104="","",'True_Odds_Calculator_3-way'!C104)</f>
        <v>3.65</v>
      </c>
      <c r="D105" s="4">
        <f t="shared" si="5"/>
        <v>3.860392644743027E-2</v>
      </c>
      <c r="E105" s="4">
        <f t="shared" si="6"/>
        <v>2.168888418311127</v>
      </c>
      <c r="F105" s="4">
        <f t="shared" si="7"/>
        <v>3.5993272275398343</v>
      </c>
      <c r="G105" s="4">
        <f t="shared" si="8"/>
        <v>3.8298823368410297</v>
      </c>
      <c r="I105" s="4">
        <f t="shared" si="9"/>
        <v>1.0386039264474303</v>
      </c>
    </row>
    <row r="106" spans="1:9" x14ac:dyDescent="0.2">
      <c r="A106" s="4">
        <f>IF('True_Odds_Calculator_3-way'!A105="","",'True_Odds_Calculator_3-way'!A105)</f>
        <v>1.67</v>
      </c>
      <c r="B106" s="4">
        <f>IF('True_Odds_Calculator_3-way'!B105="","",'True_Odds_Calculator_3-way'!B105)</f>
        <v>4.24</v>
      </c>
      <c r="C106" s="4">
        <f>IF('True_Odds_Calculator_3-way'!C105="","",'True_Odds_Calculator_3-way'!C105)</f>
        <v>5.0999999999999996</v>
      </c>
      <c r="D106" s="4">
        <f t="shared" si="5"/>
        <v>3.0729883185903528E-2</v>
      </c>
      <c r="E106" s="4">
        <f t="shared" si="6"/>
        <v>1.6990647134951886</v>
      </c>
      <c r="F106" s="4">
        <f t="shared" si="7"/>
        <v>4.4325108995928213</v>
      </c>
      <c r="G106" s="4">
        <f t="shared" si="8"/>
        <v>5.3811136917688067</v>
      </c>
      <c r="I106" s="4">
        <f t="shared" si="9"/>
        <v>1.0307298831859035</v>
      </c>
    </row>
    <row r="107" spans="1:9" x14ac:dyDescent="0.2">
      <c r="A107" s="4">
        <f>IF('True_Odds_Calculator_3-way'!A106="","",'True_Odds_Calculator_3-way'!A106)</f>
        <v>1.85</v>
      </c>
      <c r="B107" s="4">
        <f>IF('True_Odds_Calculator_3-way'!B106="","",'True_Odds_Calculator_3-way'!B106)</f>
        <v>4.0199999999999996</v>
      </c>
      <c r="C107" s="4">
        <f>IF('True_Odds_Calculator_3-way'!C106="","",'True_Odds_Calculator_3-way'!C106)</f>
        <v>4.1500000000000004</v>
      </c>
      <c r="D107" s="4">
        <f t="shared" si="5"/>
        <v>3.026061486769982E-2</v>
      </c>
      <c r="E107" s="4">
        <f t="shared" si="6"/>
        <v>1.8851787792132964</v>
      </c>
      <c r="F107" s="4">
        <f t="shared" si="7"/>
        <v>4.1898970746949455</v>
      </c>
      <c r="G107" s="4">
        <f t="shared" si="8"/>
        <v>4.3313109152104703</v>
      </c>
      <c r="I107" s="4">
        <f t="shared" si="9"/>
        <v>1.0302606148676998</v>
      </c>
    </row>
    <row r="108" spans="1:9" x14ac:dyDescent="0.2">
      <c r="A108" s="4">
        <f>IF('True_Odds_Calculator_3-way'!A107="","",'True_Odds_Calculator_3-way'!A107)</f>
        <v>2.4300000000000002</v>
      </c>
      <c r="B108" s="4">
        <f>IF('True_Odds_Calculator_3-way'!B107="","",'True_Odds_Calculator_3-way'!B107)</f>
        <v>3.08</v>
      </c>
      <c r="C108" s="4">
        <f>IF('True_Odds_Calculator_3-way'!C107="","",'True_Odds_Calculator_3-way'!C107)</f>
        <v>3.3</v>
      </c>
      <c r="D108" s="4">
        <f t="shared" si="5"/>
        <v>3.9228261450483526E-2</v>
      </c>
      <c r="E108" s="4">
        <f t="shared" si="6"/>
        <v>2.5097469373155685</v>
      </c>
      <c r="F108" s="4">
        <f t="shared" si="7"/>
        <v>3.2092504716711447</v>
      </c>
      <c r="G108" s="4">
        <f t="shared" si="8"/>
        <v>3.4488203489800924</v>
      </c>
      <c r="I108" s="4">
        <f t="shared" si="9"/>
        <v>1.0392282614504835</v>
      </c>
    </row>
    <row r="109" spans="1:9" x14ac:dyDescent="0.2">
      <c r="A109" s="4">
        <f>IF('True_Odds_Calculator_3-way'!A108="","",'True_Odds_Calculator_3-way'!A108)</f>
        <v>2.48</v>
      </c>
      <c r="B109" s="4">
        <f>IF('True_Odds_Calculator_3-way'!B108="","",'True_Odds_Calculator_3-way'!B108)</f>
        <v>3.01</v>
      </c>
      <c r="C109" s="4">
        <f>IF('True_Odds_Calculator_3-way'!C108="","",'True_Odds_Calculator_3-way'!C108)</f>
        <v>3.13</v>
      </c>
      <c r="D109" s="4">
        <f t="shared" si="5"/>
        <v>5.4940537964249136E-2</v>
      </c>
      <c r="E109" s="4">
        <f t="shared" si="6"/>
        <v>2.597994442151407</v>
      </c>
      <c r="F109" s="4">
        <f t="shared" si="7"/>
        <v>3.1856020881018874</v>
      </c>
      <c r="G109" s="4">
        <f t="shared" si="8"/>
        <v>3.3203253474395291</v>
      </c>
      <c r="I109" s="4">
        <f t="shared" si="9"/>
        <v>1.0549405379642491</v>
      </c>
    </row>
    <row r="110" spans="1:9" x14ac:dyDescent="0.2">
      <c r="A110" s="4">
        <f>IF('True_Odds_Calculator_3-way'!A109="","",'True_Odds_Calculator_3-way'!A109)</f>
        <v>3.65</v>
      </c>
      <c r="B110" s="4">
        <f>IF('True_Odds_Calculator_3-way'!B109="","",'True_Odds_Calculator_3-way'!B109)</f>
        <v>3.06</v>
      </c>
      <c r="C110" s="4">
        <f>IF('True_Odds_Calculator_3-way'!C109="","",'True_Odds_Calculator_3-way'!C109)</f>
        <v>2.2000000000000002</v>
      </c>
      <c r="D110" s="4">
        <f t="shared" si="5"/>
        <v>5.531544290609558E-2</v>
      </c>
      <c r="E110" s="4">
        <f t="shared" si="6"/>
        <v>3.9133716979529427</v>
      </c>
      <c r="F110" s="4">
        <f t="shared" si="7"/>
        <v>3.2429742903901313</v>
      </c>
      <c r="G110" s="4">
        <f t="shared" si="8"/>
        <v>2.2930153851896558</v>
      </c>
      <c r="I110" s="4">
        <f t="shared" si="9"/>
        <v>1.0553154429060956</v>
      </c>
    </row>
    <row r="111" spans="1:9" x14ac:dyDescent="0.2">
      <c r="A111" s="4">
        <f>IF('True_Odds_Calculator_3-way'!A110="","",'True_Odds_Calculator_3-way'!A110)</f>
        <v>2.16</v>
      </c>
      <c r="B111" s="4">
        <f>IF('True_Odds_Calculator_3-way'!B110="","",'True_Odds_Calculator_3-way'!B110)</f>
        <v>3.74</v>
      </c>
      <c r="C111" s="4">
        <f>IF('True_Odds_Calculator_3-way'!C110="","",'True_Odds_Calculator_3-way'!C110)</f>
        <v>3.23</v>
      </c>
      <c r="D111" s="4">
        <f t="shared" si="5"/>
        <v>3.9940165327162269E-2</v>
      </c>
      <c r="E111" s="4">
        <f t="shared" si="6"/>
        <v>2.2239540670448048</v>
      </c>
      <c r="F111" s="4">
        <f t="shared" si="7"/>
        <v>3.9359806341760297</v>
      </c>
      <c r="G111" s="4">
        <f t="shared" si="8"/>
        <v>3.3751385329869761</v>
      </c>
      <c r="I111" s="4">
        <f t="shared" si="9"/>
        <v>1.0399401653271623</v>
      </c>
    </row>
    <row r="112" spans="1:9" x14ac:dyDescent="0.2">
      <c r="A112" s="4">
        <f>IF('True_Odds_Calculator_3-way'!A111="","",'True_Odds_Calculator_3-way'!A111)</f>
        <v>2.87</v>
      </c>
      <c r="B112" s="4">
        <f>IF('True_Odds_Calculator_3-way'!B111="","",'True_Odds_Calculator_3-way'!B111)</f>
        <v>3.27</v>
      </c>
      <c r="C112" s="4">
        <f>IF('True_Odds_Calculator_3-way'!C111="","",'True_Odds_Calculator_3-way'!C111)</f>
        <v>2.64</v>
      </c>
      <c r="D112" s="4">
        <f t="shared" si="5"/>
        <v>3.3030332090524528E-2</v>
      </c>
      <c r="E112" s="4">
        <f t="shared" si="6"/>
        <v>2.9636483775382136</v>
      </c>
      <c r="F112" s="4">
        <f t="shared" si="7"/>
        <v>3.392126957075098</v>
      </c>
      <c r="G112" s="4">
        <f t="shared" si="8"/>
        <v>2.7190333042438457</v>
      </c>
      <c r="I112" s="4">
        <f t="shared" si="9"/>
        <v>1.0330303320905245</v>
      </c>
    </row>
    <row r="113" spans="1:9" x14ac:dyDescent="0.2">
      <c r="A113" s="4">
        <f>IF('True_Odds_Calculator_3-way'!A112="","",'True_Odds_Calculator_3-way'!A112)</f>
        <v>2.76</v>
      </c>
      <c r="B113" s="4">
        <f>IF('True_Odds_Calculator_3-way'!B112="","",'True_Odds_Calculator_3-way'!B112)</f>
        <v>3.68</v>
      </c>
      <c r="C113" s="4">
        <f>IF('True_Odds_Calculator_3-way'!C112="","",'True_Odds_Calculator_3-way'!C112)</f>
        <v>2.5099999999999998</v>
      </c>
      <c r="D113" s="4">
        <f t="shared" si="5"/>
        <v>3.2464345516484805E-2</v>
      </c>
      <c r="E113" s="4">
        <f t="shared" si="6"/>
        <v>2.8449713214055934</v>
      </c>
      <c r="F113" s="4">
        <f t="shared" si="7"/>
        <v>3.8326264153726997</v>
      </c>
      <c r="G113" s="4">
        <f t="shared" si="8"/>
        <v>2.5800797010589562</v>
      </c>
      <c r="I113" s="4">
        <f t="shared" si="9"/>
        <v>1.0324643455164848</v>
      </c>
    </row>
    <row r="114" spans="1:9" x14ac:dyDescent="0.2">
      <c r="A114" s="4">
        <f>IF('True_Odds_Calculator_3-way'!A113="","",'True_Odds_Calculator_3-way'!A113)</f>
        <v>1.51</v>
      </c>
      <c r="B114" s="4">
        <f>IF('True_Odds_Calculator_3-way'!B113="","",'True_Odds_Calculator_3-way'!B113)</f>
        <v>4.4400000000000004</v>
      </c>
      <c r="C114" s="4">
        <f>IF('True_Odds_Calculator_3-way'!C113="","",'True_Odds_Calculator_3-way'!C113)</f>
        <v>7.07</v>
      </c>
      <c r="D114" s="4">
        <f t="shared" si="5"/>
        <v>2.8919596554505711E-2</v>
      </c>
      <c r="E114" s="4">
        <f t="shared" si="6"/>
        <v>1.5323045264474298</v>
      </c>
      <c r="F114" s="4">
        <f t="shared" si="7"/>
        <v>4.6385339030388133</v>
      </c>
      <c r="G114" s="4">
        <f t="shared" si="8"/>
        <v>7.5870893430555988</v>
      </c>
      <c r="I114" s="4">
        <f t="shared" si="9"/>
        <v>1.0289195965545057</v>
      </c>
    </row>
    <row r="115" spans="1:9" x14ac:dyDescent="0.2">
      <c r="A115" s="4">
        <f>IF('True_Odds_Calculator_3-way'!A114="","",'True_Odds_Calculator_3-way'!A114)</f>
        <v>4.07</v>
      </c>
      <c r="B115" s="4">
        <f>IF('True_Odds_Calculator_3-way'!B114="","",'True_Odds_Calculator_3-way'!B114)</f>
        <v>3.56</v>
      </c>
      <c r="C115" s="4">
        <f>IF('True_Odds_Calculator_3-way'!C114="","",'True_Odds_Calculator_3-way'!C114)</f>
        <v>1.97</v>
      </c>
      <c r="D115" s="4">
        <f t="shared" si="5"/>
        <v>3.4213335302709647E-2</v>
      </c>
      <c r="E115" s="4">
        <f t="shared" si="6"/>
        <v>4.2681089351236388</v>
      </c>
      <c r="F115" s="4">
        <f t="shared" si="7"/>
        <v>3.7106518125915517</v>
      </c>
      <c r="G115" s="4">
        <f t="shared" si="8"/>
        <v>2.0152767323282208</v>
      </c>
      <c r="I115" s="4">
        <f t="shared" si="9"/>
        <v>1.0342133353027096</v>
      </c>
    </row>
    <row r="116" spans="1:9" x14ac:dyDescent="0.2">
      <c r="A116" s="4">
        <f>IF('True_Odds_Calculator_3-way'!A115="","",'True_Odds_Calculator_3-way'!A115)</f>
        <v>1.85</v>
      </c>
      <c r="B116" s="4">
        <f>IF('True_Odds_Calculator_3-way'!B115="","",'True_Odds_Calculator_3-way'!B115)</f>
        <v>3.55</v>
      </c>
      <c r="C116" s="4">
        <f>IF('True_Odds_Calculator_3-way'!C115="","",'True_Odds_Calculator_3-way'!C115)</f>
        <v>4.7699999999999996</v>
      </c>
      <c r="D116" s="4">
        <f t="shared" si="5"/>
        <v>3.1874287255631906E-2</v>
      </c>
      <c r="E116" s="4">
        <f t="shared" si="6"/>
        <v>1.8870923291696768</v>
      </c>
      <c r="F116" s="4">
        <f t="shared" si="7"/>
        <v>3.6891468980833144</v>
      </c>
      <c r="G116" s="4">
        <f t="shared" si="8"/>
        <v>5.0246498404750852</v>
      </c>
      <c r="I116" s="4">
        <f t="shared" si="9"/>
        <v>1.0318742872556319</v>
      </c>
    </row>
    <row r="117" spans="1:9" x14ac:dyDescent="0.2">
      <c r="A117" s="4">
        <f>IF('True_Odds_Calculator_3-way'!A116="","",'True_Odds_Calculator_3-way'!A116)</f>
        <v>1.33</v>
      </c>
      <c r="B117" s="4">
        <f>IF('True_Odds_Calculator_3-way'!B116="","",'True_Odds_Calculator_3-way'!B116)</f>
        <v>5.34</v>
      </c>
      <c r="C117" s="4">
        <f>IF('True_Odds_Calculator_3-way'!C116="","",'True_Odds_Calculator_3-way'!C116)</f>
        <v>10.79</v>
      </c>
      <c r="D117" s="4">
        <f t="shared" si="5"/>
        <v>3.18240227825346E-2</v>
      </c>
      <c r="E117" s="4">
        <f t="shared" si="6"/>
        <v>1.3490330350654258</v>
      </c>
      <c r="F117" s="4">
        <f t="shared" si="7"/>
        <v>5.6606579345928187</v>
      </c>
      <c r="G117" s="4">
        <f t="shared" si="8"/>
        <v>12.184661220856361</v>
      </c>
      <c r="I117" s="4">
        <f t="shared" si="9"/>
        <v>1.0318240227825346</v>
      </c>
    </row>
    <row r="118" spans="1:9" x14ac:dyDescent="0.2">
      <c r="A118" s="4">
        <f>IF('True_Odds_Calculator_3-way'!A117="","",'True_Odds_Calculator_3-way'!A117)</f>
        <v>2.2999999999999998</v>
      </c>
      <c r="B118" s="4">
        <f>IF('True_Odds_Calculator_3-way'!B117="","",'True_Odds_Calculator_3-way'!B117)</f>
        <v>3.57</v>
      </c>
      <c r="C118" s="4">
        <f>IF('True_Odds_Calculator_3-way'!C117="","",'True_Odds_Calculator_3-way'!C117)</f>
        <v>3.2</v>
      </c>
      <c r="D118" s="4">
        <f t="shared" si="5"/>
        <v>2.7394653513579392E-2</v>
      </c>
      <c r="E118" s="4">
        <f t="shared" si="6"/>
        <v>2.349342218990111</v>
      </c>
      <c r="F118" s="4">
        <f t="shared" si="7"/>
        <v>3.6903025252572537</v>
      </c>
      <c r="G118" s="4">
        <f t="shared" si="8"/>
        <v>3.2963216968034397</v>
      </c>
      <c r="I118" s="4">
        <f t="shared" si="9"/>
        <v>1.0273946535135794</v>
      </c>
    </row>
    <row r="119" spans="1:9" x14ac:dyDescent="0.2">
      <c r="A119" s="4">
        <f>IF('True_Odds_Calculator_3-way'!A118="","",'True_Odds_Calculator_3-way'!A118)</f>
        <v>1.46</v>
      </c>
      <c r="B119" s="4">
        <f>IF('True_Odds_Calculator_3-way'!B118="","",'True_Odds_Calculator_3-way'!B118)</f>
        <v>4.72</v>
      </c>
      <c r="C119" s="4">
        <f>IF('True_Odds_Calculator_3-way'!C118="","",'True_Odds_Calculator_3-way'!C118)</f>
        <v>7.31</v>
      </c>
      <c r="D119" s="4">
        <f t="shared" si="5"/>
        <v>3.3594819237731111E-2</v>
      </c>
      <c r="E119" s="4">
        <f t="shared" si="6"/>
        <v>1.4842669915571887</v>
      </c>
      <c r="F119" s="4">
        <f t="shared" si="7"/>
        <v>4.9834019401247893</v>
      </c>
      <c r="G119" s="4">
        <f t="shared" si="8"/>
        <v>7.9617433436494638</v>
      </c>
      <c r="I119" s="4">
        <f t="shared" si="9"/>
        <v>1.0335948192377311</v>
      </c>
    </row>
    <row r="120" spans="1:9" x14ac:dyDescent="0.2">
      <c r="A120" s="4">
        <f>IF('True_Odds_Calculator_3-way'!A119="","",'True_Odds_Calculator_3-way'!A119)</f>
        <v>1.52</v>
      </c>
      <c r="B120" s="4">
        <f>IF('True_Odds_Calculator_3-way'!B119="","",'True_Odds_Calculator_3-way'!B119)</f>
        <v>4.62</v>
      </c>
      <c r="C120" s="4">
        <f>IF('True_Odds_Calculator_3-way'!C119="","",'True_Odds_Calculator_3-way'!C119)</f>
        <v>6.33</v>
      </c>
      <c r="D120" s="4">
        <f t="shared" si="5"/>
        <v>3.232283638868827E-2</v>
      </c>
      <c r="E120" s="4">
        <f t="shared" si="6"/>
        <v>1.5453073497625505</v>
      </c>
      <c r="F120" s="4">
        <f t="shared" si="7"/>
        <v>4.8620174601188451</v>
      </c>
      <c r="G120" s="4">
        <f t="shared" si="8"/>
        <v>6.7933119216366151</v>
      </c>
      <c r="I120" s="4">
        <f t="shared" si="9"/>
        <v>1.0323228363886883</v>
      </c>
    </row>
    <row r="121" spans="1:9" x14ac:dyDescent="0.2">
      <c r="A121" s="4">
        <f>IF('True_Odds_Calculator_3-way'!A120="","",'True_Odds_Calculator_3-way'!A120)</f>
        <v>3.07</v>
      </c>
      <c r="B121" s="4">
        <f>IF('True_Odds_Calculator_3-way'!B120="","",'True_Odds_Calculator_3-way'!B120)</f>
        <v>3.41</v>
      </c>
      <c r="C121" s="4">
        <f>IF('True_Odds_Calculator_3-way'!C120="","",'True_Odds_Calculator_3-way'!C120)</f>
        <v>2.4500000000000002</v>
      </c>
      <c r="D121" s="4">
        <f t="shared" si="5"/>
        <v>2.7151296293733029E-2</v>
      </c>
      <c r="E121" s="4">
        <f t="shared" si="6"/>
        <v>3.1577371798015474</v>
      </c>
      <c r="F121" s="4">
        <f t="shared" si="7"/>
        <v>3.5185906512746983</v>
      </c>
      <c r="G121" s="4">
        <f t="shared" si="8"/>
        <v>2.5055571176743254</v>
      </c>
      <c r="I121" s="4">
        <f t="shared" si="9"/>
        <v>1.027151296293733</v>
      </c>
    </row>
    <row r="122" spans="1:9" x14ac:dyDescent="0.2">
      <c r="A122" s="4">
        <f>IF('True_Odds_Calculator_3-way'!A121="","",'True_Odds_Calculator_3-way'!A121)</f>
        <v>2.92</v>
      </c>
      <c r="B122" s="4">
        <f>IF('True_Odds_Calculator_3-way'!B121="","",'True_Odds_Calculator_3-way'!B121)</f>
        <v>3.25</v>
      </c>
      <c r="C122" s="4">
        <f>IF('True_Odds_Calculator_3-way'!C121="","",'True_Odds_Calculator_3-way'!C121)</f>
        <v>2.65</v>
      </c>
      <c r="D122" s="4">
        <f t="shared" si="5"/>
        <v>2.7516551683003154E-2</v>
      </c>
      <c r="E122" s="4">
        <f t="shared" si="6"/>
        <v>3.0003579169235057</v>
      </c>
      <c r="F122" s="4">
        <f t="shared" si="7"/>
        <v>3.3498579167036682</v>
      </c>
      <c r="G122" s="4">
        <f t="shared" si="8"/>
        <v>2.7160162718698255</v>
      </c>
      <c r="I122" s="4">
        <f t="shared" si="9"/>
        <v>1.0275165516830032</v>
      </c>
    </row>
    <row r="123" spans="1:9" x14ac:dyDescent="0.2">
      <c r="A123" s="4">
        <f>IF('True_Odds_Calculator_3-way'!A122="","",'True_Odds_Calculator_3-way'!A122)</f>
        <v>2.34</v>
      </c>
      <c r="B123" s="4">
        <f>IF('True_Odds_Calculator_3-way'!B122="","",'True_Odds_Calculator_3-way'!B122)</f>
        <v>3.21</v>
      </c>
      <c r="C123" s="4">
        <f>IF('True_Odds_Calculator_3-way'!C122="","",'True_Odds_Calculator_3-way'!C122)</f>
        <v>3.47</v>
      </c>
      <c r="D123" s="4">
        <f t="shared" si="5"/>
        <v>2.7061345141552007E-2</v>
      </c>
      <c r="E123" s="4">
        <f t="shared" si="6"/>
        <v>2.3904574146523903</v>
      </c>
      <c r="F123" s="4">
        <f t="shared" si="7"/>
        <v>3.3057192131684126</v>
      </c>
      <c r="G123" s="4">
        <f t="shared" si="8"/>
        <v>3.5821239022215456</v>
      </c>
      <c r="I123" s="4">
        <f t="shared" si="9"/>
        <v>1.027061345141552</v>
      </c>
    </row>
    <row r="124" spans="1:9" x14ac:dyDescent="0.2">
      <c r="A124" s="4">
        <f>IF('True_Odds_Calculator_3-way'!A123="","",'True_Odds_Calculator_3-way'!A123)</f>
        <v>2.2599999999999998</v>
      </c>
      <c r="B124" s="4">
        <f>IF('True_Odds_Calculator_3-way'!B123="","",'True_Odds_Calculator_3-way'!B123)</f>
        <v>3.48</v>
      </c>
      <c r="C124" s="4">
        <f>IF('True_Odds_Calculator_3-way'!C123="","",'True_Odds_Calculator_3-way'!C123)</f>
        <v>3.36</v>
      </c>
      <c r="D124" s="4">
        <f t="shared" si="5"/>
        <v>2.7453245564322826E-2</v>
      </c>
      <c r="E124" s="4">
        <f t="shared" si="6"/>
        <v>2.3077271317309545</v>
      </c>
      <c r="F124" s="4">
        <f t="shared" si="7"/>
        <v>3.5944686018725269</v>
      </c>
      <c r="G124" s="4">
        <f t="shared" si="8"/>
        <v>3.4665894264917014</v>
      </c>
      <c r="I124" s="4">
        <f t="shared" si="9"/>
        <v>1.0274532455643228</v>
      </c>
    </row>
    <row r="125" spans="1:9" x14ac:dyDescent="0.2">
      <c r="A125" s="4">
        <f>IF('True_Odds_Calculator_3-way'!A124="","",'True_Odds_Calculator_3-way'!A124)</f>
        <v>1.51</v>
      </c>
      <c r="B125" s="4">
        <f>IF('True_Odds_Calculator_3-way'!B124="","",'True_Odds_Calculator_3-way'!B124)</f>
        <v>4.01</v>
      </c>
      <c r="C125" s="4">
        <f>IF('True_Odds_Calculator_3-way'!C124="","",'True_Odds_Calculator_3-way'!C124)</f>
        <v>7.15</v>
      </c>
      <c r="D125" s="4">
        <f t="shared" si="5"/>
        <v>5.1488354092770194E-2</v>
      </c>
      <c r="E125" s="4">
        <f t="shared" si="6"/>
        <v>1.5501740071192627</v>
      </c>
      <c r="F125" s="4">
        <f t="shared" si="7"/>
        <v>4.3063767630133123</v>
      </c>
      <c r="G125" s="4">
        <f t="shared" si="8"/>
        <v>8.1501349289493437</v>
      </c>
      <c r="I125" s="4">
        <f t="shared" si="9"/>
        <v>1.0514883540927702</v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70</v>
      </c>
      <c r="V3" s="29" t="s">
        <v>71</v>
      </c>
      <c r="W3" s="29" t="s">
        <v>67</v>
      </c>
      <c r="X3" s="38">
        <v>25569</v>
      </c>
      <c r="Y3" s="48" t="s">
        <v>72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E16" sqref="AE1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1.68</v>
      </c>
      <c r="B3">
        <v>3.77</v>
      </c>
      <c r="C3">
        <v>5.9</v>
      </c>
      <c r="D3" s="20">
        <f>IF(OR($A3="",$B3="",$C3=""),"",(1/A3)+(1/B3)+(1/C3)-1)</f>
        <v>2.9981610051744489E-2</v>
      </c>
      <c r="E3" s="17">
        <f>IF(OR($A3="",$B3="",$C3=""),"",A3*'MPTO_working_3-way'!$I2)</f>
        <v>1.7303691048869307</v>
      </c>
      <c r="F3" s="21">
        <f>IF(OR($A3="",$B3="",$C3=""),"",B3*'MPTO_working_3-way'!$I2)</f>
        <v>3.8830306698950769</v>
      </c>
      <c r="G3" s="22">
        <f>IF(OR($A3="",$B3="",$C3=""),"",C3*'MPTO_working_3-way'!$I2)</f>
        <v>6.0768914993052929</v>
      </c>
      <c r="H3" s="17">
        <f>IF(OR($A3="",$B3="",$C3=""),"",'MPTO_working_3-way'!E2)</f>
        <v>1.7086883678734994</v>
      </c>
      <c r="I3" s="21">
        <f>IF(OR($A3="",$B3="",$C3=""),"",'MPTO_working_3-way'!F2)</f>
        <v>3.9176031009615726</v>
      </c>
      <c r="J3" s="22">
        <f>IF(OR($A3="",$B3="",$C3=""),"",'MPTO_working_3-way'!G2)</f>
        <v>6.2696846386330556</v>
      </c>
      <c r="K3" s="17">
        <f>IF(OR($A3="",$B3="",$C3=""),"",'OddsRatio_working_3-way'!H2)</f>
        <v>1.7165337486257304</v>
      </c>
      <c r="L3" s="21">
        <f>IF(OR($A3="",$B3="",$C3=""),"",'OddsRatio_working_3-way'!I2)</f>
        <v>3.91882129954893</v>
      </c>
      <c r="M3" s="22">
        <f>IF(OR($A3="",$B3="",$C3=""),"",'OddsRatio_working_3-way'!J2)</f>
        <v>6.1632578945089378</v>
      </c>
      <c r="N3" s="23">
        <f>(1/E3)* 100</f>
        <v>57.791138155193998</v>
      </c>
      <c r="O3" s="24">
        <f>(1/F3)* 100</f>
        <v>25.753080132818546</v>
      </c>
      <c r="P3" s="24">
        <f>(1/G3)* 100</f>
        <v>16.455781711987445</v>
      </c>
      <c r="Q3" t="s">
        <v>78</v>
      </c>
      <c r="R3" t="s">
        <v>99</v>
      </c>
      <c r="S3" s="58" t="s">
        <v>320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2.02</v>
      </c>
      <c r="B4">
        <v>3.43</v>
      </c>
      <c r="C4">
        <v>4.1399999999999997</v>
      </c>
      <c r="D4" s="20">
        <f t="shared" ref="D4:D67" si="0">IF(OR($A4="",$B4="",$C4=""),"",(1/A4)+(1/B4)+(1/C4)-1)</f>
        <v>2.8140588174675019E-2</v>
      </c>
      <c r="E4" s="17">
        <f>IF(OR($A4="",$B4="",$C4=""),"",A4*'MPTO_working_3-way'!$I3)</f>
        <v>2.0768439881128438</v>
      </c>
      <c r="F4" s="21">
        <f>IF(OR($A4="",$B4="",$C4=""),"",B4*'MPTO_working_3-way'!$I3)</f>
        <v>3.5265222174391355</v>
      </c>
      <c r="G4" s="22">
        <f>IF(OR($A4="",$B4="",$C4=""),"",C4*'MPTO_working_3-way'!$I3)</f>
        <v>4.2565020350431544</v>
      </c>
      <c r="H4" s="17"/>
      <c r="I4" s="21"/>
      <c r="J4" s="22"/>
      <c r="K4" s="17"/>
      <c r="L4" s="21"/>
      <c r="M4" s="22"/>
      <c r="N4" s="23">
        <f t="shared" ref="N4" si="1">(1/E4)* 100</f>
        <v>48.149981689701463</v>
      </c>
      <c r="O4" s="24">
        <f t="shared" ref="O4" si="2">(1/F4)* 100</f>
        <v>28.35654898343935</v>
      </c>
      <c r="P4" s="24">
        <f t="shared" ref="P4" si="3">(1/G4)* 100</f>
        <v>23.493469326859174</v>
      </c>
      <c r="Q4" t="s">
        <v>96</v>
      </c>
      <c r="R4" t="s">
        <v>90</v>
      </c>
      <c r="S4" s="58" t="s">
        <v>320</v>
      </c>
      <c r="AD4" s="37"/>
      <c r="AE4" s="37"/>
      <c r="AH4" s="37"/>
      <c r="AI4" s="37"/>
      <c r="AJ4" t="s">
        <v>68</v>
      </c>
    </row>
    <row r="5" spans="1:36" s="40" customFormat="1" ht="15" x14ac:dyDescent="0.25">
      <c r="A5">
        <v>2.2999999999999998</v>
      </c>
      <c r="B5">
        <v>3.05</v>
      </c>
      <c r="C5">
        <v>3.61</v>
      </c>
      <c r="D5" s="20">
        <f t="shared" si="0"/>
        <v>3.9659771403976141E-2</v>
      </c>
      <c r="E5" s="17">
        <f>IF(OR($A5="",$B5="",$C5=""),"",A5*'MPTO_working_3-way'!$I4)</f>
        <v>2.391217474229145</v>
      </c>
      <c r="F5" s="21">
        <f>IF(OR($A5="",$B5="",$C5=""),"",B5*'MPTO_working_3-way'!$I4)</f>
        <v>3.1709623027821272</v>
      </c>
      <c r="G5" s="22">
        <f>IF(OR($A5="",$B5="",$C5=""),"",C5*'MPTO_working_3-way'!$I4)</f>
        <v>3.753171774768354</v>
      </c>
      <c r="H5" s="17"/>
      <c r="I5" s="21"/>
      <c r="J5" s="22"/>
      <c r="K5" s="17"/>
      <c r="L5" s="21"/>
      <c r="M5" s="22"/>
      <c r="N5" s="23">
        <f t="shared" ref="N5:N68" si="4">(1/E5)* 100</f>
        <v>41.819701084376241</v>
      </c>
      <c r="O5" s="24">
        <f t="shared" ref="O5:O68" si="5">(1/F5)* 100</f>
        <v>31.5361680308411</v>
      </c>
      <c r="P5" s="24">
        <f t="shared" ref="P5:P68" si="6">(1/G5)* 100</f>
        <v>26.644130884782648</v>
      </c>
      <c r="Q5" t="s">
        <v>81</v>
      </c>
      <c r="R5" t="s">
        <v>103</v>
      </c>
      <c r="S5" s="58" t="s">
        <v>320</v>
      </c>
      <c r="AD5" s="37"/>
      <c r="AE5" s="37"/>
      <c r="AH5" s="37"/>
      <c r="AI5" s="37"/>
      <c r="AJ5" t="s">
        <v>68</v>
      </c>
    </row>
    <row r="6" spans="1:36" s="40" customFormat="1" ht="15" x14ac:dyDescent="0.25">
      <c r="A6">
        <v>2.34</v>
      </c>
      <c r="B6">
        <v>3.01</v>
      </c>
      <c r="C6">
        <v>3.72</v>
      </c>
      <c r="D6" s="20">
        <f t="shared" si="0"/>
        <v>2.8393545272765053E-2</v>
      </c>
      <c r="E6" s="17">
        <f>IF(OR($A6="",$B6="",$C6=""),"",A6*'MPTO_working_3-way'!$I5)</f>
        <v>2.4064408959382702</v>
      </c>
      <c r="F6" s="21">
        <f>IF(OR($A6="",$B6="",$C6=""),"",B6*'MPTO_working_3-way'!$I5)</f>
        <v>3.0954645712710227</v>
      </c>
      <c r="G6" s="22">
        <f>IF(OR($A6="",$B6="",$C6=""),"",C6*'MPTO_working_3-way'!$I5)</f>
        <v>3.8256239884146863</v>
      </c>
      <c r="H6" s="17"/>
      <c r="I6" s="21"/>
      <c r="J6" s="22"/>
      <c r="K6" s="17"/>
      <c r="L6" s="21"/>
      <c r="M6" s="22"/>
      <c r="N6" s="23">
        <f t="shared" si="4"/>
        <v>41.55514484847135</v>
      </c>
      <c r="O6" s="24">
        <f t="shared" si="5"/>
        <v>32.305328553296668</v>
      </c>
      <c r="P6" s="24">
        <f t="shared" si="6"/>
        <v>26.139526598231978</v>
      </c>
      <c r="Q6" t="s">
        <v>76</v>
      </c>
      <c r="R6" t="s">
        <v>95</v>
      </c>
      <c r="S6" s="58" t="s">
        <v>320</v>
      </c>
      <c r="AD6" s="37"/>
      <c r="AE6" s="37"/>
      <c r="AH6" s="37"/>
      <c r="AI6" s="37"/>
      <c r="AJ6" t="s">
        <v>68</v>
      </c>
    </row>
    <row r="7" spans="1:36" s="40" customFormat="1" ht="15" x14ac:dyDescent="0.25">
      <c r="A7">
        <v>2.84</v>
      </c>
      <c r="B7">
        <v>2.95</v>
      </c>
      <c r="C7">
        <v>2.98</v>
      </c>
      <c r="D7" s="20">
        <f t="shared" si="0"/>
        <v>2.6666196702453293E-2</v>
      </c>
      <c r="E7" s="17">
        <f>IF(OR($A7="",$B7="",$C7=""),"",A7*'MPTO_working_3-way'!$I6)</f>
        <v>2.9157319986349672</v>
      </c>
      <c r="F7" s="21">
        <f>IF(OR($A7="",$B7="",$C7=""),"",B7*'MPTO_working_3-way'!$I6)</f>
        <v>3.0286652802722376</v>
      </c>
      <c r="G7" s="22">
        <f>IF(OR($A7="",$B7="",$C7=""),"",C7*'MPTO_working_3-way'!$I6)</f>
        <v>3.0594652661733108</v>
      </c>
      <c r="H7" s="17"/>
      <c r="I7" s="21"/>
      <c r="J7" s="22"/>
      <c r="K7" s="17"/>
      <c r="L7" s="21"/>
      <c r="M7" s="22"/>
      <c r="N7" s="23">
        <f t="shared" si="4"/>
        <v>34.296704925835478</v>
      </c>
      <c r="O7" s="24">
        <f t="shared" si="5"/>
        <v>33.01784474216025</v>
      </c>
      <c r="P7" s="24">
        <f t="shared" si="6"/>
        <v>32.68545033200428</v>
      </c>
      <c r="Q7" t="s">
        <v>83</v>
      </c>
      <c r="R7" t="s">
        <v>80</v>
      </c>
      <c r="S7" s="58" t="s">
        <v>320</v>
      </c>
      <c r="AD7" s="37"/>
      <c r="AE7" s="37"/>
      <c r="AH7" s="37"/>
      <c r="AI7" s="37"/>
      <c r="AJ7" t="s">
        <v>68</v>
      </c>
    </row>
    <row r="8" spans="1:36" s="36" customFormat="1" ht="15" x14ac:dyDescent="0.25">
      <c r="A8">
        <v>2.5</v>
      </c>
      <c r="B8">
        <v>3.16</v>
      </c>
      <c r="C8">
        <v>3.22</v>
      </c>
      <c r="D8" s="20">
        <f t="shared" si="0"/>
        <v>2.7014702413711733E-2</v>
      </c>
      <c r="E8" s="17">
        <f>IF(OR($A8="",$B8="",$C8=""),"",A8*'MPTO_working_3-way'!$I7)</f>
        <v>2.5675367560342792</v>
      </c>
      <c r="F8" s="21">
        <f>IF(OR($A8="",$B8="",$C8=""),"",B8*'MPTO_working_3-way'!$I7)</f>
        <v>3.2453664596273293</v>
      </c>
      <c r="G8" s="22">
        <f>IF(OR($A8="",$B8="",$C8=""),"",C8*'MPTO_working_3-way'!$I7)</f>
        <v>3.3069873417721518</v>
      </c>
      <c r="H8" s="17"/>
      <c r="I8" s="21"/>
      <c r="J8" s="22"/>
      <c r="K8" s="17"/>
      <c r="L8" s="21"/>
      <c r="M8" s="22"/>
      <c r="N8" s="23">
        <f t="shared" si="4"/>
        <v>38.947835806041681</v>
      </c>
      <c r="O8" s="24">
        <f t="shared" si="5"/>
        <v>30.813161238957022</v>
      </c>
      <c r="P8" s="24">
        <f t="shared" si="6"/>
        <v>30.239002955001304</v>
      </c>
      <c r="Q8" t="s">
        <v>86</v>
      </c>
      <c r="R8" t="s">
        <v>82</v>
      </c>
      <c r="S8" s="58" t="s">
        <v>320</v>
      </c>
      <c r="AD8" s="37"/>
      <c r="AE8" s="37"/>
      <c r="AH8" s="37"/>
      <c r="AI8" s="37"/>
      <c r="AJ8" t="s">
        <v>68</v>
      </c>
    </row>
    <row r="9" spans="1:36" s="36" customFormat="1" ht="15" x14ac:dyDescent="0.25">
      <c r="A9">
        <v>3.35</v>
      </c>
      <c r="B9">
        <v>3.85</v>
      </c>
      <c r="C9">
        <v>2.13</v>
      </c>
      <c r="D9" s="20">
        <f t="shared" si="0"/>
        <v>2.7731290501944228E-2</v>
      </c>
      <c r="E9" s="17">
        <f>IF(OR($A9="",$B9="",$C9=""),"",A9*'MPTO_working_3-way'!$I8)</f>
        <v>3.4428998231815133</v>
      </c>
      <c r="F9" s="21">
        <f>IF(OR($A9="",$B9="",$C9=""),"",B9*'MPTO_working_3-way'!$I8)</f>
        <v>3.9567654684324856</v>
      </c>
      <c r="G9" s="22">
        <f>IF(OR($A9="",$B9="",$C9=""),"",C9*'MPTO_working_3-way'!$I8)</f>
        <v>2.1890676487691412</v>
      </c>
      <c r="H9" s="17"/>
      <c r="I9" s="21"/>
      <c r="J9" s="22"/>
      <c r="K9" s="17"/>
      <c r="L9" s="21"/>
      <c r="M9" s="22"/>
      <c r="N9" s="23">
        <f t="shared" si="4"/>
        <v>29.04528308569607</v>
      </c>
      <c r="O9" s="24">
        <f t="shared" si="5"/>
        <v>25.273168399242035</v>
      </c>
      <c r="P9" s="24">
        <f t="shared" si="6"/>
        <v>45.681548515061898</v>
      </c>
      <c r="Q9" t="s">
        <v>113</v>
      </c>
      <c r="R9" t="s">
        <v>114</v>
      </c>
      <c r="S9" s="58" t="s">
        <v>320</v>
      </c>
      <c r="AD9" s="37"/>
      <c r="AE9" s="37"/>
      <c r="AH9" s="37"/>
      <c r="AI9" s="37"/>
      <c r="AJ9" t="s">
        <v>325</v>
      </c>
    </row>
    <row r="10" spans="1:36" s="36" customFormat="1" ht="15" x14ac:dyDescent="0.25">
      <c r="A10">
        <v>1.56</v>
      </c>
      <c r="B10">
        <v>4.76</v>
      </c>
      <c r="C10">
        <v>5.58</v>
      </c>
      <c r="D10" s="20">
        <f t="shared" si="0"/>
        <v>3.0321144173136583E-2</v>
      </c>
      <c r="E10" s="17">
        <f>IF(OR($A10="",$B10="",$C10=""),"",A10*'MPTO_working_3-way'!$I9)</f>
        <v>1.6073009849100932</v>
      </c>
      <c r="F10" s="21">
        <f>IF(OR($A10="",$B10="",$C10=""),"",B10*'MPTO_working_3-way'!$I9)</f>
        <v>4.9043286462641298</v>
      </c>
      <c r="G10" s="22">
        <f>IF(OR($A10="",$B10="",$C10=""),"",C10*'MPTO_working_3-way'!$I9)</f>
        <v>5.7491919844861021</v>
      </c>
      <c r="H10" s="17"/>
      <c r="I10" s="21"/>
      <c r="J10" s="22"/>
      <c r="K10" s="17"/>
      <c r="L10" s="21"/>
      <c r="M10" s="22"/>
      <c r="N10" s="23">
        <f t="shared" si="4"/>
        <v>62.216100742073301</v>
      </c>
      <c r="O10" s="24">
        <f t="shared" si="5"/>
        <v>20.390150663368566</v>
      </c>
      <c r="P10" s="24">
        <f t="shared" si="6"/>
        <v>17.393748594558129</v>
      </c>
      <c r="Q10" t="s">
        <v>115</v>
      </c>
      <c r="R10" t="s">
        <v>116</v>
      </c>
      <c r="S10" s="58" t="s">
        <v>320</v>
      </c>
      <c r="AD10" s="37"/>
      <c r="AE10" s="37"/>
      <c r="AH10" s="37"/>
      <c r="AI10" s="37"/>
      <c r="AJ10" t="s">
        <v>325</v>
      </c>
    </row>
    <row r="11" spans="1:36" s="36" customFormat="1" ht="15" x14ac:dyDescent="0.25">
      <c r="A11">
        <v>2.85</v>
      </c>
      <c r="B11">
        <v>3.85</v>
      </c>
      <c r="C11">
        <v>2.39</v>
      </c>
      <c r="D11" s="20">
        <f t="shared" si="0"/>
        <v>2.9027494563719891E-2</v>
      </c>
      <c r="E11" s="17">
        <f>IF(OR($A11="",$B11="",$C11=""),"",A11*'MPTO_working_3-way'!$I10)</f>
        <v>2.9327283595066018</v>
      </c>
      <c r="F11" s="21">
        <f>IF(OR($A11="",$B11="",$C11=""),"",B11*'MPTO_working_3-way'!$I10)</f>
        <v>3.9617558540703217</v>
      </c>
      <c r="G11" s="22">
        <f>IF(OR($A11="",$B11="",$C11=""),"",C11*'MPTO_working_3-way'!$I10)</f>
        <v>2.4593757120072905</v>
      </c>
      <c r="H11" s="17"/>
      <c r="I11" s="21"/>
      <c r="J11" s="22"/>
      <c r="K11" s="17"/>
      <c r="L11" s="21"/>
      <c r="M11" s="22"/>
      <c r="N11" s="23">
        <f t="shared" si="4"/>
        <v>34.097941487094921</v>
      </c>
      <c r="O11" s="24">
        <f t="shared" si="5"/>
        <v>25.241333308628711</v>
      </c>
      <c r="P11" s="24">
        <f t="shared" si="6"/>
        <v>40.660725204276375</v>
      </c>
      <c r="Q11" t="s">
        <v>117</v>
      </c>
      <c r="R11" t="s">
        <v>118</v>
      </c>
      <c r="S11" s="58" t="s">
        <v>320</v>
      </c>
      <c r="AD11" s="37"/>
      <c r="AE11" s="37"/>
      <c r="AH11" s="37"/>
      <c r="AI11" s="37"/>
      <c r="AJ11" t="s">
        <v>325</v>
      </c>
    </row>
    <row r="12" spans="1:36" s="36" customFormat="1" ht="15" x14ac:dyDescent="0.25">
      <c r="A12">
        <v>1.88</v>
      </c>
      <c r="B12">
        <v>3.45</v>
      </c>
      <c r="C12">
        <v>4.83</v>
      </c>
      <c r="D12" s="20">
        <f t="shared" si="0"/>
        <v>2.8809303554909516E-2</v>
      </c>
      <c r="E12" s="17">
        <f>IF(OR($A12="",$B12="",$C12=""),"",A12*'MPTO_working_3-way'!$I11)</f>
        <v>1.9341614906832298</v>
      </c>
      <c r="F12" s="21">
        <f>IF(OR($A12="",$B12="",$C12=""),"",B12*'MPTO_working_3-way'!$I11)</f>
        <v>3.5493920972644379</v>
      </c>
      <c r="G12" s="22">
        <f>IF(OR($A12="",$B12="",$C12=""),"",C12*'MPTO_working_3-way'!$I11)</f>
        <v>4.969148936170213</v>
      </c>
      <c r="H12" s="17"/>
      <c r="I12" s="21"/>
      <c r="J12" s="22"/>
      <c r="K12" s="17"/>
      <c r="L12" s="21"/>
      <c r="M12" s="22"/>
      <c r="N12" s="23">
        <f t="shared" si="4"/>
        <v>51.701991008349388</v>
      </c>
      <c r="O12" s="24">
        <f t="shared" si="5"/>
        <v>28.173838578462856</v>
      </c>
      <c r="P12" s="24">
        <f t="shared" si="6"/>
        <v>20.124170413187752</v>
      </c>
      <c r="Q12" t="s">
        <v>119</v>
      </c>
      <c r="R12" t="s">
        <v>120</v>
      </c>
      <c r="S12" s="58" t="s">
        <v>320</v>
      </c>
      <c r="AD12" s="37"/>
      <c r="AE12" s="37"/>
      <c r="AH12" s="37"/>
      <c r="AI12" s="37"/>
      <c r="AJ12" t="s">
        <v>107</v>
      </c>
    </row>
    <row r="13" spans="1:36" s="36" customFormat="1" ht="15" x14ac:dyDescent="0.25">
      <c r="A13">
        <v>2.2000000000000002</v>
      </c>
      <c r="B13">
        <v>3.07</v>
      </c>
      <c r="C13">
        <v>4.0199999999999996</v>
      </c>
      <c r="D13" s="20">
        <f t="shared" si="0"/>
        <v>2.9034572473728426E-2</v>
      </c>
      <c r="E13" s="17">
        <f>IF(OR($A13="",$B13="",$C13=""),"",A13*'MPTO_working_3-way'!$I12)</f>
        <v>2.2638760594422029</v>
      </c>
      <c r="F13" s="21">
        <f>IF(OR($A13="",$B13="",$C13=""),"",B13*'MPTO_working_3-way'!$I12)</f>
        <v>3.1591361374943463</v>
      </c>
      <c r="G13" s="22">
        <f>IF(OR($A13="",$B13="",$C13=""),"",C13*'MPTO_working_3-way'!$I12)</f>
        <v>4.1367189813443881</v>
      </c>
      <c r="H13" s="17"/>
      <c r="I13" s="21"/>
      <c r="J13" s="22"/>
      <c r="K13" s="17"/>
      <c r="L13" s="21"/>
      <c r="M13" s="22"/>
      <c r="N13" s="23">
        <f t="shared" si="4"/>
        <v>44.172029463768006</v>
      </c>
      <c r="O13" s="24">
        <f t="shared" si="5"/>
        <v>31.654223068498251</v>
      </c>
      <c r="P13" s="24">
        <f t="shared" si="6"/>
        <v>24.17374746773374</v>
      </c>
      <c r="Q13" t="s">
        <v>121</v>
      </c>
      <c r="R13" t="s">
        <v>122</v>
      </c>
      <c r="S13" s="58" t="s">
        <v>320</v>
      </c>
      <c r="AD13" s="37"/>
      <c r="AE13" s="37"/>
      <c r="AH13" s="37"/>
      <c r="AI13" s="37"/>
      <c r="AJ13" t="s">
        <v>107</v>
      </c>
    </row>
    <row r="14" spans="1:36" s="36" customFormat="1" ht="15" x14ac:dyDescent="0.25">
      <c r="A14">
        <v>1.76</v>
      </c>
      <c r="B14">
        <v>3.56</v>
      </c>
      <c r="C14">
        <v>5.54</v>
      </c>
      <c r="D14" s="20">
        <f t="shared" si="0"/>
        <v>2.958610974876752E-2</v>
      </c>
      <c r="E14" s="17">
        <f>IF(OR($A14="",$B14="",$C14=""),"",A14*'MPTO_working_3-way'!$I13)</f>
        <v>1.8120715531578309</v>
      </c>
      <c r="F14" s="21">
        <f>IF(OR($A14="",$B14="",$C14=""),"",B14*'MPTO_working_3-way'!$I13)</f>
        <v>3.6653265507056125</v>
      </c>
      <c r="G14" s="22">
        <f>IF(OR($A14="",$B14="",$C14=""),"",C14*'MPTO_working_3-way'!$I13)</f>
        <v>5.7039070480081717</v>
      </c>
      <c r="H14" s="17"/>
      <c r="I14" s="21"/>
      <c r="J14" s="22"/>
      <c r="K14" s="17"/>
      <c r="L14" s="21"/>
      <c r="M14" s="22"/>
      <c r="N14" s="23">
        <f t="shared" si="4"/>
        <v>55.185458778232935</v>
      </c>
      <c r="O14" s="24">
        <f t="shared" si="5"/>
        <v>27.282698721823024</v>
      </c>
      <c r="P14" s="24">
        <f t="shared" si="6"/>
        <v>17.531842499944037</v>
      </c>
      <c r="Q14" t="s">
        <v>123</v>
      </c>
      <c r="R14" t="s">
        <v>124</v>
      </c>
      <c r="S14" s="58" t="s">
        <v>320</v>
      </c>
      <c r="AD14" s="37"/>
      <c r="AE14" s="37"/>
      <c r="AH14" s="37"/>
      <c r="AI14" s="37"/>
      <c r="AJ14" t="s">
        <v>107</v>
      </c>
    </row>
    <row r="15" spans="1:36" s="36" customFormat="1" ht="15" x14ac:dyDescent="0.25">
      <c r="A15">
        <v>1.5</v>
      </c>
      <c r="B15">
        <v>4.3</v>
      </c>
      <c r="C15">
        <v>7.47</v>
      </c>
      <c r="D15" s="20">
        <f t="shared" si="0"/>
        <v>3.3093614769154067E-2</v>
      </c>
      <c r="E15" s="17">
        <f>IF(OR($A15="",$B15="",$C15=""),"",A15*'MPTO_working_3-way'!$I14)</f>
        <v>1.5496404221537312</v>
      </c>
      <c r="F15" s="21">
        <f>IF(OR($A15="",$B15="",$C15=""),"",B15*'MPTO_working_3-way'!$I14)</f>
        <v>4.4423025435073624</v>
      </c>
      <c r="G15" s="22">
        <f>IF(OR($A15="",$B15="",$C15=""),"",C15*'MPTO_working_3-way'!$I14)</f>
        <v>7.717209302325581</v>
      </c>
      <c r="H15" s="17"/>
      <c r="I15" s="21"/>
      <c r="J15" s="22"/>
      <c r="K15" s="17"/>
      <c r="L15" s="21"/>
      <c r="M15" s="22"/>
      <c r="N15" s="23">
        <f t="shared" si="4"/>
        <v>64.531099324975898</v>
      </c>
      <c r="O15" s="24">
        <f t="shared" si="5"/>
        <v>22.510848601735777</v>
      </c>
      <c r="P15" s="24">
        <f t="shared" si="6"/>
        <v>12.958052073288332</v>
      </c>
      <c r="Q15" t="s">
        <v>125</v>
      </c>
      <c r="R15" t="s">
        <v>126</v>
      </c>
      <c r="S15" s="58" t="s">
        <v>320</v>
      </c>
      <c r="AD15" s="37"/>
      <c r="AE15" s="37"/>
      <c r="AH15" s="37"/>
      <c r="AI15" s="37"/>
      <c r="AJ15" t="s">
        <v>107</v>
      </c>
    </row>
    <row r="16" spans="1:36" s="36" customFormat="1" ht="15" x14ac:dyDescent="0.25">
      <c r="A16">
        <v>2.4300000000000002</v>
      </c>
      <c r="B16">
        <v>3.17</v>
      </c>
      <c r="C16">
        <v>3.32</v>
      </c>
      <c r="D16" s="20">
        <f t="shared" si="0"/>
        <v>2.8184866271175668E-2</v>
      </c>
      <c r="E16" s="17">
        <f>IF(OR($A16="",$B16="",$C16=""),"",A16*'MPTO_working_3-way'!$I15)</f>
        <v>2.498489225038957</v>
      </c>
      <c r="F16" s="21">
        <f>IF(OR($A16="",$B16="",$C16=""),"",B16*'MPTO_working_3-way'!$I15)</f>
        <v>3.2593460260796268</v>
      </c>
      <c r="G16" s="22">
        <f>IF(OR($A16="",$B16="",$C16=""),"",C16*'MPTO_working_3-way'!$I15)</f>
        <v>3.4135737560203032</v>
      </c>
      <c r="H16" s="17"/>
      <c r="I16" s="21"/>
      <c r="J16" s="22"/>
      <c r="K16" s="17"/>
      <c r="L16" s="21"/>
      <c r="M16" s="22"/>
      <c r="N16" s="23">
        <f t="shared" si="4"/>
        <v>40.024187015831849</v>
      </c>
      <c r="O16" s="24">
        <f t="shared" si="5"/>
        <v>30.681001403303281</v>
      </c>
      <c r="P16" s="24">
        <f t="shared" si="6"/>
        <v>29.294811580864877</v>
      </c>
      <c r="Q16" t="s">
        <v>100</v>
      </c>
      <c r="R16" t="s">
        <v>127</v>
      </c>
      <c r="S16" s="58" t="s">
        <v>320</v>
      </c>
      <c r="AD16" s="37"/>
      <c r="AE16" s="37"/>
      <c r="AH16" s="37"/>
      <c r="AI16" s="37"/>
      <c r="AJ16" t="s">
        <v>107</v>
      </c>
    </row>
    <row r="17" spans="1:36" s="36" customFormat="1" ht="15" x14ac:dyDescent="0.25">
      <c r="A17">
        <v>1.54</v>
      </c>
      <c r="B17">
        <v>4.22</v>
      </c>
      <c r="C17">
        <v>6.84</v>
      </c>
      <c r="D17" s="20">
        <f t="shared" si="0"/>
        <v>3.2516304404555774E-2</v>
      </c>
      <c r="E17" s="17">
        <f>IF(OR($A17="",$B17="",$C17=""),"",A17*'MPTO_working_3-way'!$I16)</f>
        <v>1.5900751087830158</v>
      </c>
      <c r="F17" s="21">
        <f>IF(OR($A17="",$B17="",$C17=""),"",B17*'MPTO_working_3-way'!$I16)</f>
        <v>4.3572188045872249</v>
      </c>
      <c r="G17" s="22">
        <f>IF(OR($A17="",$B17="",$C17=""),"",C17*'MPTO_working_3-way'!$I16)</f>
        <v>7.0624115221271611</v>
      </c>
      <c r="H17" s="17"/>
      <c r="I17" s="21"/>
      <c r="J17" s="22"/>
      <c r="K17" s="17"/>
      <c r="L17" s="21"/>
      <c r="M17" s="22"/>
      <c r="N17" s="23">
        <f t="shared" si="4"/>
        <v>62.890110943586976</v>
      </c>
      <c r="O17" s="24">
        <f t="shared" si="5"/>
        <v>22.950419633441697</v>
      </c>
      <c r="P17" s="24">
        <f t="shared" si="6"/>
        <v>14.159469422971338</v>
      </c>
      <c r="Q17" t="s">
        <v>128</v>
      </c>
      <c r="R17" t="s">
        <v>129</v>
      </c>
      <c r="S17" s="58" t="s">
        <v>320</v>
      </c>
      <c r="AD17" s="37"/>
      <c r="AE17" s="37"/>
      <c r="AH17" s="37"/>
      <c r="AI17" s="37"/>
      <c r="AJ17" t="s">
        <v>107</v>
      </c>
    </row>
    <row r="18" spans="1:36" s="36" customFormat="1" ht="15" x14ac:dyDescent="0.25">
      <c r="A18">
        <v>3.18</v>
      </c>
      <c r="B18">
        <v>3.02</v>
      </c>
      <c r="C18">
        <v>2.62</v>
      </c>
      <c r="D18" s="20">
        <f t="shared" si="0"/>
        <v>2.7270625932578119E-2</v>
      </c>
      <c r="E18" s="17">
        <f>IF(OR($A18="",$B18="",$C18=""),"",A18*'MPTO_working_3-way'!$I17)</f>
        <v>3.2667205904655985</v>
      </c>
      <c r="F18" s="21">
        <f>IF(OR($A18="",$B18="",$C18=""),"",B18*'MPTO_working_3-way'!$I17)</f>
        <v>3.1023572903163861</v>
      </c>
      <c r="G18" s="22">
        <f>IF(OR($A18="",$B18="",$C18=""),"",C18*'MPTO_working_3-way'!$I17)</f>
        <v>2.6914490399433548</v>
      </c>
      <c r="H18" s="17"/>
      <c r="I18" s="21"/>
      <c r="J18" s="22"/>
      <c r="K18" s="17"/>
      <c r="L18" s="21"/>
      <c r="M18" s="22"/>
      <c r="N18" s="23">
        <f t="shared" si="4"/>
        <v>30.611739581237714</v>
      </c>
      <c r="O18" s="24">
        <f t="shared" si="5"/>
        <v>32.233553598786727</v>
      </c>
      <c r="P18" s="24">
        <f t="shared" si="6"/>
        <v>37.154706819975544</v>
      </c>
      <c r="Q18" t="s">
        <v>130</v>
      </c>
      <c r="R18" t="s">
        <v>131</v>
      </c>
      <c r="S18" s="58" t="s">
        <v>320</v>
      </c>
      <c r="AD18" s="37"/>
      <c r="AE18" s="37"/>
      <c r="AH18" s="37"/>
      <c r="AI18" s="37"/>
      <c r="AJ18" t="s">
        <v>107</v>
      </c>
    </row>
    <row r="19" spans="1:36" s="36" customFormat="1" ht="15" x14ac:dyDescent="0.25">
      <c r="A19">
        <v>4.1900000000000004</v>
      </c>
      <c r="B19">
        <v>3.52</v>
      </c>
      <c r="C19">
        <v>1.97</v>
      </c>
      <c r="D19" s="20">
        <f t="shared" si="0"/>
        <v>3.0368606775752038E-2</v>
      </c>
      <c r="E19" s="17">
        <f>IF(OR($A19="",$B19="",$C19=""),"",A19*'MPTO_working_3-way'!$I18)</f>
        <v>4.3172444623904012</v>
      </c>
      <c r="F19" s="21">
        <f>IF(OR($A19="",$B19="",$C19=""),"",B19*'MPTO_working_3-way'!$I18)</f>
        <v>3.6268974958506472</v>
      </c>
      <c r="G19" s="22">
        <f>IF(OR($A19="",$B19="",$C19=""),"",C19*'MPTO_working_3-way'!$I18)</f>
        <v>2.0298261553482315</v>
      </c>
      <c r="H19" s="17"/>
      <c r="I19" s="21"/>
      <c r="J19" s="22"/>
      <c r="K19" s="17"/>
      <c r="L19" s="21"/>
      <c r="M19" s="22"/>
      <c r="N19" s="23">
        <f t="shared" si="4"/>
        <v>23.162922755741128</v>
      </c>
      <c r="O19" s="24">
        <f t="shared" si="5"/>
        <v>27.571774530271405</v>
      </c>
      <c r="P19" s="24">
        <f t="shared" si="6"/>
        <v>49.265302713987481</v>
      </c>
      <c r="Q19" t="s">
        <v>132</v>
      </c>
      <c r="R19" t="s">
        <v>110</v>
      </c>
      <c r="S19" s="58" t="s">
        <v>320</v>
      </c>
      <c r="AD19" s="37"/>
      <c r="AE19" s="37"/>
      <c r="AH19" s="37"/>
      <c r="AI19" s="37"/>
      <c r="AJ19" t="s">
        <v>112</v>
      </c>
    </row>
    <row r="20" spans="1:36" s="36" customFormat="1" ht="15" x14ac:dyDescent="0.25">
      <c r="A20">
        <v>3.16</v>
      </c>
      <c r="B20">
        <v>3.08</v>
      </c>
      <c r="C20">
        <v>2.59</v>
      </c>
      <c r="D20" s="20">
        <f t="shared" si="0"/>
        <v>2.7231406978242223E-2</v>
      </c>
      <c r="E20" s="17">
        <f>IF(OR($A20="",$B20="",$C20=""),"",A20*'MPTO_working_3-way'!$I19)</f>
        <v>3.2460512460512456</v>
      </c>
      <c r="F20" s="21">
        <f>IF(OR($A20="",$B20="",$C20=""),"",B20*'MPTO_working_3-way'!$I19)</f>
        <v>3.1638727334929859</v>
      </c>
      <c r="G20" s="22">
        <f>IF(OR($A20="",$B20="",$C20=""),"",C20*'MPTO_working_3-way'!$I19)</f>
        <v>2.6605293440736473</v>
      </c>
      <c r="H20" s="17"/>
      <c r="I20" s="21"/>
      <c r="J20" s="22"/>
      <c r="K20" s="17"/>
      <c r="L20" s="21"/>
      <c r="M20" s="22"/>
      <c r="N20" s="23">
        <f t="shared" si="4"/>
        <v>30.806660899653981</v>
      </c>
      <c r="O20" s="24">
        <f t="shared" si="5"/>
        <v>31.606833910034609</v>
      </c>
      <c r="P20" s="24">
        <f t="shared" si="6"/>
        <v>37.586505190311428</v>
      </c>
      <c r="Q20" t="s">
        <v>133</v>
      </c>
      <c r="R20" t="s">
        <v>134</v>
      </c>
      <c r="S20" s="58" t="s">
        <v>320</v>
      </c>
      <c r="AD20" s="37"/>
      <c r="AE20" s="37"/>
      <c r="AH20" s="37"/>
      <c r="AI20" s="37"/>
      <c r="AJ20" t="s">
        <v>326</v>
      </c>
    </row>
    <row r="21" spans="1:36" s="36" customFormat="1" ht="15" x14ac:dyDescent="0.25">
      <c r="A21">
        <v>2.06</v>
      </c>
      <c r="B21">
        <v>3.56</v>
      </c>
      <c r="C21">
        <v>3.82</v>
      </c>
      <c r="D21" s="20">
        <f t="shared" si="0"/>
        <v>2.8115874320419731E-2</v>
      </c>
      <c r="E21" s="17">
        <f>IF(OR($A21="",$B21="",$C21=""),"",A21*'MPTO_working_3-way'!$I20)</f>
        <v>2.1179187011000646</v>
      </c>
      <c r="F21" s="21">
        <f>IF(OR($A21="",$B21="",$C21=""),"",B21*'MPTO_working_3-way'!$I20)</f>
        <v>3.6600925125806945</v>
      </c>
      <c r="G21" s="22">
        <f>IF(OR($A21="",$B21="",$C21=""),"",C21*'MPTO_working_3-way'!$I20)</f>
        <v>3.9274026399040034</v>
      </c>
      <c r="H21" s="17"/>
      <c r="I21" s="21"/>
      <c r="J21" s="22"/>
      <c r="K21" s="17"/>
      <c r="L21" s="21"/>
      <c r="M21" s="22"/>
      <c r="N21" s="23">
        <f t="shared" si="4"/>
        <v>47.216165544059443</v>
      </c>
      <c r="O21" s="24">
        <f t="shared" si="5"/>
        <v>27.321713769877093</v>
      </c>
      <c r="P21" s="24">
        <f t="shared" si="6"/>
        <v>25.462120686063468</v>
      </c>
      <c r="Q21" t="s">
        <v>135</v>
      </c>
      <c r="R21" t="s">
        <v>136</v>
      </c>
      <c r="S21" s="58" t="s">
        <v>320</v>
      </c>
      <c r="AD21" s="37"/>
      <c r="AE21" s="37"/>
      <c r="AH21" s="37"/>
      <c r="AI21" s="37"/>
      <c r="AJ21" t="s">
        <v>326</v>
      </c>
    </row>
    <row r="22" spans="1:36" s="36" customFormat="1" ht="15" x14ac:dyDescent="0.25">
      <c r="A22">
        <v>2.0699999999999998</v>
      </c>
      <c r="B22">
        <v>3.57</v>
      </c>
      <c r="C22">
        <v>3.76</v>
      </c>
      <c r="D22" s="20">
        <f t="shared" si="0"/>
        <v>2.9161279066051371E-2</v>
      </c>
      <c r="E22" s="17">
        <f>IF(OR($A22="",$B22="",$C22=""),"",A22*'MPTO_working_3-way'!$I21)</f>
        <v>2.1303638476667262</v>
      </c>
      <c r="F22" s="21">
        <f>IF(OR($A22="",$B22="",$C22=""),"",B22*'MPTO_working_3-way'!$I21)</f>
        <v>3.6741057662658032</v>
      </c>
      <c r="G22" s="22">
        <f>IF(OR($A22="",$B22="",$C22=""),"",C22*'MPTO_working_3-way'!$I21)</f>
        <v>3.8696464092883529</v>
      </c>
      <c r="H22" s="17"/>
      <c r="I22" s="21"/>
      <c r="J22" s="22"/>
      <c r="K22" s="17"/>
      <c r="L22" s="21"/>
      <c r="M22" s="22"/>
      <c r="N22" s="23">
        <f t="shared" si="4"/>
        <v>46.940338435391993</v>
      </c>
      <c r="O22" s="24">
        <f t="shared" si="5"/>
        <v>27.217507160017206</v>
      </c>
      <c r="P22" s="24">
        <f t="shared" si="6"/>
        <v>25.842154404590804</v>
      </c>
      <c r="Q22" t="s">
        <v>137</v>
      </c>
      <c r="R22" t="s">
        <v>138</v>
      </c>
      <c r="S22" s="58" t="s">
        <v>320</v>
      </c>
      <c r="AD22" s="37"/>
      <c r="AE22" s="37"/>
      <c r="AH22" s="37"/>
      <c r="AI22" s="37"/>
      <c r="AJ22" t="s">
        <v>326</v>
      </c>
    </row>
    <row r="23" spans="1:36" s="36" customFormat="1" ht="15" x14ac:dyDescent="0.25">
      <c r="A23">
        <v>2.11</v>
      </c>
      <c r="B23">
        <v>3.57</v>
      </c>
      <c r="C23">
        <v>3.64</v>
      </c>
      <c r="D23" s="20">
        <f t="shared" si="0"/>
        <v>2.8770968832301458E-2</v>
      </c>
      <c r="E23" s="17">
        <f>IF(OR($A23="",$B23="",$C23=""),"",A23*'MPTO_working_3-way'!$I22)</f>
        <v>2.1707067442361558</v>
      </c>
      <c r="F23" s="21">
        <f>IF(OR($A23="",$B23="",$C23=""),"",B23*'MPTO_working_3-way'!$I22)</f>
        <v>3.672712358731316</v>
      </c>
      <c r="G23" s="22">
        <f>IF(OR($A23="",$B23="",$C23=""),"",C23*'MPTO_working_3-way'!$I22)</f>
        <v>3.7447263265495776</v>
      </c>
      <c r="H23" s="17"/>
      <c r="I23" s="21"/>
      <c r="J23" s="22"/>
      <c r="K23" s="17"/>
      <c r="L23" s="21"/>
      <c r="M23" s="22"/>
      <c r="N23" s="23">
        <f t="shared" si="4"/>
        <v>46.067945504628142</v>
      </c>
      <c r="O23" s="24">
        <f t="shared" si="5"/>
        <v>27.227833337469292</v>
      </c>
      <c r="P23" s="24">
        <f t="shared" si="6"/>
        <v>26.70422115790257</v>
      </c>
      <c r="Q23" t="s">
        <v>139</v>
      </c>
      <c r="R23" t="s">
        <v>140</v>
      </c>
      <c r="S23" s="58" t="s">
        <v>320</v>
      </c>
      <c r="AD23" s="37"/>
      <c r="AE23" s="37"/>
      <c r="AH23" s="37"/>
      <c r="AI23" s="37"/>
      <c r="AJ23" t="s">
        <v>326</v>
      </c>
    </row>
    <row r="24" spans="1:36" s="36" customFormat="1" ht="15" x14ac:dyDescent="0.25">
      <c r="A24">
        <v>2.11</v>
      </c>
      <c r="B24">
        <v>3.66</v>
      </c>
      <c r="C24">
        <v>3.54</v>
      </c>
      <c r="D24" s="20">
        <f t="shared" si="0"/>
        <v>2.9643568711161139E-2</v>
      </c>
      <c r="E24" s="17">
        <f>IF(OR($A24="",$B24="",$C24=""),"",A24*'MPTO_working_3-way'!$I23)</f>
        <v>2.1725479299805497</v>
      </c>
      <c r="F24" s="21">
        <f>IF(OR($A24="",$B24="",$C24=""),"",B24*'MPTO_working_3-way'!$I23)</f>
        <v>3.7684954614828499</v>
      </c>
      <c r="G24" s="22">
        <f>IF(OR($A24="",$B24="",$C24=""),"",C24*'MPTO_working_3-way'!$I23)</f>
        <v>3.6449382332375104</v>
      </c>
      <c r="H24" s="17"/>
      <c r="I24" s="21"/>
      <c r="J24" s="22"/>
      <c r="K24" s="17"/>
      <c r="L24" s="21"/>
      <c r="M24" s="22"/>
      <c r="N24" s="23">
        <f t="shared" si="4"/>
        <v>46.028903951912021</v>
      </c>
      <c r="O24" s="24">
        <f t="shared" si="5"/>
        <v>26.535788890309931</v>
      </c>
      <c r="P24" s="24">
        <f t="shared" si="6"/>
        <v>27.435307157778066</v>
      </c>
      <c r="Q24" t="s">
        <v>141</v>
      </c>
      <c r="R24" t="s">
        <v>142</v>
      </c>
      <c r="S24" s="58" t="s">
        <v>320</v>
      </c>
      <c r="AD24" s="37"/>
      <c r="AE24" s="37"/>
      <c r="AH24" s="37"/>
      <c r="AI24" s="37"/>
      <c r="AJ24" t="s">
        <v>326</v>
      </c>
    </row>
    <row r="25" spans="1:36" s="36" customFormat="1" ht="15" x14ac:dyDescent="0.25">
      <c r="A25">
        <v>2.73</v>
      </c>
      <c r="B25">
        <v>3.58</v>
      </c>
      <c r="C25">
        <v>2.62</v>
      </c>
      <c r="D25" s="20">
        <f t="shared" si="0"/>
        <v>2.7309364551890702E-2</v>
      </c>
      <c r="E25" s="17">
        <f>IF(OR($A25="",$B25="",$C25=""),"",A25*'MPTO_working_3-way'!$I24)</f>
        <v>2.8045545652266615</v>
      </c>
      <c r="F25" s="21">
        <f>IF(OR($A25="",$B25="",$C25=""),"",B25*'MPTO_working_3-way'!$I24)</f>
        <v>3.6777675250957689</v>
      </c>
      <c r="G25" s="22">
        <f>IF(OR($A25="",$B25="",$C25=""),"",C25*'MPTO_working_3-way'!$I24)</f>
        <v>2.6915505351259537</v>
      </c>
      <c r="H25" s="17"/>
      <c r="I25" s="21"/>
      <c r="J25" s="22"/>
      <c r="K25" s="17"/>
      <c r="L25" s="21"/>
      <c r="M25" s="22"/>
      <c r="N25" s="23">
        <f t="shared" si="4"/>
        <v>35.656286113983342</v>
      </c>
      <c r="O25" s="24">
        <f t="shared" si="5"/>
        <v>27.190408126026398</v>
      </c>
      <c r="P25" s="24">
        <f t="shared" si="6"/>
        <v>37.153305759990275</v>
      </c>
      <c r="Q25" t="s">
        <v>143</v>
      </c>
      <c r="R25" t="s">
        <v>144</v>
      </c>
      <c r="S25" s="58" t="s">
        <v>320</v>
      </c>
      <c r="AD25" s="37"/>
      <c r="AE25" s="37"/>
      <c r="AH25" s="37"/>
      <c r="AI25" s="37"/>
      <c r="AJ25" t="s">
        <v>326</v>
      </c>
    </row>
    <row r="26" spans="1:36" s="36" customFormat="1" ht="15" x14ac:dyDescent="0.25">
      <c r="A26">
        <v>4.0599999999999996</v>
      </c>
      <c r="B26">
        <v>3.83</v>
      </c>
      <c r="C26">
        <v>1.92</v>
      </c>
      <c r="D26" s="20">
        <f t="shared" si="0"/>
        <v>2.8235357796670524E-2</v>
      </c>
      <c r="E26" s="17">
        <f>IF(OR($A26="",$B26="",$C26=""),"",A26*'MPTO_working_3-way'!$I25)</f>
        <v>4.1746355526544816</v>
      </c>
      <c r="F26" s="21">
        <f>IF(OR($A26="",$B26="",$C26=""),"",B26*'MPTO_working_3-way'!$I25)</f>
        <v>3.9381414203612484</v>
      </c>
      <c r="G26" s="22">
        <f>IF(OR($A26="",$B26="",$C26=""),"",C26*'MPTO_working_3-way'!$I25)</f>
        <v>1.9742118869696073</v>
      </c>
      <c r="H26" s="17"/>
      <c r="I26" s="21"/>
      <c r="J26" s="22"/>
      <c r="K26" s="17"/>
      <c r="L26" s="21"/>
      <c r="M26" s="22"/>
      <c r="N26" s="23">
        <f t="shared" si="4"/>
        <v>23.954186835881767</v>
      </c>
      <c r="O26" s="24">
        <f t="shared" si="5"/>
        <v>25.392688917409913</v>
      </c>
      <c r="P26" s="24">
        <f t="shared" si="6"/>
        <v>50.653124246708323</v>
      </c>
      <c r="Q26" t="s">
        <v>145</v>
      </c>
      <c r="R26" t="s">
        <v>146</v>
      </c>
      <c r="S26" s="58" t="s">
        <v>320</v>
      </c>
      <c r="AD26" s="37"/>
      <c r="AE26" s="37"/>
      <c r="AH26" s="37"/>
      <c r="AI26" s="37"/>
      <c r="AJ26" t="s">
        <v>326</v>
      </c>
    </row>
    <row r="27" spans="1:36" s="36" customFormat="1" ht="15" x14ac:dyDescent="0.25">
      <c r="A27">
        <v>3.58</v>
      </c>
      <c r="B27">
        <v>3.82</v>
      </c>
      <c r="C27">
        <v>2.0499999999999998</v>
      </c>
      <c r="D27" s="20">
        <f t="shared" si="0"/>
        <v>2.8914591699369829E-2</v>
      </c>
      <c r="E27" s="17">
        <f>IF(OR($A27="",$B27="",$C27=""),"",A27*'MPTO_working_3-way'!$I26)</f>
        <v>3.683514238283744</v>
      </c>
      <c r="F27" s="21">
        <f>IF(OR($A27="",$B27="",$C27=""),"",B27*'MPTO_working_3-way'!$I26)</f>
        <v>3.9304537402915924</v>
      </c>
      <c r="G27" s="22">
        <f>IF(OR($A27="",$B27="",$C27=""),"",C27*'MPTO_working_3-way'!$I26)</f>
        <v>2.1092749129837078</v>
      </c>
      <c r="H27" s="17"/>
      <c r="I27" s="21"/>
      <c r="J27" s="22"/>
      <c r="K27" s="17"/>
      <c r="L27" s="21"/>
      <c r="M27" s="22"/>
      <c r="N27" s="23">
        <f t="shared" si="4"/>
        <v>27.147987908034498</v>
      </c>
      <c r="O27" s="24">
        <f t="shared" si="5"/>
        <v>25.442355159885739</v>
      </c>
      <c r="P27" s="24">
        <f t="shared" si="6"/>
        <v>47.40965693207977</v>
      </c>
      <c r="Q27" t="s">
        <v>147</v>
      </c>
      <c r="R27" t="s">
        <v>148</v>
      </c>
      <c r="S27" s="58" t="s">
        <v>320</v>
      </c>
      <c r="AD27" s="37"/>
      <c r="AE27" s="37"/>
      <c r="AH27" s="37"/>
      <c r="AI27" s="37"/>
      <c r="AJ27" t="s">
        <v>326</v>
      </c>
    </row>
    <row r="28" spans="1:36" s="36" customFormat="1" ht="15" x14ac:dyDescent="0.25">
      <c r="A28">
        <v>3.55</v>
      </c>
      <c r="B28">
        <v>3.89</v>
      </c>
      <c r="C28">
        <v>2.04</v>
      </c>
      <c r="D28" s="20">
        <f t="shared" si="0"/>
        <v>2.8955628016802848E-2</v>
      </c>
      <c r="E28" s="17">
        <f>IF(OR($A28="",$B28="",$C28=""),"",A28*'MPTO_working_3-way'!$I27)</f>
        <v>3.65279247945965</v>
      </c>
      <c r="F28" s="21">
        <f>IF(OR($A28="",$B28="",$C28=""),"",B28*'MPTO_working_3-way'!$I27)</f>
        <v>4.0026373929853634</v>
      </c>
      <c r="G28" s="22">
        <f>IF(OR($A28="",$B28="",$C28=""),"",C28*'MPTO_working_3-way'!$I27)</f>
        <v>2.0990694811542778</v>
      </c>
      <c r="H28" s="17"/>
      <c r="I28" s="21"/>
      <c r="J28" s="22"/>
      <c r="K28" s="17"/>
      <c r="L28" s="21"/>
      <c r="M28" s="22"/>
      <c r="N28" s="23">
        <f t="shared" si="4"/>
        <v>27.376315671453856</v>
      </c>
      <c r="O28" s="24">
        <f t="shared" si="5"/>
        <v>24.983527155182824</v>
      </c>
      <c r="P28" s="24">
        <f t="shared" si="6"/>
        <v>47.64015717336332</v>
      </c>
      <c r="Q28" t="s">
        <v>101</v>
      </c>
      <c r="R28" t="s">
        <v>149</v>
      </c>
      <c r="S28" s="58" t="s">
        <v>320</v>
      </c>
      <c r="AD28" s="37"/>
      <c r="AE28" s="37"/>
      <c r="AH28" s="37"/>
      <c r="AI28" s="37"/>
      <c r="AJ28" t="s">
        <v>69</v>
      </c>
    </row>
    <row r="29" spans="1:36" s="36" customFormat="1" ht="15" x14ac:dyDescent="0.25">
      <c r="A29">
        <v>2.0499999999999998</v>
      </c>
      <c r="B29">
        <v>3.8</v>
      </c>
      <c r="C29">
        <v>3.62</v>
      </c>
      <c r="D29" s="20">
        <f t="shared" si="0"/>
        <v>2.7205866708274629E-2</v>
      </c>
      <c r="E29" s="17">
        <f>IF(OR($A29="",$B29="",$C29=""),"",A29*'MPTO_working_3-way'!$I28)</f>
        <v>2.1057720267519628</v>
      </c>
      <c r="F29" s="21">
        <f>IF(OR($A29="",$B29="",$C29=""),"",B29*'MPTO_working_3-way'!$I28)</f>
        <v>3.9033822934914433</v>
      </c>
      <c r="G29" s="22">
        <f>IF(OR($A29="",$B29="",$C29=""),"",C29*'MPTO_working_3-way'!$I28)</f>
        <v>3.7184852374839541</v>
      </c>
      <c r="H29" s="17"/>
      <c r="I29" s="21"/>
      <c r="J29" s="22"/>
      <c r="K29" s="17"/>
      <c r="L29" s="21"/>
      <c r="M29" s="22"/>
      <c r="N29" s="23">
        <f t="shared" si="4"/>
        <v>47.488521420927263</v>
      </c>
      <c r="O29" s="24">
        <f t="shared" si="5"/>
        <v>25.618807608658127</v>
      </c>
      <c r="P29" s="24">
        <f t="shared" si="6"/>
        <v>26.892670970414606</v>
      </c>
      <c r="Q29" t="s">
        <v>150</v>
      </c>
      <c r="R29" t="s">
        <v>104</v>
      </c>
      <c r="S29" s="58" t="s">
        <v>320</v>
      </c>
      <c r="AD29" s="37"/>
      <c r="AE29" s="37"/>
      <c r="AH29" s="37"/>
      <c r="AI29" s="37"/>
      <c r="AJ29" t="s">
        <v>69</v>
      </c>
    </row>
    <row r="30" spans="1:36" s="36" customFormat="1" ht="15" x14ac:dyDescent="0.25">
      <c r="A30">
        <v>3.21</v>
      </c>
      <c r="B30">
        <v>3.6</v>
      </c>
      <c r="C30">
        <v>2.2799999999999998</v>
      </c>
      <c r="D30" s="20">
        <f t="shared" si="0"/>
        <v>2.7900748756626736E-2</v>
      </c>
      <c r="E30" s="17">
        <f>IF(OR($A30="",$B30="",$C30=""),"",A30*'MPTO_working_3-way'!$I29)</f>
        <v>3.2995614035087719</v>
      </c>
      <c r="F30" s="21">
        <f>IF(OR($A30="",$B30="",$C30=""),"",B30*'MPTO_working_3-way'!$I29)</f>
        <v>3.7004426955238565</v>
      </c>
      <c r="G30" s="22">
        <f>IF(OR($A30="",$B30="",$C30=""),"",C30*'MPTO_working_3-way'!$I29)</f>
        <v>2.3436137071651086</v>
      </c>
      <c r="H30" s="17"/>
      <c r="I30" s="21"/>
      <c r="J30" s="22"/>
      <c r="K30" s="17"/>
      <c r="L30" s="21"/>
      <c r="M30" s="22"/>
      <c r="N30" s="23">
        <f t="shared" si="4"/>
        <v>30.307058354379901</v>
      </c>
      <c r="O30" s="24">
        <f t="shared" si="5"/>
        <v>27.023793699322081</v>
      </c>
      <c r="P30" s="24">
        <f t="shared" si="6"/>
        <v>42.669147946298025</v>
      </c>
      <c r="Q30" t="s">
        <v>151</v>
      </c>
      <c r="R30" t="s">
        <v>152</v>
      </c>
      <c r="S30" s="58" t="s">
        <v>320</v>
      </c>
      <c r="AD30" s="37"/>
      <c r="AE30" s="37"/>
      <c r="AH30" s="37"/>
      <c r="AI30" s="37"/>
      <c r="AJ30" t="s">
        <v>69</v>
      </c>
    </row>
    <row r="31" spans="1:36" s="36" customFormat="1" ht="15" x14ac:dyDescent="0.25">
      <c r="A31">
        <v>2.2000000000000002</v>
      </c>
      <c r="B31">
        <v>3.53</v>
      </c>
      <c r="C31">
        <v>3.44</v>
      </c>
      <c r="D31" s="20">
        <f t="shared" si="0"/>
        <v>2.8529247944229175E-2</v>
      </c>
      <c r="E31" s="17">
        <f>IF(OR($A31="",$B31="",$C31=""),"",A31*'MPTO_working_3-way'!$I30)</f>
        <v>2.2627643454773043</v>
      </c>
      <c r="F31" s="21">
        <f>IF(OR($A31="",$B31="",$C31=""),"",B31*'MPTO_working_3-way'!$I30)</f>
        <v>3.6307082452431287</v>
      </c>
      <c r="G31" s="22">
        <f>IF(OR($A31="",$B31="",$C31=""),"",C31*'MPTO_working_3-way'!$I30)</f>
        <v>3.5381406129281485</v>
      </c>
      <c r="H31" s="17"/>
      <c r="I31" s="21"/>
      <c r="J31" s="22"/>
      <c r="K31" s="17"/>
      <c r="L31" s="21"/>
      <c r="M31" s="22"/>
      <c r="N31" s="23">
        <f t="shared" si="4"/>
        <v>44.193731530141349</v>
      </c>
      <c r="O31" s="24">
        <f t="shared" si="5"/>
        <v>27.542835514535689</v>
      </c>
      <c r="P31" s="24">
        <f t="shared" si="6"/>
        <v>28.263432955322958</v>
      </c>
      <c r="Q31" t="s">
        <v>153</v>
      </c>
      <c r="R31" t="s">
        <v>154</v>
      </c>
      <c r="S31" s="58" t="s">
        <v>320</v>
      </c>
      <c r="AD31" s="37"/>
      <c r="AE31" s="37"/>
      <c r="AH31" s="37"/>
      <c r="AI31" s="37"/>
      <c r="AJ31" t="s">
        <v>69</v>
      </c>
    </row>
    <row r="32" spans="1:36" s="36" customFormat="1" ht="15" x14ac:dyDescent="0.25">
      <c r="A32">
        <v>3.45</v>
      </c>
      <c r="B32">
        <v>3.74</v>
      </c>
      <c r="C32">
        <v>2.12</v>
      </c>
      <c r="D32" s="20">
        <f t="shared" si="0"/>
        <v>2.8932864815700121E-2</v>
      </c>
      <c r="E32" s="17">
        <f>IF(OR($A32="",$B32="",$C32=""),"",A32*'MPTO_working_3-way'!$I31)</f>
        <v>3.5498183836141655</v>
      </c>
      <c r="F32" s="21">
        <f>IF(OR($A32="",$B32="",$C32=""),"",B32*'MPTO_working_3-way'!$I31)</f>
        <v>3.8482089144107188</v>
      </c>
      <c r="G32" s="22">
        <f>IF(OR($A32="",$B32="",$C32=""),"",C32*'MPTO_working_3-way'!$I31)</f>
        <v>2.1813376734092844</v>
      </c>
      <c r="H32" s="17"/>
      <c r="I32" s="21"/>
      <c r="J32" s="22"/>
      <c r="K32" s="17"/>
      <c r="L32" s="21"/>
      <c r="M32" s="22"/>
      <c r="N32" s="23">
        <f t="shared" si="4"/>
        <v>28.170455272189816</v>
      </c>
      <c r="O32" s="24">
        <f t="shared" si="5"/>
        <v>25.986115157501299</v>
      </c>
      <c r="P32" s="24">
        <f t="shared" si="6"/>
        <v>45.843429570308899</v>
      </c>
      <c r="Q32" t="s">
        <v>155</v>
      </c>
      <c r="R32" t="s">
        <v>156</v>
      </c>
      <c r="S32" s="58" t="s">
        <v>320</v>
      </c>
      <c r="AD32" s="37"/>
      <c r="AE32" s="37"/>
      <c r="AH32" s="37"/>
      <c r="AI32" s="37"/>
      <c r="AJ32" t="s">
        <v>327</v>
      </c>
    </row>
    <row r="33" spans="1:36" s="36" customFormat="1" ht="15" x14ac:dyDescent="0.25">
      <c r="A33">
        <v>3.16</v>
      </c>
      <c r="B33">
        <v>3.72</v>
      </c>
      <c r="C33">
        <v>2.2599999999999998</v>
      </c>
      <c r="D33" s="20">
        <f t="shared" si="0"/>
        <v>2.775077660980152E-2</v>
      </c>
      <c r="E33" s="17">
        <f>IF(OR($A33="",$B33="",$C33=""),"",A33*'MPTO_working_3-way'!$I32)</f>
        <v>3.2476924540869732</v>
      </c>
      <c r="F33" s="21">
        <f>IF(OR($A33="",$B33="",$C33=""),"",B33*'MPTO_working_3-way'!$I32)</f>
        <v>3.8232328889884619</v>
      </c>
      <c r="G33" s="22">
        <f>IF(OR($A33="",$B33="",$C33=""),"",C33*'MPTO_working_3-way'!$I32)</f>
        <v>2.3227167551381513</v>
      </c>
      <c r="H33" s="17"/>
      <c r="I33" s="21"/>
      <c r="J33" s="22"/>
      <c r="K33" s="17"/>
      <c r="L33" s="21"/>
      <c r="M33" s="22"/>
      <c r="N33" s="23">
        <f t="shared" si="4"/>
        <v>30.791092880164079</v>
      </c>
      <c r="O33" s="24">
        <f t="shared" si="5"/>
        <v>26.155874597128626</v>
      </c>
      <c r="P33" s="24">
        <f t="shared" si="6"/>
        <v>43.053032522707305</v>
      </c>
      <c r="Q33" t="s">
        <v>157</v>
      </c>
      <c r="R33" t="s">
        <v>158</v>
      </c>
      <c r="S33" s="58" t="s">
        <v>320</v>
      </c>
      <c r="AD33" s="37"/>
      <c r="AE33" s="37"/>
      <c r="AH33" s="37"/>
      <c r="AI33" s="37"/>
      <c r="AJ33" t="s">
        <v>327</v>
      </c>
    </row>
    <row r="34" spans="1:36" s="36" customFormat="1" ht="15" x14ac:dyDescent="0.25">
      <c r="A34">
        <v>1.63</v>
      </c>
      <c r="B34">
        <v>4.47</v>
      </c>
      <c r="C34">
        <v>5.15</v>
      </c>
      <c r="D34" s="20">
        <f t="shared" si="0"/>
        <v>3.1385336329329272E-2</v>
      </c>
      <c r="E34" s="17">
        <f>IF(OR($A34="",$B34="",$C34=""),"",A34*'MPTO_working_3-way'!$I33)</f>
        <v>1.6811580982168066</v>
      </c>
      <c r="F34" s="21">
        <f>IF(OR($A34="",$B34="",$C34=""),"",B34*'MPTO_working_3-way'!$I33)</f>
        <v>4.6102924533921019</v>
      </c>
      <c r="G34" s="22">
        <f>IF(OR($A34="",$B34="",$C34=""),"",C34*'MPTO_working_3-way'!$I33)</f>
        <v>5.3116344820960464</v>
      </c>
      <c r="H34" s="17"/>
      <c r="I34" s="21"/>
      <c r="J34" s="22"/>
      <c r="K34" s="17"/>
      <c r="L34" s="21"/>
      <c r="M34" s="22"/>
      <c r="N34" s="23">
        <f t="shared" si="4"/>
        <v>59.482805398296179</v>
      </c>
      <c r="O34" s="24">
        <f t="shared" si="5"/>
        <v>21.69059794166057</v>
      </c>
      <c r="P34" s="24">
        <f t="shared" si="6"/>
        <v>18.826596660043251</v>
      </c>
      <c r="Q34" t="s">
        <v>159</v>
      </c>
      <c r="R34" t="s">
        <v>160</v>
      </c>
      <c r="S34" s="58" t="s">
        <v>320</v>
      </c>
      <c r="AD34" s="37"/>
      <c r="AE34" s="37"/>
      <c r="AH34" s="37"/>
      <c r="AI34" s="37"/>
      <c r="AJ34" t="s">
        <v>327</v>
      </c>
    </row>
    <row r="35" spans="1:36" s="36" customFormat="1" ht="15" x14ac:dyDescent="0.25">
      <c r="A35">
        <v>2.17</v>
      </c>
      <c r="B35">
        <v>3.59</v>
      </c>
      <c r="C35">
        <v>3.34</v>
      </c>
      <c r="D35" s="20">
        <f t="shared" si="0"/>
        <v>3.878222272577414E-2</v>
      </c>
      <c r="E35" s="17">
        <f>IF(OR($A35="",$B35="",$C35=""),"",A35*'MPTO_working_3-way'!$I34)</f>
        <v>2.25415742331493</v>
      </c>
      <c r="F35" s="21">
        <f>IF(OR($A35="",$B35="",$C35=""),"",B35*'MPTO_working_3-way'!$I34)</f>
        <v>3.7292281795855291</v>
      </c>
      <c r="G35" s="22">
        <f>IF(OR($A35="",$B35="",$C35=""),"",C35*'MPTO_working_3-way'!$I34)</f>
        <v>3.4695326239040853</v>
      </c>
      <c r="H35" s="17"/>
      <c r="I35" s="21"/>
      <c r="J35" s="22"/>
      <c r="K35" s="17"/>
      <c r="L35" s="21"/>
      <c r="M35" s="22"/>
      <c r="N35" s="23">
        <f t="shared" si="4"/>
        <v>44.362473962861699</v>
      </c>
      <c r="O35" s="24">
        <f t="shared" si="5"/>
        <v>26.81520013911139</v>
      </c>
      <c r="P35" s="24">
        <f t="shared" si="6"/>
        <v>28.822325898026918</v>
      </c>
      <c r="Q35" t="s">
        <v>161</v>
      </c>
      <c r="R35" t="s">
        <v>162</v>
      </c>
      <c r="S35" s="58" t="s">
        <v>320</v>
      </c>
      <c r="AD35" s="37"/>
      <c r="AE35" s="37"/>
      <c r="AH35" s="37"/>
      <c r="AI35" s="37"/>
      <c r="AJ35" t="s">
        <v>328</v>
      </c>
    </row>
    <row r="36" spans="1:36" s="36" customFormat="1" ht="15" x14ac:dyDescent="0.25">
      <c r="A36">
        <v>1.93</v>
      </c>
      <c r="B36">
        <v>3.61</v>
      </c>
      <c r="C36">
        <v>4.2699999999999996</v>
      </c>
      <c r="D36" s="20">
        <f t="shared" si="0"/>
        <v>2.9335062745940332E-2</v>
      </c>
      <c r="E36" s="17">
        <f>IF(OR($A36="",$B36="",$C36=""),"",A36*'MPTO_working_3-way'!$I35)</f>
        <v>1.9866166710996649</v>
      </c>
      <c r="F36" s="21">
        <f>IF(OR($A36="",$B36="",$C36=""),"",B36*'MPTO_working_3-way'!$I35)</f>
        <v>3.7158995765128444</v>
      </c>
      <c r="G36" s="22">
        <f>IF(OR($A36="",$B36="",$C36=""),"",C36*'MPTO_working_3-way'!$I35)</f>
        <v>4.395260717925165</v>
      </c>
      <c r="H36" s="17"/>
      <c r="I36" s="21"/>
      <c r="J36" s="22"/>
      <c r="K36" s="17"/>
      <c r="L36" s="21"/>
      <c r="M36" s="22"/>
      <c r="N36" s="23">
        <f t="shared" si="4"/>
        <v>50.336837224186958</v>
      </c>
      <c r="O36" s="24">
        <f t="shared" si="5"/>
        <v>26.911383889939295</v>
      </c>
      <c r="P36" s="24">
        <f t="shared" si="6"/>
        <v>22.751778885873733</v>
      </c>
      <c r="Q36" t="s">
        <v>163</v>
      </c>
      <c r="R36" t="s">
        <v>164</v>
      </c>
      <c r="S36" s="58" t="s">
        <v>320</v>
      </c>
      <c r="AD36" s="37"/>
      <c r="AE36" s="37"/>
      <c r="AH36" s="37"/>
      <c r="AI36" s="37"/>
      <c r="AJ36" t="s">
        <v>328</v>
      </c>
    </row>
    <row r="37" spans="1:36" s="36" customFormat="1" ht="15" x14ac:dyDescent="0.25">
      <c r="A37">
        <v>1.74</v>
      </c>
      <c r="B37">
        <v>4.08</v>
      </c>
      <c r="C37">
        <v>4.8099999999999996</v>
      </c>
      <c r="D37" s="20">
        <f t="shared" si="0"/>
        <v>2.7710890794055087E-2</v>
      </c>
      <c r="E37" s="17">
        <f>IF(OR($A37="",$B37="",$C37=""),"",A37*'MPTO_working_3-way'!$I36)</f>
        <v>1.7882169499816558</v>
      </c>
      <c r="F37" s="21">
        <f>IF(OR($A37="",$B37="",$C37=""),"",B37*'MPTO_working_3-way'!$I36)</f>
        <v>4.1930604344397446</v>
      </c>
      <c r="G37" s="22">
        <f>IF(OR($A37="",$B37="",$C37=""),"",C37*'MPTO_working_3-way'!$I36)</f>
        <v>4.9432893847194048</v>
      </c>
      <c r="H37" s="17"/>
      <c r="I37" s="21"/>
      <c r="J37" s="22"/>
      <c r="K37" s="17"/>
      <c r="L37" s="21"/>
      <c r="M37" s="22"/>
      <c r="N37" s="23">
        <f t="shared" si="4"/>
        <v>55.921626288703862</v>
      </c>
      <c r="O37" s="24">
        <f t="shared" si="5"/>
        <v>23.848928858417821</v>
      </c>
      <c r="P37" s="24">
        <f t="shared" si="6"/>
        <v>20.22944485287832</v>
      </c>
      <c r="Q37" t="s">
        <v>165</v>
      </c>
      <c r="R37" t="s">
        <v>166</v>
      </c>
      <c r="S37" s="58" t="s">
        <v>320</v>
      </c>
      <c r="AD37" s="37"/>
      <c r="AE37" s="37"/>
      <c r="AH37" s="37"/>
      <c r="AI37" s="37"/>
      <c r="AJ37" t="s">
        <v>328</v>
      </c>
    </row>
    <row r="38" spans="1:36" s="36" customFormat="1" ht="15" x14ac:dyDescent="0.25">
      <c r="A38">
        <v>3.29</v>
      </c>
      <c r="B38">
        <v>3.16</v>
      </c>
      <c r="C38">
        <v>2.36</v>
      </c>
      <c r="D38" s="20">
        <f t="shared" si="0"/>
        <v>4.4135877543008739E-2</v>
      </c>
      <c r="E38" s="17">
        <f>IF(OR($A38="",$B38="",$C38=""),"",A38*'MPTO_working_3-way'!$I37)</f>
        <v>3.4352070371164989</v>
      </c>
      <c r="F38" s="21">
        <f>IF(OR($A38="",$B38="",$C38=""),"",B38*'MPTO_working_3-way'!$I37)</f>
        <v>3.2994693730359077</v>
      </c>
      <c r="G38" s="22">
        <f>IF(OR($A38="",$B38="",$C38=""),"",C38*'MPTO_working_3-way'!$I37)</f>
        <v>2.4641606710015007</v>
      </c>
      <c r="H38" s="17"/>
      <c r="I38" s="21"/>
      <c r="J38" s="22"/>
      <c r="K38" s="17"/>
      <c r="L38" s="21"/>
      <c r="M38" s="22"/>
      <c r="N38" s="23">
        <f t="shared" si="4"/>
        <v>29.110326952502884</v>
      </c>
      <c r="O38" s="24">
        <f t="shared" si="5"/>
        <v>30.307903694219778</v>
      </c>
      <c r="P38" s="24">
        <f t="shared" si="6"/>
        <v>40.58176935327733</v>
      </c>
      <c r="Q38" t="s">
        <v>167</v>
      </c>
      <c r="R38" t="s">
        <v>168</v>
      </c>
      <c r="S38" s="58" t="s">
        <v>320</v>
      </c>
      <c r="AD38" s="37"/>
      <c r="AE38" s="37"/>
      <c r="AH38" s="37"/>
      <c r="AI38" s="37"/>
      <c r="AJ38" t="s">
        <v>329</v>
      </c>
    </row>
    <row r="39" spans="1:36" s="36" customFormat="1" ht="15" x14ac:dyDescent="0.25">
      <c r="A39">
        <v>1.54</v>
      </c>
      <c r="B39">
        <v>3.89</v>
      </c>
      <c r="C39">
        <v>6.96</v>
      </c>
      <c r="D39" s="20">
        <f t="shared" si="0"/>
        <v>5.009821901054945E-2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169</v>
      </c>
      <c r="R39" t="s">
        <v>170</v>
      </c>
      <c r="S39" s="58" t="s">
        <v>320</v>
      </c>
      <c r="AD39" s="37"/>
      <c r="AE39" s="37"/>
      <c r="AH39" s="37"/>
      <c r="AI39" s="37"/>
      <c r="AJ39" t="s">
        <v>329</v>
      </c>
    </row>
    <row r="40" spans="1:36" s="36" customFormat="1" ht="15" x14ac:dyDescent="0.25">
      <c r="A40">
        <v>3.69</v>
      </c>
      <c r="B40">
        <v>3.97</v>
      </c>
      <c r="C40">
        <v>1.98</v>
      </c>
      <c r="D40" s="20">
        <f t="shared" si="0"/>
        <v>2.7942383843348573E-2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171</v>
      </c>
      <c r="R40" t="s">
        <v>172</v>
      </c>
      <c r="S40" s="58" t="s">
        <v>320</v>
      </c>
      <c r="AD40" s="37"/>
      <c r="AE40" s="37"/>
      <c r="AH40" s="37"/>
      <c r="AI40" s="37"/>
      <c r="AJ40" t="s">
        <v>330</v>
      </c>
    </row>
    <row r="41" spans="1:36" s="36" customFormat="1" ht="15" x14ac:dyDescent="0.25">
      <c r="A41">
        <v>6.07</v>
      </c>
      <c r="B41">
        <v>4.6399999999999997</v>
      </c>
      <c r="C41">
        <v>1.53</v>
      </c>
      <c r="D41" s="20">
        <f t="shared" si="0"/>
        <v>3.3856658420151842E-2</v>
      </c>
      <c r="E41" s="17">
        <f>IF(OR($A41="",$B41="",$C41=""),"",A41*'MPTO_working_3-way'!$I40)</f>
        <v>6.3740961893940353</v>
      </c>
      <c r="F41" s="21">
        <f>IF(OR($A41="",$B41="",$C41=""),"",B41*'MPTO_working_3-way'!$I40)</f>
        <v>4.8724557362089493</v>
      </c>
      <c r="G41" s="22">
        <f>IF(OR($A41="",$B41="",$C41=""),"",C41*'MPTO_working_3-way'!$I40)</f>
        <v>1.6066502750861407</v>
      </c>
      <c r="H41" s="17"/>
      <c r="I41" s="21"/>
      <c r="J41" s="22"/>
      <c r="K41" s="17"/>
      <c r="L41" s="21"/>
      <c r="M41" s="22"/>
      <c r="N41" s="23">
        <f t="shared" si="4"/>
        <v>15.688498734360437</v>
      </c>
      <c r="O41" s="24">
        <f t="shared" si="5"/>
        <v>20.523531749475829</v>
      </c>
      <c r="P41" s="24">
        <f t="shared" si="6"/>
        <v>62.241298900371142</v>
      </c>
      <c r="Q41" t="s">
        <v>173</v>
      </c>
      <c r="R41" t="s">
        <v>174</v>
      </c>
      <c r="S41" s="58" t="s">
        <v>320</v>
      </c>
      <c r="AD41" s="37"/>
      <c r="AE41" s="37"/>
      <c r="AH41" s="37"/>
      <c r="AI41" s="37"/>
      <c r="AJ41" t="s">
        <v>330</v>
      </c>
    </row>
    <row r="42" spans="1:36" s="36" customFormat="1" ht="15" x14ac:dyDescent="0.25">
      <c r="A42">
        <v>1.78</v>
      </c>
      <c r="B42">
        <v>3.94</v>
      </c>
      <c r="C42">
        <v>4.68</v>
      </c>
      <c r="D42" s="20">
        <f t="shared" si="0"/>
        <v>2.9280073083187252E-2</v>
      </c>
      <c r="E42" s="17">
        <f>IF(OR($A42="",$B42="",$C42=""),"",A42*'MPTO_working_3-way'!$I41)</f>
        <v>1.8297374432411604</v>
      </c>
      <c r="F42" s="21">
        <f>IF(OR($A42="",$B42="",$C42=""),"",B42*'MPTO_working_3-way'!$I41)</f>
        <v>4.0500929923427931</v>
      </c>
      <c r="G42" s="22">
        <f>IF(OR($A42="",$B42="",$C42=""),"",C42*'MPTO_working_3-way'!$I41)</f>
        <v>4.8107703563868709</v>
      </c>
      <c r="H42" s="17"/>
      <c r="I42" s="21"/>
      <c r="J42" s="22"/>
      <c r="K42" s="17"/>
      <c r="L42" s="21"/>
      <c r="M42" s="22"/>
      <c r="N42" s="23">
        <f t="shared" si="4"/>
        <v>54.652649957723987</v>
      </c>
      <c r="O42" s="24">
        <f t="shared" si="5"/>
        <v>24.690791097651953</v>
      </c>
      <c r="P42" s="24">
        <f t="shared" si="6"/>
        <v>20.786691650587329</v>
      </c>
      <c r="Q42" t="s">
        <v>175</v>
      </c>
      <c r="R42" t="s">
        <v>176</v>
      </c>
      <c r="S42" s="58" t="s">
        <v>320</v>
      </c>
      <c r="AD42" s="37"/>
      <c r="AE42" s="37"/>
      <c r="AH42" s="37"/>
      <c r="AI42" s="37"/>
      <c r="AJ42" t="s">
        <v>330</v>
      </c>
    </row>
    <row r="43" spans="1:36" s="36" customFormat="1" ht="15" x14ac:dyDescent="0.25">
      <c r="A43">
        <v>2.06</v>
      </c>
      <c r="B43">
        <v>3.76</v>
      </c>
      <c r="C43">
        <v>3.6</v>
      </c>
      <c r="D43" s="20">
        <f t="shared" si="0"/>
        <v>2.9172117790171814E-2</v>
      </c>
      <c r="E43" s="17">
        <f>IF(OR($A43="",$B43="",$C43=""),"",A43*'MPTO_working_3-way'!$I42)</f>
        <v>2.1297447163455128</v>
      </c>
      <c r="F43" s="21">
        <f>IF(OR($A43="",$B43="",$C43=""),"",B43*'MPTO_working_3-way'!$I42)</f>
        <v>3.8873010356597706</v>
      </c>
      <c r="G43" s="22">
        <f>IF(OR($A43="",$B43="",$C43=""),"",C43*'MPTO_working_3-way'!$I42)</f>
        <v>3.7218839703125468</v>
      </c>
      <c r="H43" s="17"/>
      <c r="I43" s="21"/>
      <c r="J43" s="22"/>
      <c r="K43" s="17"/>
      <c r="L43" s="21"/>
      <c r="M43" s="22"/>
      <c r="N43" s="23">
        <f t="shared" si="4"/>
        <v>46.953984312069444</v>
      </c>
      <c r="O43" s="24">
        <f t="shared" si="5"/>
        <v>25.724789277357196</v>
      </c>
      <c r="P43" s="24">
        <f t="shared" si="6"/>
        <v>26.868113245239737</v>
      </c>
      <c r="Q43" t="s">
        <v>177</v>
      </c>
      <c r="R43" t="s">
        <v>178</v>
      </c>
      <c r="S43" s="58" t="s">
        <v>320</v>
      </c>
      <c r="AD43" s="37"/>
      <c r="AE43" s="37"/>
      <c r="AH43" s="37"/>
      <c r="AI43" s="37"/>
      <c r="AJ43" t="s">
        <v>331</v>
      </c>
    </row>
    <row r="44" spans="1:36" s="36" customFormat="1" ht="15" x14ac:dyDescent="0.25">
      <c r="A44">
        <v>5.92</v>
      </c>
      <c r="B44">
        <v>4.53</v>
      </c>
      <c r="C44">
        <v>1.56</v>
      </c>
      <c r="D44" s="20">
        <f t="shared" si="0"/>
        <v>3.0695111820939536E-2</v>
      </c>
      <c r="E44" s="17">
        <f>IF(OR($A44="",$B44="",$C44=""),"",A44*'MPTO_working_3-way'!$I43)</f>
        <v>6.0933380326524684</v>
      </c>
      <c r="F44" s="21">
        <f>IF(OR($A44="",$B44="",$C44=""),"",B44*'MPTO_working_3-way'!$I43)</f>
        <v>4.6626387310668385</v>
      </c>
      <c r="G44" s="22">
        <f>IF(OR($A44="",$B44="",$C44=""),"",C44*'MPTO_working_3-way'!$I43)</f>
        <v>1.6056769140097722</v>
      </c>
      <c r="H44" s="17"/>
      <c r="I44" s="21"/>
      <c r="J44" s="22"/>
      <c r="K44" s="17"/>
      <c r="L44" s="21"/>
      <c r="M44" s="22"/>
      <c r="N44" s="23">
        <f t="shared" si="4"/>
        <v>16.411365898974978</v>
      </c>
      <c r="O44" s="24">
        <f t="shared" si="5"/>
        <v>21.44708302912403</v>
      </c>
      <c r="P44" s="24">
        <f t="shared" si="6"/>
        <v>62.279029565340934</v>
      </c>
      <c r="Q44" t="s">
        <v>179</v>
      </c>
      <c r="R44" t="s">
        <v>180</v>
      </c>
      <c r="S44" s="58" t="s">
        <v>320</v>
      </c>
      <c r="AD44" s="37"/>
      <c r="AE44" s="37"/>
      <c r="AH44" s="37"/>
      <c r="AI44" s="37"/>
      <c r="AJ44" t="s">
        <v>331</v>
      </c>
    </row>
    <row r="45" spans="1:36" s="36" customFormat="1" ht="15" x14ac:dyDescent="0.25">
      <c r="A45">
        <v>2.12</v>
      </c>
      <c r="B45">
        <v>3.99</v>
      </c>
      <c r="C45">
        <v>3.27</v>
      </c>
      <c r="D45" s="20">
        <f t="shared" si="0"/>
        <v>2.8135077177104062E-2</v>
      </c>
      <c r="E45" s="17">
        <f>IF(OR($A45="",$B45="",$C45=""),"",A45*'MPTO_working_3-way'!$I44)</f>
        <v>2.1818448897151645</v>
      </c>
      <c r="F45" s="21">
        <f>IF(OR($A45="",$B45="",$C45=""),"",B45*'MPTO_working_3-way'!$I44)</f>
        <v>4.1063967499827854</v>
      </c>
      <c r="G45" s="22">
        <f>IF(OR($A45="",$B45="",$C45=""),"",C45*'MPTO_working_3-way'!$I44)</f>
        <v>3.3653928251738621</v>
      </c>
      <c r="H45" s="17"/>
      <c r="I45" s="21"/>
      <c r="J45" s="22"/>
      <c r="K45" s="17"/>
      <c r="L45" s="21"/>
      <c r="M45" s="22"/>
      <c r="N45" s="23">
        <f t="shared" si="4"/>
        <v>45.832772288893004</v>
      </c>
      <c r="O45" s="24">
        <f t="shared" si="5"/>
        <v>24.352249937958188</v>
      </c>
      <c r="P45" s="24">
        <f t="shared" si="6"/>
        <v>29.714213227049903</v>
      </c>
      <c r="Q45" t="s">
        <v>181</v>
      </c>
      <c r="R45" t="s">
        <v>182</v>
      </c>
      <c r="S45" s="58" t="s">
        <v>320</v>
      </c>
      <c r="AD45" s="37"/>
      <c r="AE45" s="37"/>
      <c r="AH45" s="37"/>
      <c r="AI45" s="37"/>
      <c r="AJ45" t="s">
        <v>332</v>
      </c>
    </row>
    <row r="46" spans="1:36" s="36" customFormat="1" ht="15" x14ac:dyDescent="0.25">
      <c r="A46">
        <v>2.73</v>
      </c>
      <c r="B46">
        <v>3.92</v>
      </c>
      <c r="C46">
        <v>2.46</v>
      </c>
      <c r="D46" s="20">
        <f t="shared" si="0"/>
        <v>2.790647215734321E-2</v>
      </c>
      <c r="E46" s="17">
        <f>IF(OR($A46="",$B46="",$C46=""),"",A46*'MPTO_working_3-way'!$I45)</f>
        <v>2.813797655271165</v>
      </c>
      <c r="F46" s="21">
        <f>IF(OR($A46="",$B46="",$C46=""),"",B46*'MPTO_working_3-way'!$I45)</f>
        <v>4.0403248383380825</v>
      </c>
      <c r="G46" s="22">
        <f>IF(OR($A46="",$B46="",$C46=""),"",C46*'MPTO_working_3-way'!$I45)</f>
        <v>2.5355099750795111</v>
      </c>
      <c r="H46" s="17"/>
      <c r="I46" s="21"/>
      <c r="J46" s="22"/>
      <c r="K46" s="17"/>
      <c r="L46" s="21"/>
      <c r="M46" s="22"/>
      <c r="N46" s="23">
        <f t="shared" si="4"/>
        <v>35.539158195212522</v>
      </c>
      <c r="O46" s="24">
        <f t="shared" si="5"/>
        <v>24.750485171665868</v>
      </c>
      <c r="P46" s="24">
        <f t="shared" si="6"/>
        <v>39.439797509321217</v>
      </c>
      <c r="Q46" t="s">
        <v>183</v>
      </c>
      <c r="R46" t="s">
        <v>184</v>
      </c>
      <c r="S46" s="58" t="s">
        <v>320</v>
      </c>
      <c r="AD46" s="37"/>
      <c r="AE46" s="37"/>
      <c r="AH46" s="37"/>
      <c r="AI46" s="37"/>
      <c r="AJ46" t="s">
        <v>332</v>
      </c>
    </row>
    <row r="47" spans="1:36" s="36" customFormat="1" ht="15" x14ac:dyDescent="0.25">
      <c r="A47">
        <v>2.12</v>
      </c>
      <c r="B47">
        <v>4.1900000000000004</v>
      </c>
      <c r="C47">
        <v>3.14</v>
      </c>
      <c r="D47" s="20">
        <f t="shared" si="0"/>
        <v>2.8832935274038407E-2</v>
      </c>
      <c r="E47" s="17">
        <f>IF(OR($A47="",$B47="",$C47=""),"",A47*'MPTO_working_3-way'!$I46)</f>
        <v>2.1796463636154608</v>
      </c>
      <c r="F47" s="21">
        <f>IF(OR($A47="",$B47="",$C47=""),"",B47*'MPTO_working_3-way'!$I46)</f>
        <v>4.3078859733720662</v>
      </c>
      <c r="G47" s="22">
        <f>IF(OR($A47="",$B47="",$C47=""),"",C47*'MPTO_working_3-way'!$I46)</f>
        <v>3.2283441423361068</v>
      </c>
      <c r="H47" s="17"/>
      <c r="I47" s="21"/>
      <c r="J47" s="22"/>
      <c r="K47" s="17"/>
      <c r="L47" s="21"/>
      <c r="M47" s="22"/>
      <c r="N47" s="23">
        <f t="shared" si="4"/>
        <v>45.879002057070515</v>
      </c>
      <c r="O47" s="24">
        <f t="shared" si="5"/>
        <v>23.213242090928283</v>
      </c>
      <c r="P47" s="24">
        <f t="shared" si="6"/>
        <v>30.975631962098571</v>
      </c>
      <c r="Q47" t="s">
        <v>185</v>
      </c>
      <c r="R47" t="s">
        <v>186</v>
      </c>
      <c r="S47" s="58" t="s">
        <v>320</v>
      </c>
      <c r="AD47" s="37"/>
      <c r="AE47" s="37"/>
      <c r="AH47" s="37"/>
      <c r="AI47" s="37"/>
      <c r="AJ47" t="s">
        <v>73</v>
      </c>
    </row>
    <row r="48" spans="1:36" s="36" customFormat="1" ht="15" x14ac:dyDescent="0.25">
      <c r="A48">
        <v>2.3199999999999998</v>
      </c>
      <c r="B48">
        <v>4.0199999999999996</v>
      </c>
      <c r="C48">
        <v>2.87</v>
      </c>
      <c r="D48" s="20">
        <f t="shared" si="0"/>
        <v>2.8222757413222332E-2</v>
      </c>
      <c r="E48" s="17">
        <f>IF(OR($A48="",$B48="",$C48=""),"",A48*'MPTO_working_3-way'!$I47)</f>
        <v>2.3847430154050362</v>
      </c>
      <c r="F48" s="21">
        <f>IF(OR($A48="",$B48="",$C48=""),"",B48*'MPTO_working_3-way'!$I47)</f>
        <v>4.1321840180725191</v>
      </c>
      <c r="G48" s="22">
        <f>IF(OR($A48="",$B48="",$C48=""),"",C48*'MPTO_working_3-way'!$I47)</f>
        <v>2.9500915750915753</v>
      </c>
      <c r="H48" s="17"/>
      <c r="I48" s="21"/>
      <c r="J48" s="22"/>
      <c r="K48" s="17"/>
      <c r="L48" s="21"/>
      <c r="M48" s="22"/>
      <c r="N48" s="23">
        <f t="shared" si="4"/>
        <v>41.933239495416039</v>
      </c>
      <c r="O48" s="24">
        <f t="shared" si="5"/>
        <v>24.200277519742592</v>
      </c>
      <c r="P48" s="24">
        <f t="shared" si="6"/>
        <v>33.897252832531429</v>
      </c>
      <c r="Q48" t="s">
        <v>187</v>
      </c>
      <c r="R48" t="s">
        <v>188</v>
      </c>
      <c r="S48" s="58" t="s">
        <v>320</v>
      </c>
      <c r="AD48" s="37"/>
      <c r="AE48" s="37"/>
      <c r="AH48" s="37"/>
      <c r="AI48" s="37"/>
      <c r="AJ48" t="s">
        <v>73</v>
      </c>
    </row>
    <row r="49" spans="1:36" s="36" customFormat="1" ht="15" x14ac:dyDescent="0.25">
      <c r="A49">
        <v>2.17</v>
      </c>
      <c r="B49">
        <v>3.91</v>
      </c>
      <c r="C49">
        <v>3.2</v>
      </c>
      <c r="D49" s="20">
        <f t="shared" si="0"/>
        <v>2.9083968790882375E-2</v>
      </c>
      <c r="E49" s="17">
        <f>IF(OR($A49="",$B49="",$C49=""),"",A49*'MPTO_working_3-way'!$I48)</f>
        <v>2.2325674695446631</v>
      </c>
      <c r="F49" s="21">
        <f>IF(OR($A49="",$B49="",$C49=""),"",B49*'MPTO_working_3-way'!$I48)</f>
        <v>4.0227367769214899</v>
      </c>
      <c r="G49" s="22">
        <f>IF(OR($A49="",$B49="",$C49=""),"",C49*'MPTO_working_3-way'!$I48)</f>
        <v>3.292265392876923</v>
      </c>
      <c r="H49" s="17"/>
      <c r="I49" s="21"/>
      <c r="J49" s="22"/>
      <c r="K49" s="17"/>
      <c r="L49" s="21"/>
      <c r="M49" s="22"/>
      <c r="N49" s="23">
        <f t="shared" si="4"/>
        <v>44.791479480078252</v>
      </c>
      <c r="O49" s="24">
        <f t="shared" si="5"/>
        <v>24.858698330375908</v>
      </c>
      <c r="P49" s="24">
        <f t="shared" si="6"/>
        <v>30.374222022428061</v>
      </c>
      <c r="Q49" t="s">
        <v>189</v>
      </c>
      <c r="R49" t="s">
        <v>190</v>
      </c>
      <c r="S49" s="58" t="s">
        <v>320</v>
      </c>
      <c r="AD49" s="37"/>
      <c r="AE49" s="37"/>
      <c r="AH49" s="37"/>
      <c r="AI49" s="37"/>
      <c r="AJ49" t="s">
        <v>73</v>
      </c>
    </row>
    <row r="50" spans="1:36" s="36" customFormat="1" ht="15" x14ac:dyDescent="0.25">
      <c r="A50">
        <v>2.85</v>
      </c>
      <c r="B50">
        <v>3.52</v>
      </c>
      <c r="C50">
        <v>2.5499999999999998</v>
      </c>
      <c r="D50" s="20">
        <f t="shared" si="0"/>
        <v>2.7124964818463493E-2</v>
      </c>
      <c r="E50" s="17">
        <f>IF(OR($A50="",$B50="",$C50=""),"",A50*'MPTO_working_3-way'!$I49)</f>
        <v>2.9304348586276836</v>
      </c>
      <c r="F50" s="21">
        <f>IF(OR($A50="",$B50="",$C50=""),"",B50*'MPTO_working_3-way'!$I49)</f>
        <v>3.6193441060945428</v>
      </c>
      <c r="G50" s="22">
        <f>IF(OR($A50="",$B50="",$C50=""),"",C50*'MPTO_working_3-way'!$I49)</f>
        <v>2.6219680314037168</v>
      </c>
      <c r="H50" s="17"/>
      <c r="I50" s="21"/>
      <c r="J50" s="22"/>
      <c r="K50" s="17"/>
      <c r="L50" s="21"/>
      <c r="M50" s="22"/>
      <c r="N50" s="23">
        <f t="shared" si="4"/>
        <v>34.12462819488497</v>
      </c>
      <c r="O50" s="24">
        <f t="shared" si="5"/>
        <v>27.629315441881293</v>
      </c>
      <c r="P50" s="24">
        <f t="shared" si="6"/>
        <v>38.139290335459677</v>
      </c>
      <c r="Q50" t="s">
        <v>191</v>
      </c>
      <c r="R50" t="s">
        <v>192</v>
      </c>
      <c r="S50" s="58" t="s">
        <v>320</v>
      </c>
      <c r="AD50" s="37"/>
      <c r="AE50" s="37"/>
      <c r="AH50" s="37"/>
      <c r="AI50" s="37"/>
      <c r="AJ50" t="s">
        <v>73</v>
      </c>
    </row>
    <row r="51" spans="1:36" s="36" customFormat="1" ht="15" x14ac:dyDescent="0.25">
      <c r="A51">
        <v>2.92</v>
      </c>
      <c r="B51">
        <v>2.99</v>
      </c>
      <c r="C51">
        <v>2.85</v>
      </c>
      <c r="D51" s="20">
        <f t="shared" si="0"/>
        <v>2.7791106942230748E-2</v>
      </c>
      <c r="E51" s="17">
        <f>IF(OR($A51="",$B51="",$C51=""),"",A51*'MPTO_working_3-way'!$I50)</f>
        <v>3.0049251888693767</v>
      </c>
      <c r="F51" s="21">
        <f>IF(OR($A51="",$B51="",$C51=""),"",B51*'MPTO_working_3-way'!$I50)</f>
        <v>3.0769610666847385</v>
      </c>
      <c r="G51" s="22">
        <f>IF(OR($A51="",$B51="",$C51=""),"",C51*'MPTO_working_3-way'!$I50)</f>
        <v>2.9328893110540148</v>
      </c>
      <c r="H51" s="17"/>
      <c r="I51" s="21"/>
      <c r="J51" s="22"/>
      <c r="K51" s="17"/>
      <c r="L51" s="21"/>
      <c r="M51" s="22"/>
      <c r="N51" s="23">
        <f t="shared" si="4"/>
        <v>33.278698707845592</v>
      </c>
      <c r="O51" s="24">
        <f t="shared" si="5"/>
        <v>32.499598738096694</v>
      </c>
      <c r="P51" s="24">
        <f t="shared" si="6"/>
        <v>34.096070255055835</v>
      </c>
      <c r="Q51" t="s">
        <v>88</v>
      </c>
      <c r="R51" t="s">
        <v>105</v>
      </c>
      <c r="S51" s="58" t="s">
        <v>321</v>
      </c>
      <c r="AD51" s="37"/>
      <c r="AE51" s="37"/>
      <c r="AH51" s="37"/>
      <c r="AI51" s="37"/>
      <c r="AJ51" t="s">
        <v>68</v>
      </c>
    </row>
    <row r="52" spans="1:36" s="36" customFormat="1" ht="15" x14ac:dyDescent="0.25">
      <c r="A52">
        <v>2.67</v>
      </c>
      <c r="B52">
        <v>3.1</v>
      </c>
      <c r="C52">
        <v>2.94</v>
      </c>
      <c r="D52" s="20">
        <f t="shared" si="0"/>
        <v>3.7248534789051435E-2</v>
      </c>
      <c r="E52" s="17">
        <f>IF(OR($A52="",$B52="",$C52=""),"",A52*'MPTO_working_3-way'!$I51)</f>
        <v>2.7424236560652973</v>
      </c>
      <c r="F52" s="21">
        <f>IF(OR($A52="",$B52="",$C52=""),"",B52*'MPTO_working_3-way'!$I51)</f>
        <v>3.1840873909372371</v>
      </c>
      <c r="G52" s="22">
        <f>IF(OR($A52="",$B52="",$C52=""),"",C52*'MPTO_working_3-way'!$I51)</f>
        <v>3.0197473965662827</v>
      </c>
      <c r="H52" s="17"/>
      <c r="I52" s="21"/>
      <c r="J52" s="22"/>
      <c r="K52" s="17"/>
      <c r="L52" s="21"/>
      <c r="M52" s="22"/>
      <c r="N52" s="23">
        <f t="shared" si="4"/>
        <v>36.464096194194653</v>
      </c>
      <c r="O52" s="24">
        <f t="shared" si="5"/>
        <v>31.406173173709583</v>
      </c>
      <c r="P52" s="24">
        <f t="shared" si="6"/>
        <v>33.115352666156369</v>
      </c>
      <c r="Q52" t="s">
        <v>75</v>
      </c>
      <c r="R52" t="s">
        <v>84</v>
      </c>
      <c r="S52" s="58" t="s">
        <v>321</v>
      </c>
      <c r="AD52" s="37"/>
      <c r="AE52" s="37"/>
      <c r="AH52" s="37"/>
      <c r="AI52" s="37"/>
      <c r="AJ52" t="s">
        <v>68</v>
      </c>
    </row>
    <row r="53" spans="1:36" s="36" customFormat="1" ht="15" x14ac:dyDescent="0.25">
      <c r="A53">
        <v>1.93</v>
      </c>
      <c r="B53">
        <v>3.19</v>
      </c>
      <c r="C53">
        <v>4.79</v>
      </c>
      <c r="D53" s="20">
        <f t="shared" si="0"/>
        <v>4.0382606073740224E-2</v>
      </c>
      <c r="E53" s="17">
        <f>IF(OR($A53="",$B53="",$C53=""),"",A53*'MPTO_working_3-way'!$I52)</f>
        <v>1.9836368363985053</v>
      </c>
      <c r="F53" s="21">
        <f>IF(OR($A53="",$B53="",$C53=""),"",B53*'MPTO_working_3-way'!$I52)</f>
        <v>3.278653631145716</v>
      </c>
      <c r="G53" s="22">
        <f>IF(OR($A53="",$B53="",$C53=""),"",C53*'MPTO_working_3-way'!$I52)</f>
        <v>4.9231194022532856</v>
      </c>
      <c r="H53" s="17"/>
      <c r="I53" s="21"/>
      <c r="J53" s="22"/>
      <c r="K53" s="17"/>
      <c r="L53" s="21"/>
      <c r="M53" s="22"/>
      <c r="N53" s="23">
        <f t="shared" si="4"/>
        <v>50.41245361301123</v>
      </c>
      <c r="O53" s="24">
        <f t="shared" si="5"/>
        <v>30.50032459972153</v>
      </c>
      <c r="P53" s="24">
        <f t="shared" si="6"/>
        <v>20.312324733426237</v>
      </c>
      <c r="Q53" t="s">
        <v>91</v>
      </c>
      <c r="R53" t="s">
        <v>89</v>
      </c>
      <c r="S53" s="58" t="s">
        <v>321</v>
      </c>
      <c r="AD53" s="37"/>
      <c r="AE53" s="37"/>
      <c r="AH53" s="37"/>
      <c r="AI53" s="37"/>
      <c r="AJ53" t="s">
        <v>68</v>
      </c>
    </row>
    <row r="54" spans="1:36" s="36" customFormat="1" ht="15" x14ac:dyDescent="0.25">
      <c r="A54">
        <v>1.99</v>
      </c>
      <c r="B54">
        <v>3.28</v>
      </c>
      <c r="C54">
        <v>4.29</v>
      </c>
      <c r="D54" s="20">
        <f t="shared" si="0"/>
        <v>4.0490844694791139E-2</v>
      </c>
      <c r="E54" s="17">
        <f>IF(OR($A54="",$B54="",$C54=""),"",A54*'MPTO_working_3-way'!$I53)</f>
        <v>2.0641245842302123</v>
      </c>
      <c r="F54" s="21">
        <f>IF(OR($A54="",$B54="",$C54=""),"",B54*'MPTO_working_3-way'!$I53)</f>
        <v>3.4021751941080884</v>
      </c>
      <c r="G54" s="22">
        <f>IF(OR($A54="",$B54="",$C54=""),"",C54*'MPTO_working_3-way'!$I53)</f>
        <v>4.4497962142450307</v>
      </c>
      <c r="H54" s="17"/>
      <c r="I54" s="21"/>
      <c r="J54" s="22"/>
      <c r="K54" s="17"/>
      <c r="L54" s="21"/>
      <c r="M54" s="22"/>
      <c r="N54" s="23">
        <f t="shared" si="4"/>
        <v>48.446688133068122</v>
      </c>
      <c r="O54" s="24">
        <f t="shared" si="5"/>
        <v>29.392960178294381</v>
      </c>
      <c r="P54" s="24">
        <f t="shared" si="6"/>
        <v>22.472939250537426</v>
      </c>
      <c r="Q54" t="s">
        <v>94</v>
      </c>
      <c r="R54" t="s">
        <v>74</v>
      </c>
      <c r="S54" s="58" t="s">
        <v>321</v>
      </c>
      <c r="AD54" s="37"/>
      <c r="AE54" s="37"/>
      <c r="AH54" s="37"/>
      <c r="AI54" s="37"/>
      <c r="AJ54" t="s">
        <v>68</v>
      </c>
    </row>
    <row r="55" spans="1:36" s="36" customFormat="1" ht="15" x14ac:dyDescent="0.25">
      <c r="A55">
        <v>2.96</v>
      </c>
      <c r="B55">
        <v>3.83</v>
      </c>
      <c r="C55">
        <v>2.33</v>
      </c>
      <c r="D55" s="20">
        <f t="shared" si="0"/>
        <v>2.8118992938186427E-2</v>
      </c>
      <c r="E55" s="17">
        <f>IF(OR($A55="",$B55="",$C55=""),"",A55*'MPTO_working_3-way'!$I54)</f>
        <v>3.079532513978271</v>
      </c>
      <c r="F55" s="21">
        <f>IF(OR($A55="",$B55="",$C55=""),"",B55*'MPTO_working_3-way'!$I54)</f>
        <v>3.9846653812624253</v>
      </c>
      <c r="G55" s="22">
        <f>IF(OR($A55="",$B55="",$C55=""),"",C55*'MPTO_working_3-way'!$I54)</f>
        <v>2.4240914721518148</v>
      </c>
      <c r="H55" s="17"/>
      <c r="I55" s="21"/>
      <c r="J55" s="22"/>
      <c r="K55" s="17"/>
      <c r="L55" s="21"/>
      <c r="M55" s="22"/>
      <c r="N55" s="23">
        <f t="shared" si="4"/>
        <v>32.472461175873654</v>
      </c>
      <c r="O55" s="24">
        <f t="shared" si="5"/>
        <v>25.096210203808354</v>
      </c>
      <c r="P55" s="24">
        <f t="shared" si="6"/>
        <v>41.252568704114168</v>
      </c>
      <c r="Q55" t="s">
        <v>193</v>
      </c>
      <c r="R55" t="s">
        <v>194</v>
      </c>
      <c r="S55" s="58" t="s">
        <v>321</v>
      </c>
      <c r="AD55" s="37"/>
      <c r="AE55" s="37"/>
      <c r="AH55" s="37"/>
      <c r="AI55" s="37"/>
      <c r="AJ55" t="s">
        <v>325</v>
      </c>
    </row>
    <row r="56" spans="1:36" s="36" customFormat="1" ht="15" x14ac:dyDescent="0.25">
      <c r="A56">
        <v>2.0699999999999998</v>
      </c>
      <c r="B56">
        <v>3.72</v>
      </c>
      <c r="C56">
        <v>3.62</v>
      </c>
      <c r="D56" s="20">
        <f t="shared" si="0"/>
        <v>2.815208566334082E-2</v>
      </c>
      <c r="E56" s="17">
        <f>IF(OR($A56="",$B56="",$C56=""),"",A56*'MPTO_working_3-way'!$I55)</f>
        <v>2.1538160485182174</v>
      </c>
      <c r="F56" s="21">
        <f>IF(OR($A56="",$B56="",$C56=""),"",B56*'MPTO_working_3-way'!$I55)</f>
        <v>3.8706259422646232</v>
      </c>
      <c r="G56" s="22">
        <f>IF(OR($A56="",$B56="",$C56=""),"",C56*'MPTO_working_3-way'!$I55)</f>
        <v>3.766576857795144</v>
      </c>
      <c r="H56" s="17"/>
      <c r="I56" s="21"/>
      <c r="J56" s="22"/>
      <c r="K56" s="17"/>
      <c r="L56" s="21"/>
      <c r="M56" s="22"/>
      <c r="N56" s="23">
        <f t="shared" si="4"/>
        <v>46.429220391777662</v>
      </c>
      <c r="O56" s="24">
        <f t="shared" si="5"/>
        <v>25.835614572844019</v>
      </c>
      <c r="P56" s="24">
        <f t="shared" si="6"/>
        <v>26.549305583143575</v>
      </c>
      <c r="Q56" t="s">
        <v>195</v>
      </c>
      <c r="R56" t="s">
        <v>196</v>
      </c>
      <c r="S56" s="58" t="s">
        <v>321</v>
      </c>
      <c r="AD56" s="37"/>
      <c r="AE56" s="37"/>
      <c r="AH56" s="37"/>
      <c r="AI56" s="37"/>
      <c r="AJ56" t="s">
        <v>325</v>
      </c>
    </row>
    <row r="57" spans="1:36" s="36" customFormat="1" ht="15" x14ac:dyDescent="0.25">
      <c r="A57">
        <v>2.73</v>
      </c>
      <c r="B57">
        <v>3.74</v>
      </c>
      <c r="C57">
        <v>2.54</v>
      </c>
      <c r="D57" s="20">
        <f t="shared" si="0"/>
        <v>2.7380832846326086E-2</v>
      </c>
      <c r="E57" s="17">
        <f>IF(OR($A57="",$B57="",$C57=""),"",A57*'MPTO_working_3-way'!$I56)</f>
        <v>2.8067648507212488</v>
      </c>
      <c r="F57" s="21">
        <f>IF(OR($A57="",$B57="",$C57=""),"",B57*'MPTO_working_3-way'!$I56)</f>
        <v>3.8451650335888177</v>
      </c>
      <c r="G57" s="22">
        <f>IF(OR($A57="",$B57="",$C57=""),"",C57*'MPTO_working_3-way'!$I56)</f>
        <v>2.6114222420629938</v>
      </c>
      <c r="H57" s="17"/>
      <c r="I57" s="21"/>
      <c r="J57" s="22"/>
      <c r="K57" s="17"/>
      <c r="L57" s="21"/>
      <c r="M57" s="22"/>
      <c r="N57" s="23">
        <f t="shared" si="4"/>
        <v>35.62820732000516</v>
      </c>
      <c r="O57" s="24">
        <f t="shared" si="5"/>
        <v>26.006686091875427</v>
      </c>
      <c r="P57" s="24">
        <f t="shared" si="6"/>
        <v>38.29330944236775</v>
      </c>
      <c r="Q57" t="s">
        <v>197</v>
      </c>
      <c r="R57" t="s">
        <v>198</v>
      </c>
      <c r="S57" s="58" t="s">
        <v>321</v>
      </c>
      <c r="AD57" s="37"/>
      <c r="AE57" s="37"/>
      <c r="AH57" s="37"/>
      <c r="AI57" s="37"/>
      <c r="AJ57" t="s">
        <v>325</v>
      </c>
    </row>
    <row r="58" spans="1:36" s="36" customFormat="1" ht="15" x14ac:dyDescent="0.25">
      <c r="A58">
        <v>1.68</v>
      </c>
      <c r="B58">
        <v>3.63</v>
      </c>
      <c r="C58">
        <v>6.17</v>
      </c>
      <c r="D58" s="20">
        <f t="shared" si="0"/>
        <v>3.2794743196982834E-2</v>
      </c>
      <c r="E58" s="17">
        <f>IF(OR($A58="",$B58="",$C58=""),"",A58*'MPTO_working_3-way'!$I57)</f>
        <v>1.7272955039144124</v>
      </c>
      <c r="F58" s="21">
        <f>IF(OR($A58="",$B58="",$C58=""),"",B58*'MPTO_working_3-way'!$I57)</f>
        <v>3.732192070957927</v>
      </c>
      <c r="G58" s="22">
        <f>IF(OR($A58="",$B58="",$C58=""),"",C58*'MPTO_working_3-way'!$I57)</f>
        <v>6.343698368542813</v>
      </c>
      <c r="H58" s="17"/>
      <c r="I58" s="21"/>
      <c r="J58" s="22"/>
      <c r="K58" s="17"/>
      <c r="L58" s="21"/>
      <c r="M58" s="22"/>
      <c r="N58" s="23">
        <f t="shared" si="4"/>
        <v>57.893973424569857</v>
      </c>
      <c r="O58" s="24">
        <f t="shared" si="5"/>
        <v>26.793905055999272</v>
      </c>
      <c r="P58" s="24">
        <f t="shared" si="6"/>
        <v>15.763675097775909</v>
      </c>
      <c r="Q58" t="s">
        <v>199</v>
      </c>
      <c r="R58" t="s">
        <v>200</v>
      </c>
      <c r="S58" s="58" t="s">
        <v>321</v>
      </c>
      <c r="AD58" s="37"/>
      <c r="AE58" s="37"/>
      <c r="AH58" s="37"/>
      <c r="AI58" s="37"/>
      <c r="AJ58" t="s">
        <v>107</v>
      </c>
    </row>
    <row r="59" spans="1:36" s="36" customFormat="1" ht="15" x14ac:dyDescent="0.25">
      <c r="A59">
        <v>1.69</v>
      </c>
      <c r="B59">
        <v>4.16</v>
      </c>
      <c r="C59">
        <v>4.72</v>
      </c>
      <c r="D59" s="20">
        <f t="shared" si="0"/>
        <v>4.3964998495637397E-2</v>
      </c>
      <c r="E59" s="17">
        <f>IF(OR($A59="",$B59="",$C59=""),"",A59*'MPTO_working_3-way'!$I58)</f>
        <v>1.7362736075102911</v>
      </c>
      <c r="F59" s="21">
        <f>IF(OR($A59="",$B59="",$C59=""),"",B59*'MPTO_working_3-way'!$I58)</f>
        <v>4.2739042646407164</v>
      </c>
      <c r="G59" s="22">
        <f>IF(OR($A59="",$B59="",$C59=""),"",C59*'MPTO_working_3-way'!$I58)</f>
        <v>4.8492375310346585</v>
      </c>
      <c r="H59" s="17"/>
      <c r="I59" s="21"/>
      <c r="J59" s="22"/>
      <c r="K59" s="17"/>
      <c r="L59" s="21"/>
      <c r="M59" s="22"/>
      <c r="N59" s="23">
        <f t="shared" si="4"/>
        <v>57.594609264028271</v>
      </c>
      <c r="O59" s="24">
        <f t="shared" si="5"/>
        <v>23.397810013511485</v>
      </c>
      <c r="P59" s="24">
        <f t="shared" si="6"/>
        <v>20.621798655976228</v>
      </c>
      <c r="Q59" t="s">
        <v>201</v>
      </c>
      <c r="R59" t="s">
        <v>202</v>
      </c>
      <c r="S59" s="58" t="s">
        <v>321</v>
      </c>
      <c r="AD59" s="37"/>
      <c r="AE59" s="37"/>
      <c r="AH59" s="37"/>
      <c r="AI59" s="37"/>
      <c r="AJ59" t="s">
        <v>333</v>
      </c>
    </row>
    <row r="60" spans="1:36" s="36" customFormat="1" ht="15" x14ac:dyDescent="0.25">
      <c r="A60">
        <v>1.72</v>
      </c>
      <c r="B60">
        <v>3.94</v>
      </c>
      <c r="C60">
        <v>4.84</v>
      </c>
      <c r="D60" s="20">
        <f t="shared" si="0"/>
        <v>4.1814025684127953E-2</v>
      </c>
      <c r="E60" s="17">
        <f>IF(OR($A60="",$B60="",$C60=""),"",A60*'MPTO_working_3-way'!$I59)</f>
        <v>1.7764069582988105</v>
      </c>
      <c r="F60" s="21">
        <f>IF(OR($A60="",$B60="",$C60=""),"",B60*'MPTO_working_3-way'!$I59)</f>
        <v>4.0692112881961124</v>
      </c>
      <c r="G60" s="22">
        <f>IF(OR($A60="",$B60="",$C60=""),"",C60*'MPTO_working_3-way'!$I59)</f>
        <v>4.9987265570733967</v>
      </c>
      <c r="H60" s="17"/>
      <c r="I60" s="21"/>
      <c r="J60" s="22"/>
      <c r="K60" s="17"/>
      <c r="L60" s="21"/>
      <c r="M60" s="22"/>
      <c r="N60" s="23">
        <f t="shared" si="4"/>
        <v>56.293407055647734</v>
      </c>
      <c r="O60" s="24">
        <f t="shared" si="5"/>
        <v>24.574786836475663</v>
      </c>
      <c r="P60" s="24">
        <f t="shared" si="6"/>
        <v>20.005095069362422</v>
      </c>
      <c r="Q60" t="s">
        <v>203</v>
      </c>
      <c r="R60" t="s">
        <v>204</v>
      </c>
      <c r="S60" s="58" t="s">
        <v>321</v>
      </c>
      <c r="AD60" s="37"/>
      <c r="AE60" s="37"/>
      <c r="AH60" s="37"/>
      <c r="AI60" s="37"/>
      <c r="AJ60" t="s">
        <v>333</v>
      </c>
    </row>
    <row r="61" spans="1:36" s="36" customFormat="1" ht="15" x14ac:dyDescent="0.25">
      <c r="A61">
        <v>1.7</v>
      </c>
      <c r="B61">
        <v>4.0599999999999996</v>
      </c>
      <c r="C61">
        <v>4.76</v>
      </c>
      <c r="D61" s="20">
        <f t="shared" si="0"/>
        <v>4.4624746450304231E-2</v>
      </c>
      <c r="E61" s="17">
        <f>IF(OR($A61="",$B61="",$C61=""),"",A61*'MPTO_working_3-way'!$I60)</f>
        <v>1.7747404974425836</v>
      </c>
      <c r="F61" s="21">
        <f>IF(OR($A61="",$B61="",$C61=""),"",B61*'MPTO_working_3-way'!$I60)</f>
        <v>4.238497893892287</v>
      </c>
      <c r="G61" s="22">
        <f>IF(OR($A61="",$B61="",$C61=""),"",C61*'MPTO_working_3-way'!$I60)</f>
        <v>4.9692733928392334</v>
      </c>
      <c r="H61" s="17"/>
      <c r="I61" s="21"/>
      <c r="J61" s="22"/>
      <c r="K61" s="17"/>
      <c r="L61" s="21"/>
      <c r="M61" s="22"/>
      <c r="N61" s="23">
        <f t="shared" si="4"/>
        <v>56.34626591555265</v>
      </c>
      <c r="O61" s="24">
        <f t="shared" si="5"/>
        <v>23.593264053310225</v>
      </c>
      <c r="P61" s="24">
        <f t="shared" si="6"/>
        <v>20.123666398411665</v>
      </c>
      <c r="Q61" t="s">
        <v>205</v>
      </c>
      <c r="R61" t="s">
        <v>206</v>
      </c>
      <c r="S61" s="58" t="s">
        <v>321</v>
      </c>
      <c r="AD61" s="37"/>
      <c r="AE61" s="37"/>
      <c r="AH61" s="37"/>
      <c r="AI61" s="37"/>
      <c r="AJ61" t="s">
        <v>333</v>
      </c>
    </row>
    <row r="62" spans="1:36" s="36" customFormat="1" ht="15" x14ac:dyDescent="0.25">
      <c r="A62">
        <v>1.77</v>
      </c>
      <c r="B62">
        <v>3.73</v>
      </c>
      <c r="C62">
        <v>4.8</v>
      </c>
      <c r="D62" s="20">
        <f t="shared" si="0"/>
        <v>4.1401599491071028E-2</v>
      </c>
      <c r="E62" s="17">
        <f>IF(OR($A62="",$B62="",$C62=""),"",A62*'MPTO_working_3-way'!$I61)</f>
        <v>1.8440108254609064</v>
      </c>
      <c r="F62" s="21">
        <f>IF(OR($A62="",$B62="",$C62=""),"",B62*'MPTO_working_3-way'!$I61)</f>
        <v>3.8859663158017974</v>
      </c>
      <c r="G62" s="22">
        <f>IF(OR($A62="",$B62="",$C62=""),"",C62*'MPTO_working_3-way'!$I61)</f>
        <v>5.0007073232838142</v>
      </c>
      <c r="H62" s="17"/>
      <c r="I62" s="21"/>
      <c r="J62" s="22"/>
      <c r="K62" s="17"/>
      <c r="L62" s="21"/>
      <c r="M62" s="22"/>
      <c r="N62" s="23">
        <f t="shared" si="4"/>
        <v>54.229616561499974</v>
      </c>
      <c r="O62" s="24">
        <f t="shared" si="5"/>
        <v>25.733625017119287</v>
      </c>
      <c r="P62" s="24">
        <f t="shared" si="6"/>
        <v>19.997171107053113</v>
      </c>
      <c r="Q62" t="s">
        <v>207</v>
      </c>
      <c r="R62" t="s">
        <v>208</v>
      </c>
      <c r="S62" s="58" t="s">
        <v>321</v>
      </c>
      <c r="AD62" s="37"/>
      <c r="AE62" s="37"/>
      <c r="AH62" s="37"/>
      <c r="AI62" s="37"/>
      <c r="AJ62" t="s">
        <v>333</v>
      </c>
    </row>
    <row r="63" spans="1:36" s="36" customFormat="1" ht="15" x14ac:dyDescent="0.25">
      <c r="A63">
        <v>2.29</v>
      </c>
      <c r="B63">
        <v>3.81</v>
      </c>
      <c r="C63">
        <v>3.05</v>
      </c>
      <c r="D63" s="20">
        <f t="shared" si="0"/>
        <v>2.7017266767489723E-2</v>
      </c>
      <c r="E63" s="17">
        <f>IF(OR($A63="",$B63="",$C63=""),"",A63*'MPTO_working_3-way'!$I62)</f>
        <v>2.3921906693711965</v>
      </c>
      <c r="F63" s="21">
        <f>IF(OR($A63="",$B63="",$C63=""),"",B63*'MPTO_working_3-way'!$I62)</f>
        <v>3.9800202839756591</v>
      </c>
      <c r="G63" s="22">
        <f>IF(OR($A63="",$B63="",$C63=""),"",C63*'MPTO_working_3-way'!$I62)</f>
        <v>3.1861054766734278</v>
      </c>
      <c r="H63" s="17"/>
      <c r="I63" s="21"/>
      <c r="J63" s="22"/>
      <c r="K63" s="17"/>
      <c r="L63" s="21"/>
      <c r="M63" s="22"/>
      <c r="N63" s="23">
        <f t="shared" si="4"/>
        <v>41.802687921312589</v>
      </c>
      <c r="O63" s="24">
        <f t="shared" si="5"/>
        <v>25.125500089187881</v>
      </c>
      <c r="P63" s="24">
        <f t="shared" si="6"/>
        <v>31.386280439280601</v>
      </c>
      <c r="Q63" t="s">
        <v>209</v>
      </c>
      <c r="R63" t="s">
        <v>210</v>
      </c>
      <c r="S63" s="58" t="s">
        <v>321</v>
      </c>
      <c r="AD63" s="37"/>
      <c r="AE63" s="37"/>
      <c r="AH63" s="37"/>
      <c r="AI63" s="37"/>
      <c r="AJ63" t="s">
        <v>334</v>
      </c>
    </row>
    <row r="64" spans="1:36" s="36" customFormat="1" ht="15" x14ac:dyDescent="0.25">
      <c r="A64">
        <v>1.73</v>
      </c>
      <c r="B64">
        <v>4.32</v>
      </c>
      <c r="C64">
        <v>4.5199999999999996</v>
      </c>
      <c r="D64" s="20">
        <f t="shared" si="0"/>
        <v>3.0755101615503655E-2</v>
      </c>
      <c r="E64" s="17">
        <f>IF(OR($A64="",$B64="",$C64=""),"",A64*'MPTO_working_3-way'!$I63)</f>
        <v>1.8016247671195529</v>
      </c>
      <c r="F64" s="21">
        <f>IF(OR($A64="",$B64="",$C64=""),"",B64*'MPTO_working_3-way'!$I63)</f>
        <v>4.4988549098014268</v>
      </c>
      <c r="G64" s="22">
        <f>IF(OR($A64="",$B64="",$C64=""),"",C64*'MPTO_working_3-way'!$I63)</f>
        <v>4.7071352296996407</v>
      </c>
      <c r="H64" s="17"/>
      <c r="I64" s="21"/>
      <c r="J64" s="22"/>
      <c r="K64" s="17"/>
      <c r="L64" s="21"/>
      <c r="M64" s="22"/>
      <c r="N64" s="23">
        <f t="shared" si="4"/>
        <v>55.505453646643922</v>
      </c>
      <c r="O64" s="24">
        <f t="shared" si="5"/>
        <v>22.227878427938425</v>
      </c>
      <c r="P64" s="24">
        <f t="shared" si="6"/>
        <v>21.244343984224336</v>
      </c>
      <c r="Q64" t="s">
        <v>211</v>
      </c>
      <c r="R64" t="s">
        <v>212</v>
      </c>
      <c r="S64" s="58" t="s">
        <v>321</v>
      </c>
      <c r="AD64" s="37"/>
      <c r="AE64" s="37"/>
      <c r="AH64" s="37"/>
      <c r="AI64" s="37"/>
      <c r="AJ64" t="s">
        <v>334</v>
      </c>
    </row>
    <row r="65" spans="1:36" s="36" customFormat="1" ht="15" x14ac:dyDescent="0.25">
      <c r="A65">
        <v>2.14</v>
      </c>
      <c r="B65">
        <v>3.84</v>
      </c>
      <c r="C65">
        <v>3.34</v>
      </c>
      <c r="D65" s="20">
        <f t="shared" si="0"/>
        <v>2.7107583897625354E-2</v>
      </c>
      <c r="E65" s="17">
        <f>IF(OR($A65="",$B65="",$C65=""),"",A65*'MPTO_working_3-way'!$I64)</f>
        <v>2.1978169508824283</v>
      </c>
      <c r="F65" s="21">
        <f>IF(OR($A65="",$B65="",$C65=""),"",B65*'MPTO_working_3-way'!$I64)</f>
        <v>3.9437463043871603</v>
      </c>
      <c r="G65" s="22">
        <f>IF(OR($A65="",$B65="",$C65=""),"",C65*'MPTO_working_3-way'!$I64)</f>
        <v>3.4302376710034155</v>
      </c>
      <c r="H65" s="17"/>
      <c r="I65" s="21"/>
      <c r="J65" s="22"/>
      <c r="K65" s="17"/>
      <c r="L65" s="21"/>
      <c r="M65" s="22"/>
      <c r="N65" s="23">
        <f t="shared" si="4"/>
        <v>45.499694576406732</v>
      </c>
      <c r="O65" s="24">
        <f t="shared" si="5"/>
        <v>25.356600623310005</v>
      </c>
      <c r="P65" s="24">
        <f t="shared" si="6"/>
        <v>29.1524989202127</v>
      </c>
      <c r="Q65" t="s">
        <v>213</v>
      </c>
      <c r="R65" t="s">
        <v>214</v>
      </c>
      <c r="S65" s="58" t="s">
        <v>321</v>
      </c>
      <c r="AD65" s="37"/>
      <c r="AE65" s="37"/>
      <c r="AH65" s="37"/>
      <c r="AI65" s="37"/>
      <c r="AJ65" t="s">
        <v>334</v>
      </c>
    </row>
    <row r="66" spans="1:36" s="36" customFormat="1" ht="15" x14ac:dyDescent="0.25">
      <c r="A66">
        <v>2.17</v>
      </c>
      <c r="B66">
        <v>3.34</v>
      </c>
      <c r="C66">
        <v>3.73</v>
      </c>
      <c r="D66" s="20">
        <f t="shared" si="0"/>
        <v>2.8327205437656433E-2</v>
      </c>
      <c r="E66" s="17">
        <f>IF(OR($A66="",$B66="",$C66=""),"",A66*'MPTO_working_3-way'!$I65)</f>
        <v>2.2367385705056431</v>
      </c>
      <c r="F66" s="21">
        <f>IF(OR($A66="",$B66="",$C66=""),"",B66*'MPTO_working_3-way'!$I65)</f>
        <v>3.442722039395782</v>
      </c>
      <c r="G66" s="22">
        <f>IF(OR($A66="",$B66="",$C66=""),"",C66*'MPTO_working_3-way'!$I65)</f>
        <v>3.8447165290258285</v>
      </c>
      <c r="H66" s="17"/>
      <c r="I66" s="21"/>
      <c r="J66" s="22"/>
      <c r="K66" s="17"/>
      <c r="L66" s="21"/>
      <c r="M66" s="22"/>
      <c r="N66" s="23">
        <f t="shared" si="4"/>
        <v>44.707951710867007</v>
      </c>
      <c r="O66" s="24">
        <f t="shared" si="5"/>
        <v>29.04678299777887</v>
      </c>
      <c r="P66" s="24">
        <f t="shared" si="6"/>
        <v>26.009719896134431</v>
      </c>
      <c r="Q66" t="s">
        <v>215</v>
      </c>
      <c r="R66" t="s">
        <v>216</v>
      </c>
      <c r="S66" s="58" t="s">
        <v>321</v>
      </c>
      <c r="AD66" s="37"/>
      <c r="AE66" s="37"/>
      <c r="AH66" s="37"/>
      <c r="AI66" s="37"/>
      <c r="AJ66" t="s">
        <v>334</v>
      </c>
    </row>
    <row r="67" spans="1:36" s="36" customFormat="1" ht="15" x14ac:dyDescent="0.25">
      <c r="A67">
        <v>1.26</v>
      </c>
      <c r="B67">
        <v>6.44</v>
      </c>
      <c r="C67">
        <v>11.11</v>
      </c>
      <c r="D67" s="20">
        <f t="shared" si="0"/>
        <v>3.8939297656473748E-2</v>
      </c>
      <c r="E67" s="17">
        <f>IF(OR($A67="",$B67="",$C67=""),"",A67*'MPTO_working_3-way'!$I66)</f>
        <v>1.294155555711008</v>
      </c>
      <c r="F67" s="21">
        <f>IF(OR($A67="",$B67="",$C67=""),"",B67*'MPTO_working_3-way'!$I66)</f>
        <v>6.614572840300708</v>
      </c>
      <c r="G67" s="22">
        <f>IF(OR($A67="",$B67="",$C67=""),"",C67*'MPTO_working_3-way'!$I66)</f>
        <v>11.411165257102617</v>
      </c>
      <c r="H67" s="17"/>
      <c r="I67" s="21"/>
      <c r="J67" s="22"/>
      <c r="K67" s="17"/>
      <c r="L67" s="21"/>
      <c r="M67" s="22"/>
      <c r="N67" s="23">
        <f t="shared" si="4"/>
        <v>77.270463785213266</v>
      </c>
      <c r="O67" s="24">
        <f t="shared" si="5"/>
        <v>15.118134218846075</v>
      </c>
      <c r="P67" s="24">
        <f t="shared" si="6"/>
        <v>8.763346927935979</v>
      </c>
      <c r="Q67" t="s">
        <v>217</v>
      </c>
      <c r="R67" t="s">
        <v>218</v>
      </c>
      <c r="S67" s="58" t="s">
        <v>321</v>
      </c>
      <c r="AD67" s="37"/>
      <c r="AE67" s="37"/>
      <c r="AH67" s="37"/>
      <c r="AI67" s="37"/>
      <c r="AJ67" t="s">
        <v>334</v>
      </c>
    </row>
    <row r="68" spans="1:36" s="36" customFormat="1" ht="15" x14ac:dyDescent="0.25">
      <c r="A68">
        <v>1.44</v>
      </c>
      <c r="B68">
        <v>4.51</v>
      </c>
      <c r="C68">
        <v>8.6</v>
      </c>
      <c r="D68" s="20">
        <f t="shared" ref="D68:D124" si="7">IF(OR($A68="",$B68="",$C68=""),"",(1/A68)+(1/B68)+(1/C68)-1)</f>
        <v>3.2453004234059168E-2</v>
      </c>
      <c r="E68" s="17">
        <f>IF(OR($A68="",$B68="",$C68=""),"",A68*'MPTO_working_3-way'!$I67)</f>
        <v>1.4807911758302252</v>
      </c>
      <c r="F68" s="21">
        <f>IF(OR($A68="",$B68="",$C68=""),"",B68*'MPTO_working_3-way'!$I67)</f>
        <v>4.63775569652383</v>
      </c>
      <c r="G68" s="22">
        <f>IF(OR($A68="",$B68="",$C68=""),"",C68*'MPTO_working_3-way'!$I67)</f>
        <v>8.8436139667638454</v>
      </c>
      <c r="H68" s="17"/>
      <c r="I68" s="21"/>
      <c r="J68" s="22"/>
      <c r="K68" s="17"/>
      <c r="L68" s="21"/>
      <c r="M68" s="22"/>
      <c r="N68" s="23">
        <f t="shared" si="4"/>
        <v>67.531466713349147</v>
      </c>
      <c r="O68" s="24">
        <f t="shared" si="5"/>
        <v>21.562153451712369</v>
      </c>
      <c r="P68" s="24">
        <f t="shared" si="6"/>
        <v>11.307594426421252</v>
      </c>
      <c r="Q68" t="s">
        <v>219</v>
      </c>
      <c r="R68" t="s">
        <v>220</v>
      </c>
      <c r="S68" s="58" t="s">
        <v>321</v>
      </c>
      <c r="AD68" s="37"/>
      <c r="AE68" s="37"/>
      <c r="AH68" s="37"/>
      <c r="AI68" s="37"/>
      <c r="AJ68" t="s">
        <v>334</v>
      </c>
    </row>
    <row r="69" spans="1:36" s="36" customFormat="1" ht="15" x14ac:dyDescent="0.25">
      <c r="A69">
        <v>2.62</v>
      </c>
      <c r="B69">
        <v>3.41</v>
      </c>
      <c r="C69">
        <v>2.84</v>
      </c>
      <c r="D69" s="20">
        <f t="shared" si="7"/>
        <v>2.7047197334124418E-2</v>
      </c>
      <c r="E69" s="17">
        <f>IF(OR($A69="",$B69="",$C69=""),"",A69*'MPTO_working_3-way'!$I68)</f>
        <v>2.7220209598599614</v>
      </c>
      <c r="F69" s="21">
        <f>IF(OR($A69="",$B69="",$C69=""),"",B69*'MPTO_working_3-way'!$I68)</f>
        <v>3.5427830050085758</v>
      </c>
      <c r="G69" s="22">
        <f>IF(OR($A69="",$B69="",$C69=""),"",C69*'MPTO_working_3-way'!$I68)</f>
        <v>2.9505876053443854</v>
      </c>
      <c r="H69" s="17"/>
      <c r="I69" s="21"/>
      <c r="J69" s="22"/>
      <c r="K69" s="17"/>
      <c r="L69" s="21"/>
      <c r="M69" s="22"/>
      <c r="N69" s="23">
        <f t="shared" ref="N69:N124" si="8">(1/E69)* 100</f>
        <v>36.737409988622808</v>
      </c>
      <c r="O69" s="24">
        <f t="shared" ref="O69:O124" si="9">(1/F69)* 100</f>
        <v>28.226397117358289</v>
      </c>
      <c r="P69" s="24">
        <f t="shared" ref="P69:P124" si="10">(1/G69)* 100</f>
        <v>33.891554285278794</v>
      </c>
      <c r="Q69" t="s">
        <v>221</v>
      </c>
      <c r="R69" t="s">
        <v>106</v>
      </c>
      <c r="S69" s="58" t="s">
        <v>321</v>
      </c>
      <c r="AD69" s="37"/>
      <c r="AE69" s="37"/>
      <c r="AH69" s="37"/>
      <c r="AI69" s="37"/>
      <c r="AJ69" t="s">
        <v>69</v>
      </c>
    </row>
    <row r="70" spans="1:36" s="36" customFormat="1" ht="15" x14ac:dyDescent="0.25">
      <c r="A70">
        <v>2.5</v>
      </c>
      <c r="B70">
        <v>3.41</v>
      </c>
      <c r="C70">
        <v>2.99</v>
      </c>
      <c r="D70" s="20">
        <f t="shared" si="7"/>
        <v>2.7703292499926313E-2</v>
      </c>
      <c r="E70" s="17">
        <f>IF(OR($A70="",$B70="",$C70=""),"",A70*'MPTO_working_3-way'!$I69)</f>
        <v>2.5811325105851477</v>
      </c>
      <c r="F70" s="21">
        <f>IF(OR($A70="",$B70="",$C70=""),"",B70*'MPTO_working_3-way'!$I69)</f>
        <v>3.5206647444381418</v>
      </c>
      <c r="G70" s="22">
        <f>IF(OR($A70="",$B70="",$C70=""),"",C70*'MPTO_working_3-way'!$I69)</f>
        <v>3.087034482659837</v>
      </c>
      <c r="H70" s="17"/>
      <c r="I70" s="21"/>
      <c r="J70" s="22"/>
      <c r="K70" s="17"/>
      <c r="L70" s="21"/>
      <c r="M70" s="22"/>
      <c r="N70" s="23">
        <f t="shared" si="8"/>
        <v>38.742683527445017</v>
      </c>
      <c r="O70" s="24">
        <f t="shared" si="9"/>
        <v>28.403726926279333</v>
      </c>
      <c r="P70" s="24">
        <f t="shared" si="10"/>
        <v>32.393548099870415</v>
      </c>
      <c r="Q70" t="s">
        <v>222</v>
      </c>
      <c r="R70" t="s">
        <v>223</v>
      </c>
      <c r="S70" s="58" t="s">
        <v>321</v>
      </c>
      <c r="AD70" s="37"/>
      <c r="AE70" s="37"/>
      <c r="AH70" s="37"/>
      <c r="AI70" s="37"/>
      <c r="AJ70" t="s">
        <v>69</v>
      </c>
    </row>
    <row r="71" spans="1:36" s="36" customFormat="1" ht="15" x14ac:dyDescent="0.25">
      <c r="A71">
        <v>1.85</v>
      </c>
      <c r="B71">
        <v>4.09</v>
      </c>
      <c r="C71">
        <v>4.1100000000000003</v>
      </c>
      <c r="D71" s="20">
        <f t="shared" si="7"/>
        <v>2.8348320479743006E-2</v>
      </c>
      <c r="E71" s="17">
        <f>IF(OR($A71="",$B71="",$C71=""),"",A71*'MPTO_working_3-way'!$I70)</f>
        <v>1.9000373150681302</v>
      </c>
      <c r="F71" s="21">
        <f>IF(OR($A71="",$B71="",$C71=""),"",B71*'MPTO_working_3-way'!$I70)</f>
        <v>4.2006230370965687</v>
      </c>
      <c r="G71" s="22">
        <f>IF(OR($A71="",$B71="",$C71=""),"",C71*'MPTO_working_3-way'!$I70)</f>
        <v>4.2211639810432517</v>
      </c>
      <c r="H71" s="17"/>
      <c r="I71" s="21"/>
      <c r="J71" s="22"/>
      <c r="K71" s="17"/>
      <c r="L71" s="21"/>
      <c r="M71" s="22"/>
      <c r="N71" s="23">
        <f t="shared" si="8"/>
        <v>52.630545309271604</v>
      </c>
      <c r="O71" s="24">
        <f t="shared" si="9"/>
        <v>23.805992377054398</v>
      </c>
      <c r="P71" s="24">
        <f t="shared" si="10"/>
        <v>23.690148131910576</v>
      </c>
      <c r="Q71" t="s">
        <v>224</v>
      </c>
      <c r="R71" t="s">
        <v>225</v>
      </c>
      <c r="S71" s="58" t="s">
        <v>321</v>
      </c>
      <c r="AD71" s="37"/>
      <c r="AE71" s="37"/>
      <c r="AH71" s="37"/>
      <c r="AI71" s="37"/>
      <c r="AJ71" t="s">
        <v>69</v>
      </c>
    </row>
    <row r="72" spans="1:36" s="36" customFormat="1" ht="15" x14ac:dyDescent="0.25">
      <c r="A72">
        <v>2.64</v>
      </c>
      <c r="B72">
        <v>3.82</v>
      </c>
      <c r="C72">
        <v>2.58</v>
      </c>
      <c r="D72" s="20">
        <f t="shared" si="7"/>
        <v>2.8164882724726947E-2</v>
      </c>
      <c r="E72" s="17">
        <f>IF(OR($A72="",$B72="",$C72=""),"",A72*'MPTO_working_3-way'!$I71)</f>
        <v>2.7131366921998055</v>
      </c>
      <c r="F72" s="21">
        <f>IF(OR($A72="",$B72="",$C72=""),"",B72*'MPTO_working_3-way'!$I71)</f>
        <v>3.9258265773497185</v>
      </c>
      <c r="G72" s="22">
        <f>IF(OR($A72="",$B72="",$C72=""),"",C72*'MPTO_working_3-way'!$I71)</f>
        <v>2.6514744946498099</v>
      </c>
      <c r="H72" s="17"/>
      <c r="I72" s="21"/>
      <c r="J72" s="22"/>
      <c r="K72" s="17"/>
      <c r="L72" s="21"/>
      <c r="M72" s="22"/>
      <c r="N72" s="23">
        <f t="shared" si="8"/>
        <v>36.85770801283153</v>
      </c>
      <c r="O72" s="24">
        <f t="shared" si="9"/>
        <v>25.472342710438546</v>
      </c>
      <c r="P72" s="24">
        <f t="shared" si="10"/>
        <v>37.71486401312994</v>
      </c>
      <c r="Q72" t="s">
        <v>226</v>
      </c>
      <c r="R72" t="s">
        <v>227</v>
      </c>
      <c r="S72" s="58" t="s">
        <v>321</v>
      </c>
      <c r="AD72" s="37"/>
      <c r="AE72" s="37"/>
      <c r="AH72" s="37"/>
      <c r="AI72" s="37"/>
      <c r="AJ72" t="s">
        <v>327</v>
      </c>
    </row>
    <row r="73" spans="1:36" s="36" customFormat="1" ht="15" x14ac:dyDescent="0.25">
      <c r="A73">
        <v>1.37</v>
      </c>
      <c r="B73">
        <v>5.54</v>
      </c>
      <c r="C73">
        <v>7.88</v>
      </c>
      <c r="D73" s="20">
        <f t="shared" si="7"/>
        <v>3.7335975761217277E-2</v>
      </c>
      <c r="E73" s="17">
        <f>IF(OR($A73="",$B73="",$C73=""),"",A73*'MPTO_working_3-way'!$I72)</f>
        <v>1.4088371990572481</v>
      </c>
      <c r="F73" s="21">
        <f>IF(OR($A73="",$B73="",$C73=""),"",B73*'MPTO_working_3-way'!$I72)</f>
        <v>5.6970496954577765</v>
      </c>
      <c r="G73" s="22">
        <f>IF(OR($A73="",$B73="",$C73=""),"",C73*'MPTO_working_3-way'!$I72)</f>
        <v>8.1033847653803743</v>
      </c>
      <c r="H73" s="17"/>
      <c r="I73" s="21"/>
      <c r="J73" s="22"/>
      <c r="K73" s="17"/>
      <c r="L73" s="21"/>
      <c r="M73" s="22"/>
      <c r="N73" s="23">
        <f t="shared" si="8"/>
        <v>70.980522140469475</v>
      </c>
      <c r="O73" s="24">
        <f t="shared" si="9"/>
        <v>17.55294500585617</v>
      </c>
      <c r="P73" s="24">
        <f t="shared" si="10"/>
        <v>12.340522250310052</v>
      </c>
      <c r="Q73" t="s">
        <v>228</v>
      </c>
      <c r="R73" t="s">
        <v>229</v>
      </c>
      <c r="S73" s="58" t="s">
        <v>321</v>
      </c>
      <c r="AD73" s="37"/>
      <c r="AE73" s="37"/>
      <c r="AH73" s="37"/>
      <c r="AI73" s="37"/>
      <c r="AJ73" t="s">
        <v>327</v>
      </c>
    </row>
    <row r="74" spans="1:36" s="36" customFormat="1" ht="15" x14ac:dyDescent="0.25">
      <c r="A74">
        <v>1.95</v>
      </c>
      <c r="B74">
        <v>3.8</v>
      </c>
      <c r="C74">
        <v>3.94</v>
      </c>
      <c r="D74" s="20">
        <f t="shared" si="7"/>
        <v>2.9785514156339676E-2</v>
      </c>
      <c r="E74" s="17">
        <f>IF(OR($A74="",$B74="",$C74=""),"",A74*'MPTO_working_3-way'!$I73)</f>
        <v>2.0049215213132174</v>
      </c>
      <c r="F74" s="21">
        <f>IF(OR($A74="",$B74="",$C74=""),"",B74*'MPTO_working_3-way'!$I73)</f>
        <v>3.9070265543539624</v>
      </c>
      <c r="G74" s="22">
        <f>IF(OR($A74="",$B74="",$C74=""),"",C74*'MPTO_working_3-way'!$I73)</f>
        <v>4.0509696379354239</v>
      </c>
      <c r="H74" s="17"/>
      <c r="I74" s="21"/>
      <c r="J74" s="22"/>
      <c r="K74" s="17"/>
      <c r="L74" s="21"/>
      <c r="M74" s="22"/>
      <c r="N74" s="23">
        <f t="shared" si="8"/>
        <v>49.877263991111384</v>
      </c>
      <c r="O74" s="24">
        <f t="shared" si="9"/>
        <v>25.594911784912423</v>
      </c>
      <c r="P74" s="24">
        <f t="shared" si="10"/>
        <v>24.685447914382539</v>
      </c>
      <c r="Q74" t="s">
        <v>230</v>
      </c>
      <c r="R74" t="s">
        <v>231</v>
      </c>
      <c r="S74" s="58" t="s">
        <v>321</v>
      </c>
      <c r="AD74" s="37"/>
      <c r="AE74" s="37"/>
      <c r="AH74" s="37"/>
      <c r="AI74" s="37"/>
      <c r="AJ74" t="s">
        <v>327</v>
      </c>
    </row>
    <row r="75" spans="1:36" s="36" customFormat="1" ht="15" x14ac:dyDescent="0.25">
      <c r="A75">
        <v>3.48</v>
      </c>
      <c r="B75">
        <v>4.07</v>
      </c>
      <c r="C75">
        <v>2.02</v>
      </c>
      <c r="D75" s="20">
        <f t="shared" si="7"/>
        <v>2.8106072489821221E-2</v>
      </c>
      <c r="E75" s="17">
        <f>IF(OR($A75="",$B75="",$C75=""),"",A75*'MPTO_working_3-way'!$I74)</f>
        <v>3.6099291956490362</v>
      </c>
      <c r="F75" s="21">
        <f>IF(OR($A75="",$B75="",$C75=""),"",B75*'MPTO_working_3-way'!$I74)</f>
        <v>4.2219574213481543</v>
      </c>
      <c r="G75" s="22">
        <f>IF(OR($A75="",$B75="",$C75=""),"",C75*'MPTO_working_3-way'!$I74)</f>
        <v>2.0954186710376588</v>
      </c>
      <c r="H75" s="17"/>
      <c r="I75" s="21"/>
      <c r="J75" s="22"/>
      <c r="K75" s="17"/>
      <c r="L75" s="21"/>
      <c r="M75" s="22"/>
      <c r="N75" s="23">
        <f t="shared" si="8"/>
        <v>27.701374342889519</v>
      </c>
      <c r="O75" s="24">
        <f t="shared" si="9"/>
        <v>23.685695998342879</v>
      </c>
      <c r="P75" s="24">
        <f t="shared" si="10"/>
        <v>47.723159759037387</v>
      </c>
      <c r="Q75" t="s">
        <v>232</v>
      </c>
      <c r="R75" t="s">
        <v>233</v>
      </c>
      <c r="S75" s="58" t="s">
        <v>321</v>
      </c>
      <c r="AD75" s="37"/>
      <c r="AE75" s="37"/>
      <c r="AH75" s="37"/>
      <c r="AI75" s="37"/>
      <c r="AJ75" t="s">
        <v>327</v>
      </c>
    </row>
    <row r="76" spans="1:36" s="36" customFormat="1" ht="15" x14ac:dyDescent="0.25">
      <c r="A76">
        <v>4.09</v>
      </c>
      <c r="B76">
        <v>4.12</v>
      </c>
      <c r="C76">
        <v>1.84</v>
      </c>
      <c r="D76" s="20">
        <f t="shared" si="7"/>
        <v>3.0695484977619536E-2</v>
      </c>
      <c r="E76" s="17">
        <f>IF(OR($A76="",$B76="",$C76=""),"",A76*'MPTO_working_3-way'!$I75)</f>
        <v>4.2118227528994288</v>
      </c>
      <c r="F76" s="21">
        <f>IF(OR($A76="",$B76="",$C76=""),"",B76*'MPTO_working_3-way'!$I75)</f>
        <v>4.2427163183241197</v>
      </c>
      <c r="G76" s="22">
        <f>IF(OR($A76="",$B76="",$C76=""),"",C76*'MPTO_working_3-way'!$I75)</f>
        <v>1.894805346047665</v>
      </c>
      <c r="H76" s="17"/>
      <c r="I76" s="21"/>
      <c r="J76" s="22"/>
      <c r="K76" s="17"/>
      <c r="L76" s="21"/>
      <c r="M76" s="22"/>
      <c r="N76" s="23">
        <f t="shared" si="8"/>
        <v>23.742689535346607</v>
      </c>
      <c r="O76" s="24">
        <f t="shared" si="9"/>
        <v>23.569805873681457</v>
      </c>
      <c r="P76" s="24">
        <f t="shared" si="10"/>
        <v>52.775869673678045</v>
      </c>
      <c r="Q76" t="s">
        <v>234</v>
      </c>
      <c r="R76" t="s">
        <v>235</v>
      </c>
      <c r="S76" s="58" t="s">
        <v>321</v>
      </c>
      <c r="AD76" s="37"/>
      <c r="AE76" s="37"/>
      <c r="AH76" s="37"/>
      <c r="AI76" s="37"/>
      <c r="AJ76" t="s">
        <v>327</v>
      </c>
    </row>
    <row r="77" spans="1:36" s="36" customFormat="1" ht="15" x14ac:dyDescent="0.25">
      <c r="A77">
        <v>1.98</v>
      </c>
      <c r="B77">
        <v>3.72</v>
      </c>
      <c r="C77">
        <v>3.75</v>
      </c>
      <c r="D77" s="20">
        <f t="shared" si="7"/>
        <v>4.0534376018247054E-2</v>
      </c>
      <c r="E77" s="17">
        <f>IF(OR($A77="",$B77="",$C77=""),"",A77*'MPTO_working_3-way'!$I76)</f>
        <v>2.035650023529846</v>
      </c>
      <c r="F77" s="21">
        <f>IF(OR($A77="",$B77="",$C77=""),"",B77*'MPTO_working_3-way'!$I76)</f>
        <v>3.8245545896621351</v>
      </c>
      <c r="G77" s="22">
        <f>IF(OR($A77="",$B77="",$C77=""),"",C77*'MPTO_working_3-way'!$I76)</f>
        <v>3.8553977718368295</v>
      </c>
      <c r="H77" s="17"/>
      <c r="I77" s="21"/>
      <c r="J77" s="22"/>
      <c r="K77" s="17"/>
      <c r="L77" s="21"/>
      <c r="M77" s="22"/>
      <c r="N77" s="23">
        <f t="shared" si="8"/>
        <v>49.124357745246691</v>
      </c>
      <c r="O77" s="24">
        <f t="shared" si="9"/>
        <v>26.146835574082917</v>
      </c>
      <c r="P77" s="24">
        <f t="shared" si="10"/>
        <v>25.937660889490253</v>
      </c>
      <c r="Q77" t="s">
        <v>236</v>
      </c>
      <c r="R77" t="s">
        <v>237</v>
      </c>
      <c r="S77" s="58" t="s">
        <v>321</v>
      </c>
      <c r="AD77" s="37"/>
      <c r="AE77" s="37"/>
      <c r="AH77" s="37"/>
      <c r="AI77" s="37"/>
      <c r="AJ77" t="s">
        <v>328</v>
      </c>
    </row>
    <row r="78" spans="1:36" s="36" customFormat="1" ht="15" x14ac:dyDescent="0.25">
      <c r="A78">
        <v>1.66</v>
      </c>
      <c r="B78">
        <v>3.98</v>
      </c>
      <c r="C78">
        <v>5.29</v>
      </c>
      <c r="D78" s="20">
        <f t="shared" si="7"/>
        <v>4.2701836785448588E-2</v>
      </c>
      <c r="E78" s="17">
        <f>IF(OR($A78="",$B78="",$C78=""),"",A78*'MPTO_working_3-way'!$I77)</f>
        <v>1.7109545050628483</v>
      </c>
      <c r="F78" s="21">
        <f>IF(OR($A78="",$B78="",$C78=""),"",B78*'MPTO_working_3-way'!$I77)</f>
        <v>4.102168030210926</v>
      </c>
      <c r="G78" s="22">
        <f>IF(OR($A78="",$B78="",$C78=""),"",C78*'MPTO_working_3-way'!$I77)</f>
        <v>5.452379115531607</v>
      </c>
      <c r="H78" s="17"/>
      <c r="I78" s="21"/>
      <c r="J78" s="22"/>
      <c r="K78" s="17"/>
      <c r="L78" s="21"/>
      <c r="M78" s="22"/>
      <c r="N78" s="23">
        <f t="shared" si="8"/>
        <v>58.446907678779404</v>
      </c>
      <c r="O78" s="24">
        <f t="shared" si="9"/>
        <v>24.377353453963266</v>
      </c>
      <c r="P78" s="24">
        <f t="shared" si="10"/>
        <v>18.340617532471416</v>
      </c>
      <c r="Q78" t="s">
        <v>238</v>
      </c>
      <c r="R78" t="s">
        <v>239</v>
      </c>
      <c r="S78" s="58" t="s">
        <v>321</v>
      </c>
      <c r="AD78" s="37"/>
      <c r="AE78" s="37"/>
      <c r="AH78" s="37"/>
      <c r="AI78" s="37"/>
      <c r="AJ78" t="s">
        <v>328</v>
      </c>
    </row>
    <row r="79" spans="1:36" s="36" customFormat="1" ht="15" x14ac:dyDescent="0.25">
      <c r="A79">
        <v>4.97</v>
      </c>
      <c r="B79">
        <v>3.8</v>
      </c>
      <c r="C79">
        <v>1.73</v>
      </c>
      <c r="D79" s="20">
        <f t="shared" si="7"/>
        <v>4.2399820278531619E-2</v>
      </c>
      <c r="E79" s="17">
        <f>IF(OR($A79="",$B79="",$C79=""),"",A79*'MPTO_working_3-way'!$I78)</f>
        <v>5.1714558488106874</v>
      </c>
      <c r="F79" s="21">
        <f>IF(OR($A79="",$B79="",$C79=""),"",B79*'MPTO_working_3-way'!$I78)</f>
        <v>3.9540306288693388</v>
      </c>
      <c r="G79" s="22">
        <f>IF(OR($A79="",$B79="",$C79=""),"",C79*'MPTO_working_3-way'!$I78)</f>
        <v>1.8001244705115673</v>
      </c>
      <c r="H79" s="17"/>
      <c r="I79" s="21"/>
      <c r="J79" s="22"/>
      <c r="K79" s="17"/>
      <c r="L79" s="21"/>
      <c r="M79" s="22"/>
      <c r="N79" s="23">
        <f t="shared" si="8"/>
        <v>19.336914579479132</v>
      </c>
      <c r="O79" s="24">
        <f t="shared" si="9"/>
        <v>25.290648805266123</v>
      </c>
      <c r="P79" s="24">
        <f t="shared" si="10"/>
        <v>55.551714138734845</v>
      </c>
      <c r="Q79" t="s">
        <v>240</v>
      </c>
      <c r="R79" t="s">
        <v>241</v>
      </c>
      <c r="S79" s="58" t="s">
        <v>321</v>
      </c>
      <c r="AD79" s="37"/>
      <c r="AE79" s="37"/>
      <c r="AH79" s="37"/>
      <c r="AI79" s="37"/>
      <c r="AJ79" t="s">
        <v>328</v>
      </c>
    </row>
    <row r="80" spans="1:36" s="36" customFormat="1" ht="15" x14ac:dyDescent="0.25">
      <c r="A80">
        <v>3.61</v>
      </c>
      <c r="B80">
        <v>3.11</v>
      </c>
      <c r="C80">
        <v>2.2400000000000002</v>
      </c>
      <c r="D80" s="20">
        <f t="shared" si="7"/>
        <v>4.4980290038007631E-2</v>
      </c>
      <c r="E80" s="17">
        <f>IF(OR($A80="",$B80="",$C80=""),"",A80*'MPTO_working_3-way'!$I79)</f>
        <v>3.7641536307954691</v>
      </c>
      <c r="F80" s="21">
        <f>IF(OR($A80="",$B80="",$C80=""),"",B80*'MPTO_working_3-way'!$I79)</f>
        <v>3.242802712402745</v>
      </c>
      <c r="G80" s="22">
        <f>IF(OR($A80="",$B80="",$C80=""),"",C80*'MPTO_working_3-way'!$I79)</f>
        <v>2.3356521143994051</v>
      </c>
      <c r="H80" s="17"/>
      <c r="I80" s="21"/>
      <c r="J80" s="22"/>
      <c r="K80" s="17"/>
      <c r="L80" s="21"/>
      <c r="M80" s="22"/>
      <c r="N80" s="23">
        <f t="shared" si="8"/>
        <v>26.566397073136265</v>
      </c>
      <c r="O80" s="24">
        <f t="shared" si="9"/>
        <v>30.837522004508656</v>
      </c>
      <c r="P80" s="24">
        <f t="shared" si="10"/>
        <v>42.814595283045492</v>
      </c>
      <c r="Q80" t="s">
        <v>242</v>
      </c>
      <c r="R80" t="s">
        <v>243</v>
      </c>
      <c r="S80" s="58" t="s">
        <v>321</v>
      </c>
      <c r="AD80" s="37"/>
      <c r="AE80" s="37"/>
      <c r="AH80" s="37"/>
      <c r="AI80" s="37"/>
      <c r="AJ80" t="s">
        <v>329</v>
      </c>
    </row>
    <row r="81" spans="1:36" s="36" customFormat="1" ht="15" x14ac:dyDescent="0.25">
      <c r="A81">
        <v>1.83</v>
      </c>
      <c r="B81">
        <v>3.32</v>
      </c>
      <c r="C81">
        <v>4.7</v>
      </c>
      <c r="D81" s="20">
        <f t="shared" si="7"/>
        <v>6.041886415561093E-2</v>
      </c>
      <c r="E81" s="17">
        <f>IF(OR($A81="",$B81="",$C81=""),"",A81*'MPTO_working_3-way'!$I80)</f>
        <v>1.9075916711097129</v>
      </c>
      <c r="F81" s="21">
        <f>IF(OR($A81="",$B81="",$C81=""),"",B81*'MPTO_working_3-way'!$I80)</f>
        <v>3.4607674033247249</v>
      </c>
      <c r="G81" s="22">
        <f>IF(OR($A81="",$B81="",$C81=""),"",C81*'MPTO_working_3-way'!$I80)</f>
        <v>4.8992791553090989</v>
      </c>
      <c r="H81" s="17"/>
      <c r="I81" s="21"/>
      <c r="J81" s="22"/>
      <c r="K81" s="17"/>
      <c r="L81" s="21"/>
      <c r="M81" s="22"/>
      <c r="N81" s="23">
        <f t="shared" si="8"/>
        <v>52.422120265301061</v>
      </c>
      <c r="O81" s="24">
        <f t="shared" si="9"/>
        <v>28.895325326958115</v>
      </c>
      <c r="P81" s="24">
        <f t="shared" si="10"/>
        <v>20.411165975638497</v>
      </c>
      <c r="Q81" t="s">
        <v>244</v>
      </c>
      <c r="R81" t="s">
        <v>245</v>
      </c>
      <c r="S81" s="58" t="s">
        <v>321</v>
      </c>
      <c r="AD81" s="37"/>
      <c r="AE81" s="37"/>
      <c r="AH81" s="37"/>
      <c r="AI81" s="37"/>
      <c r="AJ81" t="s">
        <v>329</v>
      </c>
    </row>
    <row r="82" spans="1:36" s="36" customFormat="1" ht="15" x14ac:dyDescent="0.25">
      <c r="A82">
        <v>1.47</v>
      </c>
      <c r="B82">
        <v>4.01</v>
      </c>
      <c r="C82">
        <v>7.42</v>
      </c>
      <c r="D82" s="20">
        <f t="shared" si="7"/>
        <v>6.4419556934899314E-2</v>
      </c>
      <c r="E82" s="17">
        <f>IF(OR($A82="",$B82="",$C82=""),"",A82*'MPTO_working_3-way'!$I81)</f>
        <v>1.5361210263558711</v>
      </c>
      <c r="F82" s="21">
        <f>IF(OR($A82="",$B82="",$C82=""),"",B82*'MPTO_working_3-way'!$I81)</f>
        <v>4.19037096305241</v>
      </c>
      <c r="G82" s="22">
        <f>IF(OR($A82="",$B82="",$C82=""),"",C82*'MPTO_working_3-way'!$I81)</f>
        <v>7.7537537520820168</v>
      </c>
      <c r="H82" s="17"/>
      <c r="I82" s="21"/>
      <c r="J82" s="22"/>
      <c r="K82" s="17"/>
      <c r="L82" s="21"/>
      <c r="M82" s="22"/>
      <c r="N82" s="23">
        <f t="shared" si="8"/>
        <v>65.099037305172018</v>
      </c>
      <c r="O82" s="24">
        <f t="shared" si="9"/>
        <v>23.864235620599224</v>
      </c>
      <c r="P82" s="24">
        <f t="shared" si="10"/>
        <v>12.896979088760496</v>
      </c>
      <c r="Q82" t="s">
        <v>246</v>
      </c>
      <c r="R82" t="s">
        <v>247</v>
      </c>
      <c r="S82" s="58" t="s">
        <v>321</v>
      </c>
      <c r="AD82" s="37"/>
      <c r="AE82" s="37"/>
      <c r="AH82" s="37"/>
      <c r="AI82" s="37"/>
      <c r="AJ82" t="s">
        <v>329</v>
      </c>
    </row>
    <row r="83" spans="1:36" s="36" customFormat="1" ht="15" x14ac:dyDescent="0.25">
      <c r="A83">
        <v>2.1</v>
      </c>
      <c r="B83">
        <v>3.2</v>
      </c>
      <c r="C83">
        <v>3.99</v>
      </c>
      <c r="D83" s="20">
        <f t="shared" si="7"/>
        <v>3.9317042606516139E-2</v>
      </c>
      <c r="E83" s="17">
        <f>IF(OR($A83="",$B83="",$C83=""),"",A83*'MPTO_working_3-way'!$I82)</f>
        <v>2.2268796147267831</v>
      </c>
      <c r="F83" s="21">
        <f>IF(OR($A83="",$B83="",$C83=""),"",B83*'MPTO_working_3-way'!$I82)</f>
        <v>3.3933403652979552</v>
      </c>
      <c r="G83" s="22">
        <f>IF(OR($A83="",$B83="",$C83=""),"",C83*'MPTO_working_3-way'!$I82)</f>
        <v>4.2310712679808882</v>
      </c>
      <c r="H83" s="17"/>
      <c r="I83" s="21"/>
      <c r="J83" s="22"/>
      <c r="K83" s="17"/>
      <c r="L83" s="21"/>
      <c r="M83" s="22"/>
      <c r="N83" s="23">
        <f t="shared" si="8"/>
        <v>44.905885050400016</v>
      </c>
      <c r="O83" s="24">
        <f t="shared" si="9"/>
        <v>29.469487064325012</v>
      </c>
      <c r="P83" s="24">
        <f t="shared" si="10"/>
        <v>23.634676342315796</v>
      </c>
      <c r="Q83" t="s">
        <v>248</v>
      </c>
      <c r="R83" t="s">
        <v>249</v>
      </c>
      <c r="S83" s="58" t="s">
        <v>321</v>
      </c>
      <c r="AD83" s="37"/>
      <c r="AE83" s="37"/>
      <c r="AH83" s="37"/>
      <c r="AI83" s="37"/>
      <c r="AJ83" t="s">
        <v>330</v>
      </c>
    </row>
    <row r="84" spans="1:36" s="36" customFormat="1" ht="15" x14ac:dyDescent="0.25">
      <c r="A84">
        <v>1.3</v>
      </c>
      <c r="B84">
        <v>5.77</v>
      </c>
      <c r="C84">
        <v>9.74</v>
      </c>
      <c r="D84" s="20">
        <f t="shared" si="7"/>
        <v>4.5210399051515804E-2</v>
      </c>
      <c r="E84" s="17">
        <f>IF(OR($A84="",$B84="",$C84=""),"",A84*'MPTO_working_3-way'!$I83)</f>
        <v>1.3837454240153693</v>
      </c>
      <c r="F84" s="21">
        <f>IF(OR($A84="",$B84="",$C84=""),"",B84*'MPTO_working_3-way'!$I83)</f>
        <v>6.1417008435143687</v>
      </c>
      <c r="G84" s="22">
        <f>IF(OR($A84="",$B84="",$C84=""),"",C84*'MPTO_working_3-way'!$I83)</f>
        <v>10.367446484545919</v>
      </c>
      <c r="H84" s="17"/>
      <c r="I84" s="21"/>
      <c r="J84" s="22"/>
      <c r="K84" s="17"/>
      <c r="L84" s="21"/>
      <c r="M84" s="22"/>
      <c r="N84" s="23">
        <f t="shared" si="8"/>
        <v>72.267628325605443</v>
      </c>
      <c r="O84" s="24">
        <f t="shared" si="9"/>
        <v>16.282134631418906</v>
      </c>
      <c r="P84" s="24">
        <f t="shared" si="10"/>
        <v>9.6455766759021628</v>
      </c>
      <c r="Q84" t="s">
        <v>250</v>
      </c>
      <c r="R84" t="s">
        <v>251</v>
      </c>
      <c r="S84" s="58" t="s">
        <v>321</v>
      </c>
      <c r="AD84" s="37"/>
      <c r="AE84" s="37"/>
      <c r="AH84" s="37"/>
      <c r="AI84" s="37"/>
      <c r="AJ84" t="s">
        <v>330</v>
      </c>
    </row>
    <row r="85" spans="1:36" s="36" customFormat="1" ht="15" x14ac:dyDescent="0.25">
      <c r="A85">
        <v>2.69</v>
      </c>
      <c r="B85">
        <v>3.52</v>
      </c>
      <c r="C85">
        <v>2.62</v>
      </c>
      <c r="D85" s="20">
        <f t="shared" si="7"/>
        <v>3.7517510299796886E-2</v>
      </c>
      <c r="E85" s="17">
        <f>IF(OR($A85="",$B85="",$C85=""),"",A85*'MPTO_working_3-way'!$I84)</f>
        <v>2.7957628446115286</v>
      </c>
      <c r="F85" s="21">
        <f>IF(OR($A85="",$B85="",$C85=""),"",B85*'MPTO_working_3-way'!$I84)</f>
        <v>3.6583959899749368</v>
      </c>
      <c r="G85" s="22">
        <f>IF(OR($A85="",$B85="",$C85=""),"",C85*'MPTO_working_3-way'!$I84)</f>
        <v>2.7230106516290724</v>
      </c>
      <c r="H85" s="17"/>
      <c r="I85" s="21"/>
      <c r="J85" s="22"/>
      <c r="K85" s="17"/>
      <c r="L85" s="21"/>
      <c r="M85" s="22"/>
      <c r="N85" s="23">
        <f t="shared" si="8"/>
        <v>35.768412972773092</v>
      </c>
      <c r="O85" s="24">
        <f t="shared" si="9"/>
        <v>27.334383777488529</v>
      </c>
      <c r="P85" s="24">
        <f t="shared" si="10"/>
        <v>36.724057594183066</v>
      </c>
      <c r="Q85" t="s">
        <v>252</v>
      </c>
      <c r="R85" t="s">
        <v>253</v>
      </c>
      <c r="S85" s="58" t="s">
        <v>321</v>
      </c>
      <c r="AD85" s="37"/>
      <c r="AE85" s="37"/>
      <c r="AH85" s="37"/>
      <c r="AI85" s="37"/>
      <c r="AJ85" t="s">
        <v>330</v>
      </c>
    </row>
    <row r="86" spans="1:36" s="36" customFormat="1" ht="15" x14ac:dyDescent="0.25">
      <c r="A86">
        <v>5.16</v>
      </c>
      <c r="B86">
        <v>4.04</v>
      </c>
      <c r="C86">
        <v>1.66</v>
      </c>
      <c r="D86" s="20">
        <f t="shared" si="7"/>
        <v>4.3732840641867554E-2</v>
      </c>
      <c r="E86" s="17">
        <f>IF(OR($A86="",$B86="",$C86=""),"",A86*'MPTO_working_3-way'!$I85)</f>
        <v>5.393285659105822</v>
      </c>
      <c r="F86" s="21">
        <f>IF(OR($A86="",$B86="",$C86=""),"",B86*'MPTO_working_3-way'!$I85)</f>
        <v>4.2226500121681241</v>
      </c>
      <c r="G86" s="22">
        <f>IF(OR($A86="",$B86="",$C86=""),"",C86*'MPTO_working_3-way'!$I85)</f>
        <v>1.735049262425516</v>
      </c>
      <c r="H86" s="17"/>
      <c r="I86" s="21"/>
      <c r="J86" s="22"/>
      <c r="K86" s="17"/>
      <c r="L86" s="21"/>
      <c r="M86" s="22"/>
      <c r="N86" s="23">
        <f t="shared" si="8"/>
        <v>18.541573044840252</v>
      </c>
      <c r="O86" s="24">
        <f t="shared" si="9"/>
        <v>23.681811116677153</v>
      </c>
      <c r="P86" s="24">
        <f t="shared" si="10"/>
        <v>57.635251151431156</v>
      </c>
      <c r="Q86" t="s">
        <v>254</v>
      </c>
      <c r="R86" t="s">
        <v>255</v>
      </c>
      <c r="S86" s="58" t="s">
        <v>321</v>
      </c>
      <c r="AD86" s="37"/>
      <c r="AE86" s="37"/>
      <c r="AH86" s="37"/>
      <c r="AI86" s="37"/>
      <c r="AJ86" t="s">
        <v>330</v>
      </c>
    </row>
    <row r="87" spans="1:36" s="36" customFormat="1" ht="15" x14ac:dyDescent="0.25">
      <c r="A87">
        <v>5.62</v>
      </c>
      <c r="B87">
        <v>4.1500000000000004</v>
      </c>
      <c r="C87">
        <v>1.63</v>
      </c>
      <c r="D87" s="20">
        <f t="shared" si="7"/>
        <v>3.2396730997522383E-2</v>
      </c>
      <c r="E87" s="17">
        <f>IF(OR($A87="",$B87="",$C87=""),"",A87*'MPTO_working_3-way'!$I86)</f>
        <v>5.8308484078848588</v>
      </c>
      <c r="F87" s="21">
        <f>IF(OR($A87="",$B87="",$C87=""),"",B87*'MPTO_working_3-way'!$I86)</f>
        <v>4.3056976677441572</v>
      </c>
      <c r="G87" s="22">
        <f>IF(OR($A87="",$B87="",$C87=""),"",C87*'MPTO_working_3-way'!$I86)</f>
        <v>1.6911535417886687</v>
      </c>
      <c r="H87" s="17"/>
      <c r="I87" s="21"/>
      <c r="J87" s="22"/>
      <c r="K87" s="17"/>
      <c r="L87" s="21"/>
      <c r="M87" s="22"/>
      <c r="N87" s="23">
        <f t="shared" si="8"/>
        <v>17.150162893066025</v>
      </c>
      <c r="O87" s="24">
        <f t="shared" si="9"/>
        <v>23.225039869646036</v>
      </c>
      <c r="P87" s="24">
        <f t="shared" si="10"/>
        <v>59.131236477933172</v>
      </c>
      <c r="Q87" t="s">
        <v>256</v>
      </c>
      <c r="R87" t="s">
        <v>257</v>
      </c>
      <c r="S87" s="58" t="s">
        <v>321</v>
      </c>
      <c r="AD87" s="37"/>
      <c r="AE87" s="37"/>
      <c r="AH87" s="37"/>
      <c r="AI87" s="37"/>
      <c r="AJ87" t="s">
        <v>331</v>
      </c>
    </row>
    <row r="88" spans="1:36" s="36" customFormat="1" ht="15" x14ac:dyDescent="0.25">
      <c r="A88">
        <v>3.59</v>
      </c>
      <c r="B88">
        <v>3.8</v>
      </c>
      <c r="C88">
        <v>2.06</v>
      </c>
      <c r="D88" s="20">
        <f t="shared" si="7"/>
        <v>2.7146319974151734E-2</v>
      </c>
      <c r="E88" s="17">
        <f>IF(OR($A88="",$B88="",$C88=""),"",A88*'MPTO_working_3-way'!$I87)</f>
        <v>3.7470008979043046</v>
      </c>
      <c r="F88" s="21">
        <f>IF(OR($A88="",$B88="",$C88=""),"",B88*'MPTO_working_3-way'!$I87)</f>
        <v>3.9661847944390964</v>
      </c>
      <c r="G88" s="22">
        <f>IF(OR($A88="",$B88="",$C88=""),"",C88*'MPTO_working_3-way'!$I87)</f>
        <v>2.1500896517222472</v>
      </c>
      <c r="H88" s="17"/>
      <c r="I88" s="21"/>
      <c r="J88" s="22"/>
      <c r="K88" s="17"/>
      <c r="L88" s="21"/>
      <c r="M88" s="22"/>
      <c r="N88" s="23">
        <f t="shared" si="8"/>
        <v>26.688010685006759</v>
      </c>
      <c r="O88" s="24">
        <f t="shared" si="9"/>
        <v>25.21314693662481</v>
      </c>
      <c r="P88" s="24">
        <f t="shared" si="10"/>
        <v>46.509688523870999</v>
      </c>
      <c r="Q88" t="s">
        <v>258</v>
      </c>
      <c r="R88" t="s">
        <v>259</v>
      </c>
      <c r="S88" s="58" t="s">
        <v>321</v>
      </c>
      <c r="AD88" s="37"/>
      <c r="AE88" s="37"/>
      <c r="AH88" s="37"/>
      <c r="AI88" s="37"/>
      <c r="AJ88" t="s">
        <v>331</v>
      </c>
    </row>
    <row r="89" spans="1:36" s="36" customFormat="1" ht="15" x14ac:dyDescent="0.25">
      <c r="A89">
        <v>1.62</v>
      </c>
      <c r="B89">
        <v>3.97</v>
      </c>
      <c r="C89">
        <v>6.24</v>
      </c>
      <c r="D89" s="20">
        <f t="shared" si="7"/>
        <v>2.9429529639437124E-2</v>
      </c>
      <c r="E89" s="17">
        <f>IF(OR($A89="",$B89="",$C89=""),"",A89*'MPTO_working_3-way'!$I88)</f>
        <v>1.6724827042159864</v>
      </c>
      <c r="F89" s="21">
        <f>IF(OR($A89="",$B89="",$C89=""),"",B89*'MPTO_working_3-way'!$I88)</f>
        <v>4.098615022060164</v>
      </c>
      <c r="G89" s="22">
        <f>IF(OR($A89="",$B89="",$C89=""),"",C89*'MPTO_working_3-way'!$I88)</f>
        <v>6.44215560142454</v>
      </c>
      <c r="H89" s="17"/>
      <c r="I89" s="21"/>
      <c r="J89" s="22"/>
      <c r="K89" s="17"/>
      <c r="L89" s="21"/>
      <c r="M89" s="22"/>
      <c r="N89" s="23">
        <f t="shared" si="8"/>
        <v>59.791350755329475</v>
      </c>
      <c r="O89" s="24">
        <f t="shared" si="9"/>
        <v>24.398485698648301</v>
      </c>
      <c r="P89" s="24">
        <f t="shared" si="10"/>
        <v>15.522754523018229</v>
      </c>
      <c r="Q89" t="s">
        <v>260</v>
      </c>
      <c r="R89" t="s">
        <v>261</v>
      </c>
      <c r="S89" s="58" t="s">
        <v>321</v>
      </c>
      <c r="AD89" s="37"/>
      <c r="AE89" s="37"/>
      <c r="AH89" s="37"/>
      <c r="AI89" s="37"/>
      <c r="AJ89" t="s">
        <v>331</v>
      </c>
    </row>
    <row r="90" spans="1:36" s="36" customFormat="1" ht="15" x14ac:dyDescent="0.25">
      <c r="A90">
        <v>3.83</v>
      </c>
      <c r="B90">
        <v>3.56</v>
      </c>
      <c r="C90">
        <v>2.06</v>
      </c>
      <c r="D90" s="20">
        <f t="shared" si="7"/>
        <v>2.7432375352503202E-2</v>
      </c>
      <c r="E90" s="17">
        <f>IF(OR($A90="",$B90="",$C90=""),"",A90*'MPTO_working_3-way'!$I89)</f>
        <v>3.9339704055010012</v>
      </c>
      <c r="F90" s="21">
        <f>IF(OR($A90="",$B90="",$C90=""),"",B90*'MPTO_working_3-way'!$I89)</f>
        <v>3.6566408991079804</v>
      </c>
      <c r="G90" s="22">
        <f>IF(OR($A90="",$B90="",$C90=""),"",C90*'MPTO_working_3-way'!$I89)</f>
        <v>2.1159214191467526</v>
      </c>
      <c r="H90" s="17"/>
      <c r="I90" s="21"/>
      <c r="J90" s="22"/>
      <c r="K90" s="17"/>
      <c r="L90" s="21"/>
      <c r="M90" s="22"/>
      <c r="N90" s="23">
        <f t="shared" si="8"/>
        <v>25.419611662600889</v>
      </c>
      <c r="O90" s="24">
        <f t="shared" si="9"/>
        <v>27.347503558359943</v>
      </c>
      <c r="P90" s="24">
        <f t="shared" si="10"/>
        <v>47.260734304738548</v>
      </c>
      <c r="Q90" t="s">
        <v>262</v>
      </c>
      <c r="R90" t="s">
        <v>263</v>
      </c>
      <c r="S90" s="58" t="s">
        <v>321</v>
      </c>
      <c r="AD90" s="37"/>
      <c r="AE90" s="37"/>
      <c r="AH90" s="37"/>
      <c r="AI90" s="37"/>
      <c r="AJ90" t="s">
        <v>331</v>
      </c>
    </row>
    <row r="91" spans="1:36" s="36" customFormat="1" ht="15" x14ac:dyDescent="0.25">
      <c r="A91">
        <v>1.75</v>
      </c>
      <c r="B91">
        <v>3.95</v>
      </c>
      <c r="C91">
        <v>4.5</v>
      </c>
      <c r="D91" s="20">
        <f t="shared" si="7"/>
        <v>4.6815350612818829E-2</v>
      </c>
      <c r="E91" s="17">
        <f>IF(OR($A91="",$B91="",$C91=""),"",A91*'MPTO_working_3-way'!$I90)</f>
        <v>1.8015016768690151</v>
      </c>
      <c r="F91" s="21">
        <f>IF(OR($A91="",$B91="",$C91=""),"",B91*'MPTO_working_3-way'!$I90)</f>
        <v>4.066246642075777</v>
      </c>
      <c r="G91" s="22">
        <f>IF(OR($A91="",$B91="",$C91=""),"",C91*'MPTO_working_3-way'!$I90)</f>
        <v>4.6324328833774668</v>
      </c>
      <c r="H91" s="17"/>
      <c r="I91" s="21"/>
      <c r="J91" s="22"/>
      <c r="K91" s="17"/>
      <c r="L91" s="21"/>
      <c r="M91" s="22"/>
      <c r="N91" s="23">
        <f t="shared" si="8"/>
        <v>55.509246138365306</v>
      </c>
      <c r="O91" s="24">
        <f t="shared" si="9"/>
        <v>24.592703985351719</v>
      </c>
      <c r="P91" s="24">
        <f t="shared" si="10"/>
        <v>21.586929053808731</v>
      </c>
      <c r="Q91" t="s">
        <v>264</v>
      </c>
      <c r="R91" t="s">
        <v>265</v>
      </c>
      <c r="S91" s="58" t="s">
        <v>321</v>
      </c>
      <c r="AD91" s="37"/>
      <c r="AE91" s="37"/>
      <c r="AH91" s="37"/>
      <c r="AI91" s="37"/>
      <c r="AJ91" t="s">
        <v>332</v>
      </c>
    </row>
    <row r="92" spans="1:36" s="36" customFormat="1" ht="15" x14ac:dyDescent="0.25">
      <c r="A92">
        <v>2.5099999999999998</v>
      </c>
      <c r="B92">
        <v>3.54</v>
      </c>
      <c r="C92">
        <v>2.8</v>
      </c>
      <c r="D92" s="20">
        <f t="shared" si="7"/>
        <v>3.8035107351063857E-2</v>
      </c>
      <c r="E92" s="17">
        <f>IF(OR($A92="",$B92="",$C92=""),"",A92*'MPTO_working_3-way'!$I91)</f>
        <v>2.5788552621347827</v>
      </c>
      <c r="F92" s="21">
        <f>IF(OR($A92="",$B92="",$C92=""),"",B92*'MPTO_working_3-way'!$I91)</f>
        <v>3.6371106087478613</v>
      </c>
      <c r="G92" s="22">
        <f>IF(OR($A92="",$B92="",$C92=""),"",C92*'MPTO_working_3-way'!$I91)</f>
        <v>2.8768106509870086</v>
      </c>
      <c r="H92" s="17"/>
      <c r="I92" s="21"/>
      <c r="J92" s="22"/>
      <c r="K92" s="17"/>
      <c r="L92" s="21"/>
      <c r="M92" s="22"/>
      <c r="N92" s="23">
        <f t="shared" si="8"/>
        <v>38.776895108576106</v>
      </c>
      <c r="O92" s="24">
        <f t="shared" si="9"/>
        <v>27.494352181504521</v>
      </c>
      <c r="P92" s="24">
        <f t="shared" si="10"/>
        <v>34.760716686616433</v>
      </c>
      <c r="Q92" t="s">
        <v>266</v>
      </c>
      <c r="R92" t="s">
        <v>267</v>
      </c>
      <c r="S92" s="58" t="s">
        <v>321</v>
      </c>
      <c r="AD92" s="37"/>
      <c r="AE92" s="37"/>
      <c r="AH92" s="37"/>
      <c r="AI92" s="37"/>
      <c r="AJ92" t="s">
        <v>332</v>
      </c>
    </row>
    <row r="93" spans="1:36" s="36" customFormat="1" ht="15" x14ac:dyDescent="0.25">
      <c r="A93">
        <v>3.79</v>
      </c>
      <c r="B93">
        <v>3.89</v>
      </c>
      <c r="C93">
        <v>1.93</v>
      </c>
      <c r="D93" s="20">
        <f t="shared" si="7"/>
        <v>3.9056366510330065E-2</v>
      </c>
      <c r="E93" s="17">
        <f>IF(OR($A93="",$B93="",$C93=""),"",A93*'MPTO_working_3-way'!$I92)</f>
        <v>3.9674301788225832</v>
      </c>
      <c r="F93" s="21">
        <f>IF(OR($A93="",$B93="",$C93=""),"",B93*'MPTO_working_3-way'!$I92)</f>
        <v>4.0721117138838654</v>
      </c>
      <c r="G93" s="22">
        <f>IF(OR($A93="",$B93="",$C93=""),"",C93*'MPTO_working_3-way'!$I92)</f>
        <v>2.0203536266827404</v>
      </c>
      <c r="H93" s="17"/>
      <c r="I93" s="21"/>
      <c r="J93" s="22"/>
      <c r="K93" s="17"/>
      <c r="L93" s="21"/>
      <c r="M93" s="22"/>
      <c r="N93" s="23">
        <f t="shared" si="8"/>
        <v>25.205232478641136</v>
      </c>
      <c r="O93" s="24">
        <f t="shared" si="9"/>
        <v>24.557283057596379</v>
      </c>
      <c r="P93" s="24">
        <f t="shared" si="10"/>
        <v>49.496285540958503</v>
      </c>
      <c r="Q93" t="s">
        <v>268</v>
      </c>
      <c r="R93" t="s">
        <v>269</v>
      </c>
      <c r="S93" s="58" t="s">
        <v>321</v>
      </c>
      <c r="AD93" s="37"/>
      <c r="AE93" s="37"/>
      <c r="AH93" s="37"/>
      <c r="AI93" s="37"/>
      <c r="AJ93" t="s">
        <v>332</v>
      </c>
    </row>
    <row r="94" spans="1:36" s="36" customFormat="1" ht="15" x14ac:dyDescent="0.25">
      <c r="A94">
        <v>1.48</v>
      </c>
      <c r="B94">
        <v>5.13</v>
      </c>
      <c r="C94">
        <v>6.22</v>
      </c>
      <c r="D94" s="20">
        <f t="shared" si="7"/>
        <v>3.1379153734882204E-2</v>
      </c>
      <c r="E94" s="17">
        <f>IF(OR($A94="",$B94="",$C94=""),"",A94*'MPTO_working_3-way'!$I93)</f>
        <v>1.5362919588795745</v>
      </c>
      <c r="F94" s="21">
        <f>IF(OR($A94="",$B94="",$C94=""),"",B94*'MPTO_working_3-way'!$I93)</f>
        <v>5.3251201007109579</v>
      </c>
      <c r="G94" s="22">
        <f>IF(OR($A94="",$B94="",$C94=""),"",C94*'MPTO_working_3-way'!$I93)</f>
        <v>6.4565783677236173</v>
      </c>
      <c r="H94" s="17"/>
      <c r="I94" s="21"/>
      <c r="J94" s="22"/>
      <c r="K94" s="17"/>
      <c r="L94" s="21"/>
      <c r="M94" s="22"/>
      <c r="N94" s="23">
        <f t="shared" si="8"/>
        <v>65.09179418795533</v>
      </c>
      <c r="O94" s="24">
        <f t="shared" si="9"/>
        <v>18.778919180930583</v>
      </c>
      <c r="P94" s="24">
        <f t="shared" si="10"/>
        <v>15.488079646008664</v>
      </c>
      <c r="Q94" t="s">
        <v>270</v>
      </c>
      <c r="R94" t="s">
        <v>271</v>
      </c>
      <c r="S94" s="58" t="s">
        <v>321</v>
      </c>
      <c r="AD94" s="37"/>
      <c r="AE94" s="37"/>
      <c r="AH94" s="37"/>
      <c r="AI94" s="37"/>
      <c r="AJ94" t="s">
        <v>73</v>
      </c>
    </row>
    <row r="95" spans="1:36" s="36" customFormat="1" ht="15" x14ac:dyDescent="0.25">
      <c r="A95">
        <v>2.34</v>
      </c>
      <c r="B95">
        <v>3.37</v>
      </c>
      <c r="C95">
        <v>3.31</v>
      </c>
      <c r="D95" s="20">
        <f t="shared" si="7"/>
        <v>2.6201136020315374E-2</v>
      </c>
      <c r="E95" s="17">
        <f>IF(OR($A95="",$B95="",$C95=""),"",A95*'MPTO_working_3-way'!$I94)</f>
        <v>2.4313918976341724</v>
      </c>
      <c r="F95" s="21">
        <f>IF(OR($A95="",$B95="",$C95=""),"",B95*'MPTO_working_3-way'!$I94)</f>
        <v>3.5016199551398124</v>
      </c>
      <c r="G95" s="22">
        <f>IF(OR($A95="",$B95="",$C95=""),"",C95*'MPTO_working_3-way'!$I94)</f>
        <v>3.4392765731491926</v>
      </c>
      <c r="H95" s="17"/>
      <c r="I95" s="21"/>
      <c r="J95" s="22"/>
      <c r="K95" s="17"/>
      <c r="L95" s="21"/>
      <c r="M95" s="22"/>
      <c r="N95" s="23">
        <f t="shared" si="8"/>
        <v>41.128704960028628</v>
      </c>
      <c r="O95" s="24">
        <f t="shared" si="9"/>
        <v>28.558210565717207</v>
      </c>
      <c r="P95" s="24">
        <f t="shared" si="10"/>
        <v>29.075882056334436</v>
      </c>
      <c r="Q95" t="s">
        <v>272</v>
      </c>
      <c r="R95" t="s">
        <v>273</v>
      </c>
      <c r="S95" s="58" t="s">
        <v>321</v>
      </c>
      <c r="AD95" s="37"/>
      <c r="AE95" s="37"/>
      <c r="AH95" s="37"/>
      <c r="AI95" s="37"/>
      <c r="AJ95" t="s">
        <v>73</v>
      </c>
    </row>
    <row r="96" spans="1:36" s="36" customFormat="1" ht="15" x14ac:dyDescent="0.25">
      <c r="A96">
        <v>1.66</v>
      </c>
      <c r="B96">
        <v>4.6100000000000003</v>
      </c>
      <c r="C96">
        <v>4.7</v>
      </c>
      <c r="D96" s="20">
        <f t="shared" si="7"/>
        <v>3.2095335697337912E-2</v>
      </c>
      <c r="E96" s="17">
        <f>IF(OR($A96="",$B96="",$C96=""),"",A96*'MPTO_working_3-way'!$I95)</f>
        <v>1.7120893951999043</v>
      </c>
      <c r="F96" s="21">
        <f>IF(OR($A96="",$B96="",$C96=""),"",B96*'MPTO_working_3-way'!$I95)</f>
        <v>4.7546578987178076</v>
      </c>
      <c r="G96" s="22">
        <f>IF(OR($A96="",$B96="",$C96=""),"",C96*'MPTO_working_3-way'!$I95)</f>
        <v>4.8474820225539466</v>
      </c>
      <c r="H96" s="17"/>
      <c r="I96" s="21"/>
      <c r="J96" s="22"/>
      <c r="K96" s="17"/>
      <c r="L96" s="21"/>
      <c r="M96" s="22"/>
      <c r="N96" s="23">
        <f t="shared" si="8"/>
        <v>58.40816506449066</v>
      </c>
      <c r="O96" s="24">
        <f t="shared" si="9"/>
        <v>21.032007376801406</v>
      </c>
      <c r="P96" s="24">
        <f t="shared" si="10"/>
        <v>20.629266810011593</v>
      </c>
      <c r="Q96" t="s">
        <v>274</v>
      </c>
      <c r="R96" t="s">
        <v>275</v>
      </c>
      <c r="S96" s="58" t="s">
        <v>321</v>
      </c>
      <c r="AD96" s="37"/>
      <c r="AE96" s="37"/>
      <c r="AH96" s="37"/>
      <c r="AI96" s="37"/>
      <c r="AJ96" t="s">
        <v>73</v>
      </c>
    </row>
    <row r="97" spans="1:36" s="36" customFormat="1" ht="15" x14ac:dyDescent="0.25">
      <c r="A97">
        <v>2.39</v>
      </c>
      <c r="B97">
        <v>4.18</v>
      </c>
      <c r="C97">
        <v>2.7</v>
      </c>
      <c r="D97" s="20">
        <f t="shared" si="7"/>
        <v>2.8014861972140093E-2</v>
      </c>
      <c r="E97" s="17">
        <f>IF(OR($A97="",$B97="",$C97=""),"",A97*'MPTO_working_3-way'!$I96)</f>
        <v>2.4526207150885537</v>
      </c>
      <c r="F97" s="21">
        <f>IF(OR($A97="",$B97="",$C97=""),"",B97*'MPTO_working_3-way'!$I96)</f>
        <v>4.2895207485649181</v>
      </c>
      <c r="G97" s="22">
        <f>IF(OR($A97="",$B97="",$C97=""),"",C97*'MPTO_working_3-way'!$I96)</f>
        <v>2.7707430672548519</v>
      </c>
      <c r="H97" s="17"/>
      <c r="I97" s="21"/>
      <c r="J97" s="22"/>
      <c r="K97" s="17"/>
      <c r="L97" s="21"/>
      <c r="M97" s="22"/>
      <c r="N97" s="23">
        <f t="shared" si="8"/>
        <v>40.772712790362867</v>
      </c>
      <c r="O97" s="24">
        <f t="shared" si="9"/>
        <v>23.312627648078291</v>
      </c>
      <c r="P97" s="24">
        <f t="shared" si="10"/>
        <v>36.091401321839726</v>
      </c>
      <c r="Q97" t="s">
        <v>93</v>
      </c>
      <c r="R97" t="s">
        <v>276</v>
      </c>
      <c r="S97" s="58" t="s">
        <v>321</v>
      </c>
      <c r="AD97" s="37"/>
      <c r="AE97" s="37"/>
      <c r="AH97" s="37"/>
      <c r="AI97" s="37"/>
      <c r="AJ97" t="s">
        <v>73</v>
      </c>
    </row>
    <row r="98" spans="1:36" s="36" customFormat="1" ht="15" x14ac:dyDescent="0.25">
      <c r="A98">
        <v>2.2799999999999998</v>
      </c>
      <c r="B98">
        <v>3.88</v>
      </c>
      <c r="C98">
        <v>3.02</v>
      </c>
      <c r="D98" s="20">
        <f t="shared" si="7"/>
        <v>2.7454277805526228E-2</v>
      </c>
      <c r="E98" s="17">
        <f>IF(OR($A98="",$B98="",$C98=""),"",A98*'MPTO_working_3-way'!$I97)</f>
        <v>2.3531773653899304</v>
      </c>
      <c r="F98" s="21">
        <f>IF(OR($A98="",$B98="",$C98=""),"",B98*'MPTO_working_3-way'!$I97)</f>
        <v>4.0045299025056709</v>
      </c>
      <c r="G98" s="22">
        <f>IF(OR($A98="",$B98="",$C98=""),"",C98*'MPTO_working_3-way'!$I97)</f>
        <v>3.1169279138059607</v>
      </c>
      <c r="H98" s="17"/>
      <c r="I98" s="21"/>
      <c r="J98" s="22"/>
      <c r="K98" s="17"/>
      <c r="L98" s="21"/>
      <c r="M98" s="22"/>
      <c r="N98" s="23">
        <f t="shared" si="8"/>
        <v>42.495734265840021</v>
      </c>
      <c r="O98" s="24">
        <f t="shared" si="9"/>
        <v>24.971720135596712</v>
      </c>
      <c r="P98" s="24">
        <f t="shared" si="10"/>
        <v>32.082872227190471</v>
      </c>
      <c r="Q98" t="s">
        <v>277</v>
      </c>
      <c r="R98" t="s">
        <v>278</v>
      </c>
      <c r="S98" s="58" t="s">
        <v>321</v>
      </c>
      <c r="AD98" s="37"/>
      <c r="AE98" s="37"/>
      <c r="AH98" s="37"/>
      <c r="AI98" s="37"/>
      <c r="AJ98" t="s">
        <v>73</v>
      </c>
    </row>
    <row r="99" spans="1:36" s="36" customFormat="1" ht="15" x14ac:dyDescent="0.25">
      <c r="A99">
        <v>1.73</v>
      </c>
      <c r="B99">
        <v>4.1399999999999997</v>
      </c>
      <c r="C99">
        <v>4.76</v>
      </c>
      <c r="D99" s="20">
        <f t="shared" si="7"/>
        <v>2.9664609414177034E-2</v>
      </c>
      <c r="E99" s="17">
        <f>IF(OR($A99="",$B99="",$C99=""),"",A99*'MPTO_working_3-way'!$I98)</f>
        <v>1.7784657112118023</v>
      </c>
      <c r="F99" s="21">
        <f>IF(OR($A99="",$B99="",$C99=""),"",B99*'MPTO_working_3-way'!$I98)</f>
        <v>4.2559815285646598</v>
      </c>
      <c r="G99" s="22">
        <f>IF(OR($A99="",$B99="",$C99=""),"",C99*'MPTO_working_3-way'!$I98)</f>
        <v>4.893350742987387</v>
      </c>
      <c r="H99" s="17"/>
      <c r="I99" s="21"/>
      <c r="J99" s="22"/>
      <c r="K99" s="17"/>
      <c r="L99" s="21"/>
      <c r="M99" s="22"/>
      <c r="N99" s="23">
        <f t="shared" si="8"/>
        <v>56.228241775807128</v>
      </c>
      <c r="O99" s="24">
        <f t="shared" si="9"/>
        <v>23.496342577813124</v>
      </c>
      <c r="P99" s="24">
        <f t="shared" si="10"/>
        <v>20.435894594988724</v>
      </c>
      <c r="Q99" t="s">
        <v>85</v>
      </c>
      <c r="R99" t="s">
        <v>279</v>
      </c>
      <c r="S99" s="58" t="s">
        <v>321</v>
      </c>
      <c r="AD99" s="37"/>
      <c r="AE99" s="37"/>
      <c r="AH99" s="37"/>
      <c r="AI99" s="37"/>
      <c r="AJ99" t="s">
        <v>73</v>
      </c>
    </row>
    <row r="100" spans="1:36" s="36" customFormat="1" ht="15" x14ac:dyDescent="0.25">
      <c r="A100">
        <v>1.84</v>
      </c>
      <c r="B100">
        <v>3.76</v>
      </c>
      <c r="C100">
        <v>4.53</v>
      </c>
      <c r="D100" s="20">
        <f t="shared" si="7"/>
        <v>3.018625955445553E-2</v>
      </c>
      <c r="E100" s="17">
        <f>IF(OR($A100="",$B100="",$C100=""),"",A100*'MPTO_working_3-way'!$I99)</f>
        <v>1.8905158711621683</v>
      </c>
      <c r="F100" s="21">
        <f>IF(OR($A100="",$B100="",$C100=""),"",B100*'MPTO_working_3-way'!$I99)</f>
        <v>3.8632280845487785</v>
      </c>
      <c r="G100" s="22">
        <f>IF(OR($A100="",$B100="",$C100=""),"",C100*'MPTO_working_3-way'!$I99)</f>
        <v>4.6543678784590341</v>
      </c>
      <c r="H100" s="17"/>
      <c r="I100" s="21"/>
      <c r="J100" s="22"/>
      <c r="K100" s="17"/>
      <c r="L100" s="21"/>
      <c r="M100" s="22"/>
      <c r="N100" s="23">
        <f t="shared" si="8"/>
        <v>52.895615173294672</v>
      </c>
      <c r="O100" s="24">
        <f t="shared" si="9"/>
        <v>25.885088276293146</v>
      </c>
      <c r="P100" s="24">
        <f t="shared" si="10"/>
        <v>21.485194684075541</v>
      </c>
      <c r="Q100" t="s">
        <v>280</v>
      </c>
      <c r="R100" t="s">
        <v>281</v>
      </c>
      <c r="S100" s="58" t="s">
        <v>321</v>
      </c>
      <c r="AD100" s="37"/>
      <c r="AE100" s="37"/>
      <c r="AH100" s="37"/>
      <c r="AI100" s="37"/>
      <c r="AJ100" t="s">
        <v>73</v>
      </c>
    </row>
    <row r="101" spans="1:36" s="36" customFormat="1" ht="15" x14ac:dyDescent="0.25">
      <c r="A101">
        <v>2.79</v>
      </c>
      <c r="B101">
        <v>3.87</v>
      </c>
      <c r="C101">
        <v>2.4300000000000002</v>
      </c>
      <c r="D101" s="20">
        <f t="shared" si="7"/>
        <v>2.8343505629493615E-2</v>
      </c>
      <c r="E101" s="17">
        <f>IF(OR($A101="",$B101="",$C101=""),"",A101*'MPTO_working_3-way'!$I100)</f>
        <v>2.8727642602655541</v>
      </c>
      <c r="F101" s="21">
        <f>IF(OR($A101="",$B101="",$C101=""),"",B101*'MPTO_working_3-way'!$I100)</f>
        <v>3.9848020384328651</v>
      </c>
      <c r="G101" s="22">
        <f>IF(OR($A101="",$B101="",$C101=""),"",C101*'MPTO_working_3-way'!$I100)</f>
        <v>2.5020850008764501</v>
      </c>
      <c r="H101" s="17"/>
      <c r="I101" s="21"/>
      <c r="J101" s="22"/>
      <c r="K101" s="17"/>
      <c r="L101" s="21"/>
      <c r="M101" s="22"/>
      <c r="N101" s="23">
        <f t="shared" si="8"/>
        <v>34.809678393435647</v>
      </c>
      <c r="O101" s="24">
        <f t="shared" si="9"/>
        <v>25.095349539453611</v>
      </c>
      <c r="P101" s="24">
        <f t="shared" si="10"/>
        <v>39.966667785055748</v>
      </c>
      <c r="Q101" t="s">
        <v>282</v>
      </c>
      <c r="R101" t="s">
        <v>283</v>
      </c>
      <c r="S101" s="58" t="s">
        <v>321</v>
      </c>
      <c r="AD101" s="37"/>
      <c r="AE101" s="37"/>
      <c r="AH101" s="37"/>
      <c r="AI101" s="37"/>
      <c r="AJ101" t="s">
        <v>73</v>
      </c>
    </row>
    <row r="102" spans="1:36" s="36" customFormat="1" ht="15" x14ac:dyDescent="0.25">
      <c r="A102">
        <v>2.16</v>
      </c>
      <c r="B102">
        <v>3.64</v>
      </c>
      <c r="C102">
        <v>3.45</v>
      </c>
      <c r="D102" s="20">
        <f t="shared" si="7"/>
        <v>2.7543310152005729E-2</v>
      </c>
      <c r="E102" s="17">
        <f>IF(OR($A102="",$B102="",$C102=""),"",A102*'MPTO_working_3-way'!$I101)</f>
        <v>2.2252023206376239</v>
      </c>
      <c r="F102" s="21">
        <f>IF(OR($A102="",$B102="",$C102=""),"",B102*'MPTO_working_3-way'!$I101)</f>
        <v>3.7498779847782182</v>
      </c>
      <c r="G102" s="22">
        <f>IF(OR($A102="",$B102="",$C102=""),"",C102*'MPTO_working_3-way'!$I101)</f>
        <v>3.5541425954628716</v>
      </c>
      <c r="H102" s="17"/>
      <c r="I102" s="21"/>
      <c r="J102" s="22"/>
      <c r="K102" s="17"/>
      <c r="L102" s="21"/>
      <c r="M102" s="22"/>
      <c r="N102" s="23">
        <f t="shared" si="8"/>
        <v>44.939733826695523</v>
      </c>
      <c r="O102" s="24">
        <f t="shared" si="9"/>
        <v>26.66753435869844</v>
      </c>
      <c r="P102" s="24">
        <f t="shared" si="10"/>
        <v>28.136181178452844</v>
      </c>
      <c r="Q102" t="s">
        <v>284</v>
      </c>
      <c r="R102" t="s">
        <v>285</v>
      </c>
      <c r="S102" s="58" t="s">
        <v>321</v>
      </c>
      <c r="AD102" s="37"/>
      <c r="AE102" s="37"/>
      <c r="AH102" s="37"/>
      <c r="AI102" s="37"/>
      <c r="AJ102" t="s">
        <v>73</v>
      </c>
    </row>
    <row r="103" spans="1:36" s="36" customFormat="1" ht="15" x14ac:dyDescent="0.25">
      <c r="A103">
        <v>3.63</v>
      </c>
      <c r="B103">
        <v>3.19</v>
      </c>
      <c r="C103">
        <v>2.2200000000000002</v>
      </c>
      <c r="D103" s="20">
        <f t="shared" si="7"/>
        <v>3.9412167938813525E-2</v>
      </c>
      <c r="E103" s="17">
        <f>IF(OR($A103="",$B103="",$C103=""),"",A103*'MPTO_working_3-way'!$I102)</f>
        <v>3.7328869254350616</v>
      </c>
      <c r="F103" s="21">
        <f>IF(OR($A103="",$B103="",$C103=""),"",B103*'MPTO_working_3-way'!$I102)</f>
        <v>3.2804157829580847</v>
      </c>
      <c r="G103" s="22">
        <f>IF(OR($A103="",$B103="",$C103=""),"",C103*'MPTO_working_3-way'!$I102)</f>
        <v>2.2829225824974761</v>
      </c>
      <c r="H103" s="17"/>
      <c r="I103" s="21"/>
      <c r="J103" s="22"/>
      <c r="K103" s="17"/>
      <c r="L103" s="21"/>
      <c r="M103" s="22"/>
      <c r="N103" s="23">
        <f t="shared" si="8"/>
        <v>26.788917531528273</v>
      </c>
      <c r="O103" s="24">
        <f t="shared" si="9"/>
        <v>30.483940639325276</v>
      </c>
      <c r="P103" s="24">
        <f t="shared" si="10"/>
        <v>43.803500288039466</v>
      </c>
      <c r="Q103" t="s">
        <v>98</v>
      </c>
      <c r="R103" t="s">
        <v>92</v>
      </c>
      <c r="S103" s="58" t="s">
        <v>322</v>
      </c>
      <c r="AD103" s="37"/>
      <c r="AE103" s="37"/>
      <c r="AH103" s="37"/>
      <c r="AI103" s="37"/>
      <c r="AJ103" t="s">
        <v>68</v>
      </c>
    </row>
    <row r="104" spans="1:36" s="36" customFormat="1" ht="15" x14ac:dyDescent="0.25">
      <c r="A104">
        <v>2.11</v>
      </c>
      <c r="B104">
        <v>3.44</v>
      </c>
      <c r="C104">
        <v>3.65</v>
      </c>
      <c r="D104" s="20">
        <f t="shared" si="7"/>
        <v>3.860392644743027E-2</v>
      </c>
      <c r="E104" s="17">
        <f>IF(OR($A104="",$B104="",$C104=""),"",A104*'MPTO_working_3-way'!$I103)</f>
        <v>2.1681163844207321</v>
      </c>
      <c r="F104" s="21">
        <f>IF(OR($A104="",$B104="",$C104=""),"",B104*'MPTO_working_3-way'!$I103)</f>
        <v>3.5347489869228998</v>
      </c>
      <c r="G104" s="22">
        <f>IF(OR($A104="",$B104="",$C104=""),"",C104*'MPTO_working_3-way'!$I103)</f>
        <v>3.7505330820548206</v>
      </c>
      <c r="H104" s="17"/>
      <c r="I104" s="21"/>
      <c r="J104" s="22"/>
      <c r="K104" s="17"/>
      <c r="L104" s="21"/>
      <c r="M104" s="22"/>
      <c r="N104" s="23">
        <f t="shared" si="8"/>
        <v>46.122985241273184</v>
      </c>
      <c r="O104" s="24">
        <f t="shared" si="9"/>
        <v>28.29055199392047</v>
      </c>
      <c r="P104" s="24">
        <f t="shared" si="10"/>
        <v>26.662876399749706</v>
      </c>
      <c r="Q104" t="s">
        <v>286</v>
      </c>
      <c r="R104" t="s">
        <v>287</v>
      </c>
      <c r="S104" s="58" t="s">
        <v>322</v>
      </c>
      <c r="AD104" s="37"/>
      <c r="AE104" s="37"/>
      <c r="AH104" s="37"/>
      <c r="AI104" s="37"/>
      <c r="AJ104" t="s">
        <v>333</v>
      </c>
    </row>
    <row r="105" spans="1:36" s="36" customFormat="1" ht="15" x14ac:dyDescent="0.25">
      <c r="A105">
        <v>1.67</v>
      </c>
      <c r="B105">
        <v>4.24</v>
      </c>
      <c r="C105">
        <v>5.0999999999999996</v>
      </c>
      <c r="D105" s="20">
        <f t="shared" si="7"/>
        <v>3.0729883185903528E-2</v>
      </c>
      <c r="E105" s="17">
        <f>IF(OR($A105="",$B105="",$C105=""),"",A105*'MPTO_working_3-way'!$I104)</f>
        <v>1.7358183204578186</v>
      </c>
      <c r="F105" s="21">
        <f>IF(OR($A105="",$B105="",$C105=""),"",B105*'MPTO_working_3-way'!$I104)</f>
        <v>4.4071075920605693</v>
      </c>
      <c r="G105" s="22">
        <f>IF(OR($A105="",$B105="",$C105=""),"",C105*'MPTO_working_3-way'!$I104)</f>
        <v>5.301002056487949</v>
      </c>
      <c r="H105" s="17"/>
      <c r="I105" s="21"/>
      <c r="J105" s="22"/>
      <c r="K105" s="17"/>
      <c r="L105" s="21"/>
      <c r="M105" s="22"/>
      <c r="N105" s="23">
        <f t="shared" si="8"/>
        <v>57.609715729711382</v>
      </c>
      <c r="O105" s="24">
        <f t="shared" si="9"/>
        <v>22.690619167126894</v>
      </c>
      <c r="P105" s="24">
        <f t="shared" si="10"/>
        <v>18.864357895807455</v>
      </c>
      <c r="Q105" t="s">
        <v>288</v>
      </c>
      <c r="R105" t="s">
        <v>102</v>
      </c>
      <c r="S105" s="58" t="s">
        <v>322</v>
      </c>
      <c r="AD105" s="37"/>
      <c r="AE105" s="37"/>
      <c r="AH105" s="37"/>
      <c r="AI105" s="37"/>
      <c r="AJ105" t="s">
        <v>69</v>
      </c>
    </row>
    <row r="106" spans="1:36" s="36" customFormat="1" ht="15" x14ac:dyDescent="0.25">
      <c r="A106">
        <v>1.85</v>
      </c>
      <c r="B106">
        <v>4.0199999999999996</v>
      </c>
      <c r="C106">
        <v>4.1500000000000004</v>
      </c>
      <c r="D106" s="20">
        <f t="shared" si="7"/>
        <v>3.026061486769982E-2</v>
      </c>
      <c r="E106" s="17">
        <f>IF(OR($A106="",$B106="",$C106=""),"",A106*'MPTO_working_3-way'!$I105)</f>
        <v>1.921417263927746</v>
      </c>
      <c r="F106" s="21">
        <f>IF(OR($A106="",$B106="",$C106=""),"",B106*'MPTO_working_3-way'!$I105)</f>
        <v>4.1751877843186689</v>
      </c>
      <c r="G106" s="22">
        <f>IF(OR($A106="",$B106="",$C106=""),"",C106*'MPTO_working_3-way'!$I105)</f>
        <v>4.3102062947568358</v>
      </c>
      <c r="H106" s="17"/>
      <c r="I106" s="21"/>
      <c r="J106" s="22"/>
      <c r="K106" s="17"/>
      <c r="L106" s="21"/>
      <c r="M106" s="22"/>
      <c r="N106" s="23">
        <f t="shared" si="8"/>
        <v>52.044915946878078</v>
      </c>
      <c r="O106" s="24">
        <f t="shared" si="9"/>
        <v>23.951018532767282</v>
      </c>
      <c r="P106" s="24">
        <f t="shared" si="10"/>
        <v>23.200745663066133</v>
      </c>
      <c r="Q106" t="s">
        <v>289</v>
      </c>
      <c r="R106" t="s">
        <v>290</v>
      </c>
      <c r="S106" s="58" t="s">
        <v>322</v>
      </c>
      <c r="AD106" s="37"/>
      <c r="AE106" s="37"/>
      <c r="AH106" s="37"/>
      <c r="AI106" s="37"/>
      <c r="AJ106" t="s">
        <v>69</v>
      </c>
    </row>
    <row r="107" spans="1:36" s="36" customFormat="1" ht="15" x14ac:dyDescent="0.25">
      <c r="A107">
        <v>2.4300000000000002</v>
      </c>
      <c r="B107">
        <v>3.08</v>
      </c>
      <c r="C107">
        <v>3.3</v>
      </c>
      <c r="D107" s="20">
        <f t="shared" si="7"/>
        <v>3.9228261450483526E-2</v>
      </c>
      <c r="E107" s="17">
        <f>IF(OR($A107="",$B107="",$C107=""),"",A107*'MPTO_working_3-way'!$I106)</f>
        <v>2.5046736161417456</v>
      </c>
      <c r="F107" s="21">
        <f>IF(OR($A107="",$B107="",$C107=""),"",B107*'MPTO_working_3-way'!$I106)</f>
        <v>3.174648040212583</v>
      </c>
      <c r="G107" s="22">
        <f>IF(OR($A107="",$B107="",$C107=""),"",C107*'MPTO_working_3-way'!$I106)</f>
        <v>3.4014086145134814</v>
      </c>
      <c r="H107" s="17"/>
      <c r="I107" s="21"/>
      <c r="J107" s="22"/>
      <c r="K107" s="17"/>
      <c r="L107" s="21"/>
      <c r="M107" s="22"/>
      <c r="N107" s="23">
        <f t="shared" si="8"/>
        <v>39.925361674085984</v>
      </c>
      <c r="O107" s="24">
        <f t="shared" si="9"/>
        <v>31.499554827282122</v>
      </c>
      <c r="P107" s="24">
        <f t="shared" si="10"/>
        <v>29.399584505463316</v>
      </c>
      <c r="Q107" t="s">
        <v>291</v>
      </c>
      <c r="R107" t="s">
        <v>292</v>
      </c>
      <c r="S107" s="58" t="s">
        <v>322</v>
      </c>
      <c r="AD107" s="37"/>
      <c r="AE107" s="37"/>
      <c r="AH107" s="37"/>
      <c r="AI107" s="37"/>
      <c r="AJ107" t="s">
        <v>328</v>
      </c>
    </row>
    <row r="108" spans="1:36" s="36" customFormat="1" ht="15" x14ac:dyDescent="0.25">
      <c r="A108">
        <v>2.48</v>
      </c>
      <c r="B108">
        <v>3.01</v>
      </c>
      <c r="C108">
        <v>3.13</v>
      </c>
      <c r="D108" s="20">
        <f t="shared" si="7"/>
        <v>5.4940537964249136E-2</v>
      </c>
      <c r="E108" s="17">
        <f>IF(OR($A108="",$B108="",$C108=""),"",A108*'MPTO_working_3-way'!$I107)</f>
        <v>2.5550463248718955</v>
      </c>
      <c r="F108" s="21">
        <f>IF(OR($A108="",$B108="",$C108=""),"",B108*'MPTO_working_3-way'!$I107)</f>
        <v>3.1010844507517761</v>
      </c>
      <c r="G108" s="22">
        <f>IF(OR($A108="",$B108="",$C108=""),"",C108*'MPTO_working_3-way'!$I107)</f>
        <v>3.2247157245359004</v>
      </c>
      <c r="H108" s="17"/>
      <c r="I108" s="21"/>
      <c r="J108" s="22"/>
      <c r="K108" s="17"/>
      <c r="L108" s="21"/>
      <c r="M108" s="22"/>
      <c r="N108" s="23">
        <f t="shared" si="8"/>
        <v>39.13823363066178</v>
      </c>
      <c r="O108" s="24">
        <f t="shared" si="9"/>
        <v>32.246783855163194</v>
      </c>
      <c r="P108" s="24">
        <f t="shared" si="10"/>
        <v>31.010485432601026</v>
      </c>
      <c r="Q108" t="s">
        <v>293</v>
      </c>
      <c r="R108" t="s">
        <v>294</v>
      </c>
      <c r="S108" s="58" t="s">
        <v>322</v>
      </c>
      <c r="AD108" s="37"/>
      <c r="AE108" s="37"/>
      <c r="AH108" s="37"/>
      <c r="AI108" s="37"/>
      <c r="AJ108" t="s">
        <v>329</v>
      </c>
    </row>
    <row r="109" spans="1:36" s="36" customFormat="1" ht="15" x14ac:dyDescent="0.25">
      <c r="A109">
        <v>3.65</v>
      </c>
      <c r="B109">
        <v>3.06</v>
      </c>
      <c r="C109">
        <v>2.2000000000000002</v>
      </c>
      <c r="D109" s="20">
        <f t="shared" si="7"/>
        <v>5.531544290609558E-2</v>
      </c>
      <c r="E109" s="17">
        <f>IF(OR($A109="",$B109="",$C109=""),"",A109*'MPTO_working_3-way'!$I108)</f>
        <v>3.7931831542942649</v>
      </c>
      <c r="F109" s="21">
        <f>IF(OR($A109="",$B109="",$C109=""),"",B109*'MPTO_working_3-way'!$I108)</f>
        <v>3.1800384800384798</v>
      </c>
      <c r="G109" s="22">
        <f>IF(OR($A109="",$B109="",$C109=""),"",C109*'MPTO_working_3-way'!$I108)</f>
        <v>2.2863021751910639</v>
      </c>
      <c r="H109" s="17"/>
      <c r="I109" s="21"/>
      <c r="J109" s="22"/>
      <c r="K109" s="17"/>
      <c r="L109" s="21"/>
      <c r="M109" s="22"/>
      <c r="N109" s="23">
        <f t="shared" si="8"/>
        <v>26.36308238551306</v>
      </c>
      <c r="O109" s="24">
        <f t="shared" si="9"/>
        <v>31.446160361804793</v>
      </c>
      <c r="P109" s="24">
        <f t="shared" si="10"/>
        <v>43.738750321419388</v>
      </c>
      <c r="Q109" t="s">
        <v>295</v>
      </c>
      <c r="R109" t="s">
        <v>296</v>
      </c>
      <c r="S109" s="58" t="s">
        <v>322</v>
      </c>
      <c r="AD109" s="37"/>
      <c r="AE109" s="37"/>
      <c r="AH109" s="37"/>
      <c r="AI109" s="37"/>
      <c r="AJ109" t="s">
        <v>329</v>
      </c>
    </row>
    <row r="110" spans="1:36" s="36" customFormat="1" ht="15" x14ac:dyDescent="0.25">
      <c r="A110">
        <v>2.16</v>
      </c>
      <c r="B110">
        <v>3.74</v>
      </c>
      <c r="C110">
        <v>3.23</v>
      </c>
      <c r="D110" s="20">
        <f t="shared" si="7"/>
        <v>3.9940165327162269E-2</v>
      </c>
      <c r="E110" s="17">
        <f>IF(OR($A110="",$B110="",$C110=""),"",A110*'MPTO_working_3-way'!$I109)</f>
        <v>2.2786715620027782</v>
      </c>
      <c r="F110" s="21">
        <f>IF(OR($A110="",$B110="",$C110=""),"",B110*'MPTO_working_3-way'!$I109)</f>
        <v>3.9454776119862922</v>
      </c>
      <c r="G110" s="22">
        <f>IF(OR($A110="",$B110="",$C110=""),"",C110*'MPTO_working_3-way'!$I109)</f>
        <v>3.4074579376245246</v>
      </c>
      <c r="H110" s="17"/>
      <c r="I110" s="21"/>
      <c r="J110" s="22"/>
      <c r="K110" s="17"/>
      <c r="L110" s="21"/>
      <c r="M110" s="22"/>
      <c r="N110" s="23">
        <f t="shared" si="8"/>
        <v>43.885218768477387</v>
      </c>
      <c r="O110" s="24">
        <f t="shared" si="9"/>
        <v>25.345473941152711</v>
      </c>
      <c r="P110" s="24">
        <f t="shared" si="10"/>
        <v>29.347390879229462</v>
      </c>
      <c r="Q110" t="s">
        <v>297</v>
      </c>
      <c r="R110" t="s">
        <v>298</v>
      </c>
      <c r="S110" s="58" t="s">
        <v>322</v>
      </c>
      <c r="AD110" s="37"/>
      <c r="AE110" s="37"/>
      <c r="AH110" s="37"/>
      <c r="AI110" s="37"/>
      <c r="AJ110" t="s">
        <v>330</v>
      </c>
    </row>
    <row r="111" spans="1:36" s="36" customFormat="1" ht="15" x14ac:dyDescent="0.25">
      <c r="A111">
        <v>2.87</v>
      </c>
      <c r="B111">
        <v>3.27</v>
      </c>
      <c r="C111">
        <v>2.64</v>
      </c>
      <c r="D111" s="20">
        <f t="shared" si="7"/>
        <v>3.3030332090524528E-2</v>
      </c>
      <c r="E111" s="17">
        <f>IF(OR($A111="",$B111="",$C111=""),"",A111*'MPTO_working_3-way'!$I110)</f>
        <v>3.0287553211404945</v>
      </c>
      <c r="F111" s="21">
        <f>IF(OR($A111="",$B111="",$C111=""),"",B111*'MPTO_working_3-way'!$I110)</f>
        <v>3.4508814983029326</v>
      </c>
      <c r="G111" s="22">
        <f>IF(OR($A111="",$B111="",$C111=""),"",C111*'MPTO_working_3-way'!$I110)</f>
        <v>2.7860327692720923</v>
      </c>
      <c r="H111" s="17"/>
      <c r="I111" s="21"/>
      <c r="J111" s="22"/>
      <c r="K111" s="17"/>
      <c r="L111" s="21"/>
      <c r="M111" s="22"/>
      <c r="N111" s="23">
        <f t="shared" si="8"/>
        <v>33.016863165541032</v>
      </c>
      <c r="O111" s="24">
        <f t="shared" si="9"/>
        <v>28.978103145291367</v>
      </c>
      <c r="P111" s="24">
        <f t="shared" si="10"/>
        <v>35.893332304963174</v>
      </c>
      <c r="Q111" t="s">
        <v>299</v>
      </c>
      <c r="R111" t="s">
        <v>300</v>
      </c>
      <c r="S111" s="58" t="s">
        <v>322</v>
      </c>
      <c r="AD111" s="37"/>
      <c r="AE111" s="37"/>
      <c r="AH111" s="37"/>
      <c r="AI111" s="37"/>
      <c r="AJ111" t="s">
        <v>331</v>
      </c>
    </row>
    <row r="112" spans="1:36" s="36" customFormat="1" ht="15" x14ac:dyDescent="0.25">
      <c r="A112">
        <v>2.76</v>
      </c>
      <c r="B112">
        <v>3.68</v>
      </c>
      <c r="C112">
        <v>2.5099999999999998</v>
      </c>
      <c r="D112" s="20">
        <f t="shared" si="7"/>
        <v>3.2464345516484805E-2</v>
      </c>
      <c r="E112" s="17">
        <f>IF(OR($A112="",$B112="",$C112=""),"",A112*'MPTO_working_3-way'!$I111)</f>
        <v>2.8702348563029676</v>
      </c>
      <c r="F112" s="21">
        <f>IF(OR($A112="",$B112="",$C112=""),"",B112*'MPTO_working_3-way'!$I111)</f>
        <v>3.8269798084039572</v>
      </c>
      <c r="G112" s="22">
        <f>IF(OR($A112="",$B112="",$C112=""),"",C112*'MPTO_working_3-way'!$I111)</f>
        <v>2.6102498149711773</v>
      </c>
      <c r="H112" s="17"/>
      <c r="I112" s="21"/>
      <c r="J112" s="22"/>
      <c r="K112" s="17"/>
      <c r="L112" s="21"/>
      <c r="M112" s="22"/>
      <c r="N112" s="23">
        <f t="shared" si="8"/>
        <v>34.840354537679161</v>
      </c>
      <c r="O112" s="24">
        <f t="shared" si="9"/>
        <v>26.130265903259371</v>
      </c>
      <c r="P112" s="24">
        <f t="shared" si="10"/>
        <v>38.310509372109358</v>
      </c>
      <c r="Q112" t="s">
        <v>301</v>
      </c>
      <c r="R112" t="s">
        <v>302</v>
      </c>
      <c r="S112" s="58" t="s">
        <v>322</v>
      </c>
      <c r="AD112" s="37"/>
      <c r="AE112" s="37"/>
      <c r="AH112" s="37"/>
      <c r="AI112" s="37"/>
      <c r="AJ112" t="s">
        <v>331</v>
      </c>
    </row>
    <row r="113" spans="1:36" s="36" customFormat="1" ht="15" x14ac:dyDescent="0.25">
      <c r="A113">
        <v>1.51</v>
      </c>
      <c r="B113">
        <v>4.4400000000000004</v>
      </c>
      <c r="C113">
        <v>7.07</v>
      </c>
      <c r="D113" s="20">
        <f t="shared" si="7"/>
        <v>2.8919596554505711E-2</v>
      </c>
      <c r="E113" s="17">
        <f>IF(OR($A113="",$B113="",$C113=""),"",A113*'MPTO_working_3-way'!$I112)</f>
        <v>1.559875801456692</v>
      </c>
      <c r="F113" s="21">
        <f>IF(OR($A113="",$B113="",$C113=""),"",B113*'MPTO_working_3-way'!$I112)</f>
        <v>4.5866546744819292</v>
      </c>
      <c r="G113" s="22">
        <f>IF(OR($A113="",$B113="",$C113=""),"",C113*'MPTO_working_3-way'!$I112)</f>
        <v>7.303524447880009</v>
      </c>
      <c r="H113" s="17"/>
      <c r="I113" s="21"/>
      <c r="J113" s="22"/>
      <c r="K113" s="17"/>
      <c r="L113" s="21"/>
      <c r="M113" s="22"/>
      <c r="N113" s="23">
        <f t="shared" si="8"/>
        <v>64.107667999346404</v>
      </c>
      <c r="O113" s="24">
        <f t="shared" si="9"/>
        <v>21.802382585363304</v>
      </c>
      <c r="P113" s="24">
        <f t="shared" si="10"/>
        <v>13.692019615136216</v>
      </c>
      <c r="Q113" t="s">
        <v>303</v>
      </c>
      <c r="R113" t="s">
        <v>304</v>
      </c>
      <c r="S113" s="58" t="s">
        <v>322</v>
      </c>
      <c r="AD113" s="37"/>
      <c r="AE113" s="37"/>
      <c r="AH113" s="37"/>
      <c r="AI113" s="37"/>
      <c r="AJ113" t="s">
        <v>73</v>
      </c>
    </row>
    <row r="114" spans="1:36" s="36" customFormat="1" ht="15" x14ac:dyDescent="0.25">
      <c r="A114">
        <v>4.07</v>
      </c>
      <c r="B114">
        <v>3.56</v>
      </c>
      <c r="C114">
        <v>1.97</v>
      </c>
      <c r="D114" s="20">
        <f t="shared" si="7"/>
        <v>3.4213335302709647E-2</v>
      </c>
      <c r="E114" s="17">
        <f>IF(OR($A114="",$B114="",$C114=""),"",A114*'MPTO_working_3-way'!$I113)</f>
        <v>4.2021298862520933</v>
      </c>
      <c r="F114" s="21">
        <f>IF(OR($A114="",$B114="",$C114=""),"",B114*'MPTO_working_3-way'!$I113)</f>
        <v>3.6755730700386859</v>
      </c>
      <c r="G114" s="22">
        <f>IF(OR($A114="",$B114="",$C114=""),"",C114*'MPTO_working_3-way'!$I113)</f>
        <v>2.0339547606674748</v>
      </c>
      <c r="H114" s="17"/>
      <c r="I114" s="21"/>
      <c r="J114" s="22"/>
      <c r="K114" s="17"/>
      <c r="L114" s="21"/>
      <c r="M114" s="22"/>
      <c r="N114" s="23">
        <f t="shared" si="8"/>
        <v>23.797455744327468</v>
      </c>
      <c r="O114" s="24">
        <f t="shared" si="9"/>
        <v>27.206641820059772</v>
      </c>
      <c r="P114" s="24">
        <f t="shared" si="10"/>
        <v>49.165301969245078</v>
      </c>
      <c r="Q114" t="s">
        <v>305</v>
      </c>
      <c r="R114" t="s">
        <v>306</v>
      </c>
      <c r="S114" s="58" t="s">
        <v>323</v>
      </c>
      <c r="AD114" s="37"/>
      <c r="AE114" s="37"/>
      <c r="AH114" s="37"/>
      <c r="AI114" s="37"/>
      <c r="AJ114" t="s">
        <v>107</v>
      </c>
    </row>
    <row r="115" spans="1:36" s="36" customFormat="1" ht="15" x14ac:dyDescent="0.25">
      <c r="A115">
        <v>1.85</v>
      </c>
      <c r="B115">
        <v>3.55</v>
      </c>
      <c r="C115">
        <v>4.7699999999999996</v>
      </c>
      <c r="D115" s="20">
        <f t="shared" si="7"/>
        <v>3.1874287255631906E-2</v>
      </c>
      <c r="E115" s="17">
        <f>IF(OR($A115="",$B115="",$C115=""),"",A115*'MPTO_working_3-way'!$I114)</f>
        <v>1.9035012536258356</v>
      </c>
      <c r="F115" s="21">
        <f>IF(OR($A115="",$B115="",$C115=""),"",B115*'MPTO_working_3-way'!$I114)</f>
        <v>3.652664567768495</v>
      </c>
      <c r="G115" s="22">
        <f>IF(OR($A115="",$B115="",$C115=""),"",C115*'MPTO_working_3-way'!$I114)</f>
        <v>4.9079464755649918</v>
      </c>
      <c r="H115" s="17"/>
      <c r="I115" s="21"/>
      <c r="J115" s="22"/>
      <c r="K115" s="17"/>
      <c r="L115" s="21"/>
      <c r="M115" s="22"/>
      <c r="N115" s="23">
        <f t="shared" si="8"/>
        <v>52.534769708986303</v>
      </c>
      <c r="O115" s="24">
        <f t="shared" si="9"/>
        <v>27.377274355387232</v>
      </c>
      <c r="P115" s="24">
        <f t="shared" si="10"/>
        <v>20.375120327384629</v>
      </c>
      <c r="Q115" t="s">
        <v>77</v>
      </c>
      <c r="R115" t="s">
        <v>87</v>
      </c>
      <c r="S115" t="s">
        <v>324</v>
      </c>
      <c r="AD115" s="37"/>
      <c r="AE115" s="37"/>
      <c r="AH115" s="37"/>
      <c r="AI115" s="37"/>
      <c r="AJ115" t="s">
        <v>68</v>
      </c>
    </row>
    <row r="116" spans="1:36" s="36" customFormat="1" ht="15" x14ac:dyDescent="0.25">
      <c r="A116">
        <v>1.33</v>
      </c>
      <c r="B116">
        <v>5.34</v>
      </c>
      <c r="C116">
        <v>10.79</v>
      </c>
      <c r="D116" s="20">
        <f t="shared" si="7"/>
        <v>3.18240227825346E-2</v>
      </c>
      <c r="E116" s="17">
        <f>IF(OR($A116="",$B116="",$C116=""),"",A116*'MPTO_working_3-way'!$I115)</f>
        <v>1.3755037359526039</v>
      </c>
      <c r="F116" s="21">
        <f>IF(OR($A116="",$B116="",$C116=""),"",B116*'MPTO_working_3-way'!$I115)</f>
        <v>5.5226992105164694</v>
      </c>
      <c r="G116" s="22">
        <f>IF(OR($A116="",$B116="",$C116=""),"",C116*'MPTO_working_3-way'!$I115)</f>
        <v>11.159161887916236</v>
      </c>
      <c r="H116" s="17"/>
      <c r="I116" s="21"/>
      <c r="J116" s="22"/>
      <c r="K116" s="17"/>
      <c r="L116" s="21"/>
      <c r="M116" s="22"/>
      <c r="N116" s="23">
        <f t="shared" si="8"/>
        <v>72.700638599680062</v>
      </c>
      <c r="O116" s="24">
        <f t="shared" si="9"/>
        <v>18.107087890931549</v>
      </c>
      <c r="P116" s="24">
        <f t="shared" si="10"/>
        <v>8.9612464631672371</v>
      </c>
      <c r="Q116" t="s">
        <v>79</v>
      </c>
      <c r="R116" t="s">
        <v>97</v>
      </c>
      <c r="S116" t="s">
        <v>324</v>
      </c>
      <c r="AD116" s="37"/>
      <c r="AE116" s="37"/>
      <c r="AH116" s="37"/>
      <c r="AI116" s="37"/>
      <c r="AJ116" t="s">
        <v>68</v>
      </c>
    </row>
    <row r="117" spans="1:36" s="36" customFormat="1" ht="15" x14ac:dyDescent="0.25">
      <c r="A117">
        <v>2.2999999999999998</v>
      </c>
      <c r="B117">
        <v>3.57</v>
      </c>
      <c r="C117">
        <v>3.2</v>
      </c>
      <c r="D117" s="20">
        <f t="shared" si="7"/>
        <v>2.7394653513579392E-2</v>
      </c>
      <c r="E117" s="17">
        <f>IF(OR($A117="",$B117="",$C117=""),"",A117*'MPTO_working_3-way'!$I116)</f>
        <v>2.3733108606879534</v>
      </c>
      <c r="F117" s="21">
        <f>IF(OR($A117="",$B117="",$C117=""),"",B117*'MPTO_working_3-way'!$I116)</f>
        <v>3.6837912055026059</v>
      </c>
      <c r="G117" s="22">
        <f>IF(OR($A117="",$B117="",$C117=""),"",C117*'MPTO_working_3-way'!$I116)</f>
        <v>3.3019977192180221</v>
      </c>
      <c r="H117" s="17"/>
      <c r="I117" s="21"/>
      <c r="J117" s="22"/>
      <c r="K117" s="17"/>
      <c r="L117" s="21"/>
      <c r="M117" s="22"/>
      <c r="N117" s="23">
        <f t="shared" si="8"/>
        <v>42.135230431218325</v>
      </c>
      <c r="O117" s="24">
        <f t="shared" si="9"/>
        <v>27.145946776415165</v>
      </c>
      <c r="P117" s="24">
        <f t="shared" si="10"/>
        <v>30.284696872438165</v>
      </c>
      <c r="Q117" t="s">
        <v>307</v>
      </c>
      <c r="R117" t="s">
        <v>308</v>
      </c>
      <c r="S117" t="s">
        <v>324</v>
      </c>
      <c r="AD117" s="37"/>
      <c r="AE117" s="37"/>
      <c r="AH117" s="37"/>
      <c r="AI117" s="37"/>
      <c r="AJ117" t="s">
        <v>333</v>
      </c>
    </row>
    <row r="118" spans="1:36" s="36" customFormat="1" ht="15" x14ac:dyDescent="0.25">
      <c r="A118">
        <v>1.46</v>
      </c>
      <c r="B118">
        <v>4.72</v>
      </c>
      <c r="C118">
        <v>7.31</v>
      </c>
      <c r="D118" s="20">
        <f t="shared" si="7"/>
        <v>3.3594819237731111E-2</v>
      </c>
      <c r="E118" s="17">
        <f>IF(OR($A118="",$B118="",$C118=""),"",A118*'MPTO_working_3-way'!$I117)</f>
        <v>1.5064630732625004</v>
      </c>
      <c r="F118" s="21">
        <f>IF(OR($A118="",$B118="",$C118=""),"",B118*'MPTO_working_3-way'!$I117)</f>
        <v>4.8702093875335635</v>
      </c>
      <c r="G118" s="22">
        <f>IF(OR($A118="",$B118="",$C118=""),"",C118*'MPTO_working_3-way'!$I117)</f>
        <v>7.5426336065403277</v>
      </c>
      <c r="H118" s="17"/>
      <c r="I118" s="21"/>
      <c r="J118" s="22"/>
      <c r="K118" s="17"/>
      <c r="L118" s="21"/>
      <c r="M118" s="22"/>
      <c r="N118" s="23">
        <f t="shared" si="8"/>
        <v>66.380651324850007</v>
      </c>
      <c r="O118" s="24">
        <f t="shared" si="9"/>
        <v>20.532998079296817</v>
      </c>
      <c r="P118" s="24">
        <f t="shared" si="10"/>
        <v>13.257968664060327</v>
      </c>
      <c r="Q118" t="s">
        <v>109</v>
      </c>
      <c r="R118" t="s">
        <v>111</v>
      </c>
      <c r="S118" t="s">
        <v>324</v>
      </c>
      <c r="AD118" s="37"/>
      <c r="AE118" s="37"/>
      <c r="AH118" s="37"/>
      <c r="AI118" s="37"/>
      <c r="AJ118" t="s">
        <v>112</v>
      </c>
    </row>
    <row r="119" spans="1:36" s="36" customFormat="1" ht="15" x14ac:dyDescent="0.25">
      <c r="A119">
        <v>1.52</v>
      </c>
      <c r="B119">
        <v>4.62</v>
      </c>
      <c r="C119">
        <v>6.33</v>
      </c>
      <c r="D119" s="20">
        <f t="shared" si="7"/>
        <v>3.232283638868827E-2</v>
      </c>
      <c r="E119" s="17">
        <f>IF(OR($A119="",$B119="",$C119=""),"",A119*'MPTO_working_3-way'!$I118)</f>
        <v>1.5616398733406407</v>
      </c>
      <c r="F119" s="21">
        <f>IF(OR($A119="",$B119="",$C119=""),"",B119*'MPTO_working_3-way'!$I118)</f>
        <v>4.7465632992327373</v>
      </c>
      <c r="G119" s="22">
        <f>IF(OR($A119="",$B119="",$C119=""),"",C119*'MPTO_working_3-way'!$I118)</f>
        <v>6.5034081567409574</v>
      </c>
      <c r="H119" s="17"/>
      <c r="I119" s="21"/>
      <c r="J119" s="22"/>
      <c r="K119" s="17"/>
      <c r="L119" s="21"/>
      <c r="M119" s="22"/>
      <c r="N119" s="23">
        <f t="shared" si="8"/>
        <v>64.035250192530782</v>
      </c>
      <c r="O119" s="24">
        <f t="shared" si="9"/>
        <v>21.067874522217917</v>
      </c>
      <c r="P119" s="24">
        <f t="shared" si="10"/>
        <v>15.376552968822557</v>
      </c>
      <c r="Q119" t="s">
        <v>309</v>
      </c>
      <c r="R119" t="s">
        <v>310</v>
      </c>
      <c r="S119" t="s">
        <v>324</v>
      </c>
      <c r="AD119" s="37"/>
      <c r="AE119" s="37"/>
      <c r="AH119" s="37"/>
      <c r="AI119" s="37"/>
      <c r="AJ119" t="s">
        <v>112</v>
      </c>
    </row>
    <row r="120" spans="1:36" s="36" customFormat="1" ht="15" x14ac:dyDescent="0.25">
      <c r="A120">
        <v>3.07</v>
      </c>
      <c r="B120">
        <v>3.41</v>
      </c>
      <c r="C120">
        <v>2.4500000000000002</v>
      </c>
      <c r="D120" s="20">
        <f t="shared" si="7"/>
        <v>2.7151296293733029E-2</v>
      </c>
      <c r="E120" s="17">
        <f>IF(OR($A120="",$B120="",$C120=""),"",A120*'MPTO_working_3-way'!$I119)</f>
        <v>3.1731360950598342</v>
      </c>
      <c r="F120" s="21">
        <f>IF(OR($A120="",$B120="",$C120=""),"",B120*'MPTO_working_3-way'!$I119)</f>
        <v>3.5245583336006634</v>
      </c>
      <c r="G120" s="22">
        <f>IF(OR($A120="",$B120="",$C120=""),"",C120*'MPTO_working_3-way'!$I119)</f>
        <v>2.5323073071324416</v>
      </c>
      <c r="H120" s="17"/>
      <c r="I120" s="21"/>
      <c r="J120" s="22"/>
      <c r="K120" s="17"/>
      <c r="L120" s="21"/>
      <c r="M120" s="22"/>
      <c r="N120" s="23">
        <f t="shared" si="8"/>
        <v>31.514563827151054</v>
      </c>
      <c r="O120" s="24">
        <f t="shared" si="9"/>
        <v>28.372349252009887</v>
      </c>
      <c r="P120" s="24">
        <f t="shared" si="10"/>
        <v>39.489677938511718</v>
      </c>
      <c r="Q120" t="s">
        <v>311</v>
      </c>
      <c r="R120" t="s">
        <v>312</v>
      </c>
      <c r="S120" t="s">
        <v>324</v>
      </c>
      <c r="AD120" s="37"/>
      <c r="AE120" s="37"/>
      <c r="AH120" s="37"/>
      <c r="AI120" s="37"/>
      <c r="AJ120" t="s">
        <v>112</v>
      </c>
    </row>
    <row r="121" spans="1:36" s="36" customFormat="1" ht="15" x14ac:dyDescent="0.25">
      <c r="A121">
        <v>2.92</v>
      </c>
      <c r="B121">
        <v>3.25</v>
      </c>
      <c r="C121">
        <v>2.65</v>
      </c>
      <c r="D121" s="20">
        <f t="shared" si="7"/>
        <v>2.7516551683003154E-2</v>
      </c>
      <c r="E121" s="17">
        <f>IF(OR($A121="",$B121="",$C121=""),"",A121*'MPTO_working_3-way'!$I120)</f>
        <v>3.0143826822549697</v>
      </c>
      <c r="F121" s="21">
        <f>IF(OR($A121="",$B121="",$C121=""),"",B121*'MPTO_working_3-way'!$I120)</f>
        <v>3.355049218263237</v>
      </c>
      <c r="G121" s="22">
        <f>IF(OR($A121="",$B121="",$C121=""),"",C121*'MPTO_working_3-way'!$I120)</f>
        <v>2.735655516430024</v>
      </c>
      <c r="H121" s="17"/>
      <c r="I121" s="21"/>
      <c r="J121" s="22"/>
      <c r="K121" s="17"/>
      <c r="L121" s="21"/>
      <c r="M121" s="22"/>
      <c r="N121" s="23">
        <f t="shared" si="8"/>
        <v>33.174288251016947</v>
      </c>
      <c r="O121" s="24">
        <f t="shared" si="9"/>
        <v>29.805822059375224</v>
      </c>
      <c r="P121" s="24">
        <f t="shared" si="10"/>
        <v>36.554310072818673</v>
      </c>
      <c r="Q121" t="s">
        <v>108</v>
      </c>
      <c r="R121" t="s">
        <v>313</v>
      </c>
      <c r="S121" t="s">
        <v>324</v>
      </c>
      <c r="AD121" s="37"/>
      <c r="AE121" s="37"/>
      <c r="AH121" s="37"/>
      <c r="AI121" s="37"/>
      <c r="AJ121" t="s">
        <v>112</v>
      </c>
    </row>
    <row r="122" spans="1:36" s="36" customFormat="1" ht="15" x14ac:dyDescent="0.25">
      <c r="A122">
        <v>2.34</v>
      </c>
      <c r="B122">
        <v>3.21</v>
      </c>
      <c r="C122">
        <v>3.47</v>
      </c>
      <c r="D122" s="20">
        <f t="shared" si="7"/>
        <v>2.7061345141552007E-2</v>
      </c>
      <c r="E122" s="17">
        <f>IF(OR($A122="",$B122="",$C122=""),"",A122*'MPTO_working_3-way'!$I121)</f>
        <v>2.4035340333273352</v>
      </c>
      <c r="F122" s="21">
        <f>IF(OR($A122="",$B122="",$C122=""),"",B122*'MPTO_working_3-way'!$I121)</f>
        <v>3.2971556611028832</v>
      </c>
      <c r="G122" s="22">
        <f>IF(OR($A122="",$B122="",$C122=""),"",C122*'MPTO_working_3-way'!$I121)</f>
        <v>3.5642149981392537</v>
      </c>
      <c r="H122" s="17"/>
      <c r="I122" s="21"/>
      <c r="J122" s="22"/>
      <c r="K122" s="17"/>
      <c r="L122" s="21"/>
      <c r="M122" s="22"/>
      <c r="N122" s="23">
        <f t="shared" si="8"/>
        <v>41.605402134275124</v>
      </c>
      <c r="O122" s="24">
        <f t="shared" si="9"/>
        <v>30.329171649284664</v>
      </c>
      <c r="P122" s="24">
        <f t="shared" si="10"/>
        <v>28.056668874410313</v>
      </c>
      <c r="Q122" t="s">
        <v>314</v>
      </c>
      <c r="R122" t="s">
        <v>315</v>
      </c>
      <c r="S122" t="s">
        <v>324</v>
      </c>
      <c r="AD122" s="37"/>
      <c r="AE122" s="37"/>
      <c r="AH122" s="37"/>
      <c r="AI122" s="37"/>
      <c r="AJ122" t="s">
        <v>328</v>
      </c>
    </row>
    <row r="123" spans="1:36" s="36" customFormat="1" ht="15" x14ac:dyDescent="0.25">
      <c r="A123">
        <v>2.2599999999999998</v>
      </c>
      <c r="B123">
        <v>3.48</v>
      </c>
      <c r="C123">
        <v>3.36</v>
      </c>
      <c r="D123" s="20">
        <f t="shared" si="7"/>
        <v>2.7453245564322826E-2</v>
      </c>
      <c r="E123" s="17">
        <f>IF(OR($A123="",$B123="",$C123=""),"",A123*'MPTO_working_3-way'!$I122)</f>
        <v>2.3221874068035868</v>
      </c>
      <c r="F123" s="21">
        <f>IF(OR($A123="",$B123="",$C123=""),"",B123*'MPTO_working_3-way'!$I122)</f>
        <v>3.5757575998568512</v>
      </c>
      <c r="G123" s="22">
        <f>IF(OR($A123="",$B123="",$C123=""),"",C123*'MPTO_working_3-way'!$I122)</f>
        <v>3.4524556136548905</v>
      </c>
      <c r="H123" s="17"/>
      <c r="I123" s="21"/>
      <c r="J123" s="22"/>
      <c r="K123" s="17"/>
      <c r="L123" s="21"/>
      <c r="M123" s="22"/>
      <c r="N123" s="23">
        <f t="shared" si="8"/>
        <v>43.062846567429567</v>
      </c>
      <c r="O123" s="24">
        <f t="shared" si="9"/>
        <v>27.966101506434139</v>
      </c>
      <c r="P123" s="24">
        <f t="shared" si="10"/>
        <v>28.964890845949643</v>
      </c>
      <c r="Q123" t="s">
        <v>316</v>
      </c>
      <c r="R123" t="s">
        <v>317</v>
      </c>
      <c r="S123" t="s">
        <v>324</v>
      </c>
      <c r="AD123" s="37"/>
      <c r="AE123" s="37"/>
      <c r="AH123" s="37"/>
      <c r="AI123" s="37"/>
      <c r="AJ123" t="s">
        <v>328</v>
      </c>
    </row>
    <row r="124" spans="1:36" s="36" customFormat="1" ht="15" x14ac:dyDescent="0.25">
      <c r="A124">
        <v>1.51</v>
      </c>
      <c r="B124">
        <v>4.01</v>
      </c>
      <c r="C124">
        <v>7.15</v>
      </c>
      <c r="D124" s="20">
        <f t="shared" si="7"/>
        <v>5.1488354092770194E-2</v>
      </c>
      <c r="E124" s="17">
        <f>IF(OR($A124="",$B124="",$C124=""),"",A124*'MPTO_working_3-way'!$I123)</f>
        <v>1.5508626311637435</v>
      </c>
      <c r="F124" s="21">
        <f>IF(OR($A124="",$B124="",$C124=""),"",B124*'MPTO_working_3-way'!$I123)</f>
        <v>4.1185159940176232</v>
      </c>
      <c r="G124" s="22">
        <f>IF(OR($A124="",$B124="",$C124=""),"",C124*'MPTO_working_3-way'!$I123)</f>
        <v>7.3434886177620973</v>
      </c>
      <c r="H124" s="17"/>
      <c r="I124" s="21"/>
      <c r="J124" s="22"/>
      <c r="K124" s="17"/>
      <c r="L124" s="21"/>
      <c r="M124" s="22"/>
      <c r="N124" s="23">
        <f t="shared" si="8"/>
        <v>64.480243440362955</v>
      </c>
      <c r="O124" s="24">
        <f t="shared" si="9"/>
        <v>24.280590422680316</v>
      </c>
      <c r="P124" s="24">
        <f t="shared" si="10"/>
        <v>13.617505957335391</v>
      </c>
      <c r="Q124" t="s">
        <v>318</v>
      </c>
      <c r="R124" t="s">
        <v>319</v>
      </c>
      <c r="S124" t="s">
        <v>324</v>
      </c>
      <c r="AD124" s="37"/>
      <c r="AE124" s="37"/>
      <c r="AH124" s="37"/>
      <c r="AI124" s="37"/>
      <c r="AJ124" t="s">
        <v>329</v>
      </c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2022-09-30T05:17:34Z</dcterms:modified>
</cp:coreProperties>
</file>