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5" i="2" l="1"/>
  <c r="F5" i="2"/>
  <c r="O5" i="2" s="1"/>
  <c r="G5" i="2"/>
  <c r="P5" i="2" s="1"/>
  <c r="N5" i="2"/>
  <c r="E6" i="2"/>
  <c r="N6" i="2" s="1"/>
  <c r="F6" i="2"/>
  <c r="G6" i="2"/>
  <c r="O6" i="2"/>
  <c r="P6" i="2"/>
  <c r="E7" i="2"/>
  <c r="F7" i="2"/>
  <c r="O7" i="2" s="1"/>
  <c r="G7" i="2"/>
  <c r="P7" i="2" s="1"/>
  <c r="N7" i="2"/>
  <c r="E8" i="2"/>
  <c r="N8" i="2" s="1"/>
  <c r="F8" i="2"/>
  <c r="O8" i="2" s="1"/>
  <c r="G8" i="2"/>
  <c r="P8" i="2"/>
  <c r="E9" i="2"/>
  <c r="F9" i="2"/>
  <c r="O9" i="2" s="1"/>
  <c r="G9" i="2"/>
  <c r="P9" i="2" s="1"/>
  <c r="N9" i="2"/>
  <c r="E10" i="2"/>
  <c r="N10" i="2" s="1"/>
  <c r="F10" i="2"/>
  <c r="O10" i="2" s="1"/>
  <c r="G10" i="2"/>
  <c r="P10" i="2"/>
  <c r="E11" i="2"/>
  <c r="F11" i="2"/>
  <c r="O11" i="2" s="1"/>
  <c r="G11" i="2"/>
  <c r="P11" i="2" s="1"/>
  <c r="N11" i="2"/>
  <c r="E12" i="2"/>
  <c r="N12" i="2" s="1"/>
  <c r="F12" i="2"/>
  <c r="G12" i="2"/>
  <c r="O12" i="2"/>
  <c r="P12" i="2"/>
  <c r="E13" i="2"/>
  <c r="F13" i="2"/>
  <c r="O13" i="2" s="1"/>
  <c r="G13" i="2"/>
  <c r="P13" i="2" s="1"/>
  <c r="N13" i="2"/>
  <c r="E14" i="2"/>
  <c r="N14" i="2" s="1"/>
  <c r="F14" i="2"/>
  <c r="G14" i="2"/>
  <c r="O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G18" i="2"/>
  <c r="O18" i="2"/>
  <c r="P18" i="2"/>
  <c r="E19" i="2"/>
  <c r="F19" i="2"/>
  <c r="O19" i="2" s="1"/>
  <c r="G19" i="2"/>
  <c r="P19" i="2" s="1"/>
  <c r="N19" i="2"/>
  <c r="E20" i="2"/>
  <c r="N20" i="2" s="1"/>
  <c r="F20" i="2"/>
  <c r="O20" i="2" s="1"/>
  <c r="G20" i="2"/>
  <c r="P20" i="2"/>
  <c r="E21" i="2"/>
  <c r="F21" i="2"/>
  <c r="O21" i="2" s="1"/>
  <c r="G21" i="2"/>
  <c r="P21" i="2" s="1"/>
  <c r="N21" i="2"/>
  <c r="E22" i="2"/>
  <c r="N22" i="2" s="1"/>
  <c r="F22" i="2"/>
  <c r="O22" i="2" s="1"/>
  <c r="G22" i="2"/>
  <c r="P22" i="2"/>
  <c r="E23" i="2"/>
  <c r="F23" i="2"/>
  <c r="O23" i="2" s="1"/>
  <c r="G23" i="2"/>
  <c r="P23" i="2" s="1"/>
  <c r="N23" i="2"/>
  <c r="E24" i="2"/>
  <c r="N24" i="2" s="1"/>
  <c r="F24" i="2"/>
  <c r="G24" i="2"/>
  <c r="O24" i="2"/>
  <c r="P24" i="2"/>
  <c r="E25" i="2"/>
  <c r="F25" i="2"/>
  <c r="O25" i="2" s="1"/>
  <c r="G25" i="2"/>
  <c r="P25" i="2" s="1"/>
  <c r="N25" i="2"/>
  <c r="E26" i="2"/>
  <c r="N26" i="2" s="1"/>
  <c r="F26" i="2"/>
  <c r="G26" i="2"/>
  <c r="O26" i="2"/>
  <c r="P26" i="2"/>
  <c r="E27" i="2"/>
  <c r="F27" i="2"/>
  <c r="O27" i="2" s="1"/>
  <c r="G27" i="2"/>
  <c r="P27" i="2" s="1"/>
  <c r="N27" i="2"/>
  <c r="E28" i="2"/>
  <c r="N28" i="2" s="1"/>
  <c r="F28" i="2"/>
  <c r="O28" i="2" s="1"/>
  <c r="G28" i="2"/>
  <c r="P28" i="2"/>
  <c r="E29" i="2"/>
  <c r="F29" i="2"/>
  <c r="O29" i="2" s="1"/>
  <c r="G29" i="2"/>
  <c r="P29" i="2" s="1"/>
  <c r="N29" i="2"/>
  <c r="E30" i="2"/>
  <c r="N30" i="2" s="1"/>
  <c r="F30" i="2"/>
  <c r="O30" i="2" s="1"/>
  <c r="G30" i="2"/>
  <c r="P30" i="2"/>
  <c r="E31" i="2"/>
  <c r="F31" i="2"/>
  <c r="O31" i="2" s="1"/>
  <c r="G31" i="2"/>
  <c r="P31" i="2" s="1"/>
  <c r="N31" i="2"/>
  <c r="E32" i="2"/>
  <c r="N32" i="2" s="1"/>
  <c r="F32" i="2"/>
  <c r="G32" i="2"/>
  <c r="O32" i="2"/>
  <c r="P32" i="2"/>
  <c r="E33" i="2"/>
  <c r="F33" i="2"/>
  <c r="O33" i="2" s="1"/>
  <c r="G33" i="2"/>
  <c r="P33" i="2" s="1"/>
  <c r="N33" i="2"/>
  <c r="E34" i="2"/>
  <c r="N34" i="2" s="1"/>
  <c r="F34" i="2"/>
  <c r="G34" i="2"/>
  <c r="O34" i="2"/>
  <c r="P34" i="2"/>
  <c r="E35" i="2"/>
  <c r="F35" i="2"/>
  <c r="O35" i="2" s="1"/>
  <c r="G35" i="2"/>
  <c r="P35" i="2" s="1"/>
  <c r="N35" i="2"/>
  <c r="E36" i="2"/>
  <c r="N36" i="2" s="1"/>
  <c r="F36" i="2"/>
  <c r="O36" i="2" s="1"/>
  <c r="G36" i="2"/>
  <c r="P36" i="2"/>
  <c r="E37" i="2"/>
  <c r="F37" i="2"/>
  <c r="O37" i="2" s="1"/>
  <c r="G37" i="2"/>
  <c r="P37" i="2" s="1"/>
  <c r="N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G40" i="2"/>
  <c r="O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G44" i="2"/>
  <c r="O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G48" i="2"/>
  <c r="O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G52" i="2"/>
  <c r="O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G56" i="2"/>
  <c r="O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G60" i="2"/>
  <c r="O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G64" i="2"/>
  <c r="O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G68" i="2"/>
  <c r="O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N71" i="2" s="1"/>
  <c r="F71" i="2"/>
  <c r="G71" i="2"/>
  <c r="P71" i="2" s="1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O74" i="2" s="1"/>
  <c r="G74" i="2"/>
  <c r="P74" i="2"/>
  <c r="E75" i="2"/>
  <c r="N75" i="2" s="1"/>
  <c r="F75" i="2"/>
  <c r="G75" i="2"/>
  <c r="P75" i="2" s="1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O78" i="2" s="1"/>
  <c r="G78" i="2"/>
  <c r="P78" i="2"/>
  <c r="E79" i="2"/>
  <c r="N79" i="2" s="1"/>
  <c r="F79" i="2"/>
  <c r="G79" i="2"/>
  <c r="P79" i="2" s="1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N87" i="2" s="1"/>
  <c r="F87" i="2"/>
  <c r="G87" i="2"/>
  <c r="P87" i="2" s="1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F91" i="2"/>
  <c r="O91" i="2" s="1"/>
  <c r="G91" i="2"/>
  <c r="P91" i="2" s="1"/>
  <c r="N91" i="2"/>
  <c r="E92" i="2"/>
  <c r="N92" i="2" s="1"/>
  <c r="F92" i="2"/>
  <c r="O92" i="2" s="1"/>
  <c r="G92" i="2"/>
  <c r="P92" i="2"/>
  <c r="E93" i="2"/>
  <c r="F93" i="2"/>
  <c r="O93" i="2" s="1"/>
  <c r="G93" i="2"/>
  <c r="P93" i="2" s="1"/>
  <c r="N93" i="2"/>
  <c r="E94" i="2"/>
  <c r="N94" i="2" s="1"/>
  <c r="F94" i="2"/>
  <c r="O94" i="2" s="1"/>
  <c r="G94" i="2"/>
  <c r="P94" i="2"/>
  <c r="E95" i="2"/>
  <c r="F95" i="2"/>
  <c r="O95" i="2" s="1"/>
  <c r="G95" i="2"/>
  <c r="P95" i="2" s="1"/>
  <c r="N95" i="2"/>
  <c r="E96" i="2"/>
  <c r="N96" i="2" s="1"/>
  <c r="F96" i="2"/>
  <c r="O96" i="2" s="1"/>
  <c r="G96" i="2"/>
  <c r="P96" i="2"/>
  <c r="E97" i="2"/>
  <c r="F97" i="2"/>
  <c r="O97" i="2" s="1"/>
  <c r="G97" i="2"/>
  <c r="P97" i="2" s="1"/>
  <c r="N97" i="2"/>
  <c r="E98" i="2"/>
  <c r="N98" i="2" s="1"/>
  <c r="F98" i="2"/>
  <c r="O98" i="2" s="1"/>
  <c r="G98" i="2"/>
  <c r="P98" i="2"/>
  <c r="E99" i="2"/>
  <c r="F99" i="2"/>
  <c r="O99" i="2" s="1"/>
  <c r="G99" i="2"/>
  <c r="P99" i="2" s="1"/>
  <c r="N99" i="2"/>
  <c r="E100" i="2"/>
  <c r="N100" i="2" s="1"/>
  <c r="F100" i="2"/>
  <c r="O100" i="2" s="1"/>
  <c r="G100" i="2"/>
  <c r="P100" i="2"/>
  <c r="E101" i="2"/>
  <c r="F101" i="2"/>
  <c r="O101" i="2" s="1"/>
  <c r="G101" i="2"/>
  <c r="P101" i="2" s="1"/>
  <c r="N101" i="2"/>
  <c r="E102" i="2"/>
  <c r="N102" i="2" s="1"/>
  <c r="F102" i="2"/>
  <c r="O102" i="2" s="1"/>
  <c r="G102" i="2"/>
  <c r="P102" i="2"/>
  <c r="E103" i="2"/>
  <c r="F103" i="2"/>
  <c r="O103" i="2" s="1"/>
  <c r="G103" i="2"/>
  <c r="P103" i="2" s="1"/>
  <c r="N103" i="2"/>
  <c r="E104" i="2"/>
  <c r="N104" i="2" s="1"/>
  <c r="F104" i="2"/>
  <c r="O104" i="2" s="1"/>
  <c r="G104" i="2"/>
  <c r="P104" i="2"/>
  <c r="E105" i="2"/>
  <c r="F105" i="2"/>
  <c r="G105" i="2"/>
  <c r="P105" i="2" s="1"/>
  <c r="N105" i="2"/>
  <c r="O105" i="2"/>
  <c r="E106" i="2"/>
  <c r="N106" i="2" s="1"/>
  <c r="F106" i="2"/>
  <c r="O106" i="2" s="1"/>
  <c r="G106" i="2"/>
  <c r="P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/>
  <c r="E109" i="2"/>
  <c r="F109" i="2"/>
  <c r="G109" i="2"/>
  <c r="P109" i="2" s="1"/>
  <c r="N109" i="2"/>
  <c r="O109" i="2"/>
  <c r="E110" i="2"/>
  <c r="N110" i="2" s="1"/>
  <c r="F110" i="2"/>
  <c r="O110" i="2" s="1"/>
  <c r="G110" i="2"/>
  <c r="P110" i="2"/>
  <c r="E111" i="2"/>
  <c r="F111" i="2"/>
  <c r="G111" i="2"/>
  <c r="P111" i="2" s="1"/>
  <c r="N111" i="2"/>
  <c r="O111" i="2"/>
  <c r="E112" i="2"/>
  <c r="N112" i="2" s="1"/>
  <c r="F112" i="2"/>
  <c r="O112" i="2" s="1"/>
  <c r="G112" i="2"/>
  <c r="P112" i="2"/>
  <c r="E113" i="2"/>
  <c r="F113" i="2"/>
  <c r="G113" i="2"/>
  <c r="P113" i="2" s="1"/>
  <c r="N113" i="2"/>
  <c r="O113" i="2"/>
  <c r="E114" i="2"/>
  <c r="N114" i="2" s="1"/>
  <c r="F114" i="2"/>
  <c r="O114" i="2" s="1"/>
  <c r="G114" i="2"/>
  <c r="P114" i="2"/>
  <c r="E115" i="2"/>
  <c r="F115" i="2"/>
  <c r="G115" i="2"/>
  <c r="P115" i="2" s="1"/>
  <c r="N115" i="2"/>
  <c r="O115" i="2"/>
  <c r="E116" i="2"/>
  <c r="N116" i="2" s="1"/>
  <c r="F116" i="2"/>
  <c r="O116" i="2" s="1"/>
  <c r="G116" i="2"/>
  <c r="P116" i="2"/>
  <c r="E117" i="2"/>
  <c r="F117" i="2"/>
  <c r="G117" i="2"/>
  <c r="P117" i="2" s="1"/>
  <c r="N117" i="2"/>
  <c r="O117" i="2"/>
  <c r="E118" i="2"/>
  <c r="N118" i="2" s="1"/>
  <c r="F118" i="2"/>
  <c r="O118" i="2" s="1"/>
  <c r="G118" i="2"/>
  <c r="P118" i="2"/>
  <c r="E119" i="2"/>
  <c r="F119" i="2"/>
  <c r="G119" i="2"/>
  <c r="P119" i="2" s="1"/>
  <c r="N119" i="2"/>
  <c r="O119" i="2"/>
  <c r="E120" i="2"/>
  <c r="N120" i="2" s="1"/>
  <c r="F120" i="2"/>
  <c r="O120" i="2" s="1"/>
  <c r="G120" i="2"/>
  <c r="P120" i="2"/>
  <c r="E121" i="2"/>
  <c r="F121" i="2"/>
  <c r="G121" i="2"/>
  <c r="P121" i="2" s="1"/>
  <c r="N121" i="2"/>
  <c r="O121" i="2"/>
  <c r="E122" i="2"/>
  <c r="N122" i="2" s="1"/>
  <c r="F122" i="2"/>
  <c r="O122" i="2" s="1"/>
  <c r="G122" i="2"/>
  <c r="P122" i="2"/>
  <c r="E123" i="2"/>
  <c r="F123" i="2"/>
  <c r="G123" i="2"/>
  <c r="P123" i="2" s="1"/>
  <c r="N123" i="2"/>
  <c r="O123" i="2"/>
  <c r="E124" i="2"/>
  <c r="N124" i="2" s="1"/>
  <c r="F124" i="2"/>
  <c r="O124" i="2" s="1"/>
  <c r="G124" i="2"/>
  <c r="P124" i="2"/>
  <c r="E125" i="2"/>
  <c r="F125" i="2"/>
  <c r="G125" i="2"/>
  <c r="P125" i="2" s="1"/>
  <c r="N125" i="2"/>
  <c r="O125" i="2"/>
  <c r="E126" i="2"/>
  <c r="N126" i="2" s="1"/>
  <c r="F126" i="2"/>
  <c r="O126" i="2" s="1"/>
  <c r="G126" i="2"/>
  <c r="P12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T22" i="4" s="1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I61" i="5"/>
  <c r="I75" i="5"/>
  <c r="E75" i="5"/>
  <c r="I77" i="5"/>
  <c r="I83" i="5"/>
  <c r="E83" i="5"/>
  <c r="E101" i="5"/>
  <c r="I101" i="5"/>
  <c r="I107" i="5"/>
  <c r="E107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42" i="5"/>
  <c r="G139" i="5"/>
  <c r="E138" i="5"/>
  <c r="I137" i="5"/>
  <c r="E135" i="5"/>
  <c r="E134" i="5"/>
  <c r="E132" i="5"/>
  <c r="E128" i="5"/>
  <c r="G127" i="5"/>
  <c r="E126" i="5"/>
  <c r="G123" i="5"/>
  <c r="E122" i="5"/>
  <c r="G121" i="5"/>
  <c r="I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07" i="4" l="1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V145" i="4" s="1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4" i="4" l="1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309" i="3"/>
  <c r="D332" i="3"/>
  <c r="D397" i="3"/>
  <c r="D395" i="3"/>
  <c r="D374" i="3"/>
  <c r="D314" i="3"/>
  <c r="D339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399" i="3"/>
  <c r="D402" i="3"/>
  <c r="D373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393" i="3"/>
  <c r="D333" i="3"/>
  <c r="D370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09" i="3"/>
  <c r="D213" i="3"/>
  <c r="D237" i="3"/>
  <c r="D189" i="3"/>
  <c r="D228" i="3"/>
  <c r="D177" i="3"/>
  <c r="D161" i="3"/>
  <c r="D188" i="3"/>
  <c r="D199" i="3"/>
  <c r="D183" i="3"/>
  <c r="D200" i="3"/>
  <c r="D175" i="3"/>
  <c r="D185" i="3"/>
  <c r="D230" i="3"/>
  <c r="D245" i="3"/>
  <c r="D165" i="3"/>
  <c r="D231" i="3"/>
  <c r="D216" i="3"/>
  <c r="D225" i="3"/>
  <c r="D241" i="3"/>
  <c r="D246" i="3"/>
  <c r="D167" i="3"/>
  <c r="D256" i="3"/>
  <c r="D257" i="3"/>
  <c r="D261" i="3"/>
  <c r="D284" i="3"/>
  <c r="D270" i="3"/>
  <c r="D282" i="3"/>
  <c r="D279" i="3"/>
  <c r="D273" i="3"/>
  <c r="D283" i="3"/>
  <c r="D281" i="3"/>
  <c r="D298" i="3"/>
  <c r="D297" i="3"/>
  <c r="D223" i="3"/>
  <c r="D202" i="3"/>
  <c r="D224" i="3"/>
  <c r="D191" i="3"/>
  <c r="D166" i="3"/>
  <c r="D221" i="3"/>
  <c r="D184" i="3"/>
  <c r="D211" i="3"/>
  <c r="D219" i="3"/>
  <c r="D169" i="3"/>
  <c r="D164" i="3"/>
  <c r="D220" i="3"/>
  <c r="D210" i="3"/>
  <c r="D192" i="3"/>
  <c r="D244" i="3"/>
  <c r="D174" i="3"/>
  <c r="D159" i="3"/>
  <c r="D203" i="3"/>
  <c r="D234" i="3"/>
  <c r="D198" i="3"/>
  <c r="D193" i="3"/>
  <c r="D176" i="3"/>
  <c r="D171" i="3"/>
  <c r="D258" i="3"/>
  <c r="D252" i="3"/>
  <c r="D271" i="3"/>
  <c r="D275" i="3"/>
  <c r="D280" i="3"/>
  <c r="D267" i="3"/>
  <c r="D276" i="3"/>
  <c r="D274" i="3"/>
  <c r="D265" i="3"/>
  <c r="D294" i="3"/>
  <c r="D293" i="3"/>
  <c r="D289" i="3"/>
  <c r="D212" i="3"/>
  <c r="D201" i="3"/>
  <c r="D207" i="3"/>
  <c r="D197" i="3"/>
  <c r="D170" i="3"/>
  <c r="D181" i="3"/>
  <c r="D233" i="3"/>
  <c r="D235" i="3"/>
  <c r="D182" i="3"/>
  <c r="D242" i="3"/>
  <c r="D222" i="3"/>
  <c r="D238" i="3"/>
  <c r="D194" i="3"/>
  <c r="D247" i="3"/>
  <c r="D186" i="3"/>
  <c r="D180" i="3"/>
  <c r="D195" i="3"/>
  <c r="D236" i="3"/>
  <c r="D196" i="3"/>
  <c r="D179" i="3"/>
  <c r="D160" i="3"/>
  <c r="D249" i="3"/>
  <c r="D250" i="3"/>
  <c r="D251" i="3"/>
  <c r="D259" i="3"/>
  <c r="D264" i="3"/>
  <c r="D272" i="3"/>
  <c r="D286" i="3"/>
  <c r="D266" i="3"/>
  <c r="D262" i="3"/>
  <c r="D263" i="3"/>
  <c r="D288" i="3"/>
  <c r="D291" i="3"/>
  <c r="D295" i="3"/>
  <c r="D206" i="3"/>
  <c r="D227" i="3"/>
  <c r="D218" i="3"/>
  <c r="D187" i="3"/>
  <c r="D162" i="3"/>
  <c r="D214" i="3"/>
  <c r="D226" i="3"/>
  <c r="D232" i="3"/>
  <c r="D205" i="3"/>
  <c r="D229" i="3"/>
  <c r="D173" i="3"/>
  <c r="D163" i="3"/>
  <c r="D240" i="3"/>
  <c r="D190" i="3"/>
  <c r="D215" i="3"/>
  <c r="D208" i="3"/>
  <c r="D168" i="3"/>
  <c r="D178" i="3"/>
  <c r="D217" i="3"/>
  <c r="D243" i="3"/>
  <c r="D248" i="3"/>
  <c r="D239" i="3"/>
  <c r="D204" i="3"/>
  <c r="D172" i="3"/>
  <c r="D253" i="3"/>
  <c r="D254" i="3"/>
  <c r="D255" i="3"/>
  <c r="D287" i="3"/>
  <c r="D260" i="3"/>
  <c r="D268" i="3"/>
  <c r="D278" i="3"/>
  <c r="D285" i="3"/>
  <c r="D277" i="3"/>
  <c r="D269" i="3"/>
  <c r="D290" i="3"/>
  <c r="D296" i="3"/>
  <c r="D292" i="3"/>
  <c r="D2" i="3"/>
  <c r="D3" i="3"/>
  <c r="D27" i="3"/>
  <c r="D70" i="3"/>
  <c r="D52" i="3"/>
  <c r="D56" i="3"/>
  <c r="D46" i="3"/>
  <c r="D13" i="3"/>
  <c r="D67" i="3"/>
  <c r="D115" i="3"/>
  <c r="D98" i="3"/>
  <c r="D80" i="3"/>
  <c r="D64" i="3"/>
  <c r="D96" i="3"/>
  <c r="D4" i="3"/>
  <c r="D19" i="3"/>
  <c r="D45" i="3"/>
  <c r="D84" i="3"/>
  <c r="D97" i="3"/>
  <c r="D6" i="3"/>
  <c r="D81" i="3"/>
  <c r="D15" i="3"/>
  <c r="D104" i="3"/>
  <c r="D9" i="3"/>
  <c r="D26" i="3"/>
  <c r="D35" i="3"/>
  <c r="D105" i="3"/>
  <c r="D108" i="3"/>
  <c r="D22" i="3"/>
  <c r="D100" i="3"/>
  <c r="D43" i="3"/>
  <c r="D87" i="3"/>
  <c r="D37" i="3"/>
  <c r="D139" i="3"/>
  <c r="D134" i="3"/>
  <c r="D132" i="3"/>
  <c r="D140" i="3"/>
  <c r="D130" i="3"/>
  <c r="D146" i="3"/>
  <c r="D133" i="3"/>
  <c r="D157" i="3"/>
  <c r="D137" i="3"/>
  <c r="D88" i="3"/>
  <c r="D28" i="3"/>
  <c r="D93" i="3"/>
  <c r="D113" i="3"/>
  <c r="D79" i="3"/>
  <c r="D47" i="3"/>
  <c r="D77" i="3"/>
  <c r="D112" i="3"/>
  <c r="D21" i="3"/>
  <c r="D107" i="3"/>
  <c r="D82" i="3"/>
  <c r="D48" i="3"/>
  <c r="D49" i="3"/>
  <c r="D94" i="3"/>
  <c r="D18" i="3"/>
  <c r="D71" i="3"/>
  <c r="D41" i="3"/>
  <c r="D69" i="3"/>
  <c r="D10" i="3"/>
  <c r="D65" i="3"/>
  <c r="D44" i="3"/>
  <c r="D92" i="3"/>
  <c r="D103" i="3"/>
  <c r="D58" i="3"/>
  <c r="D89" i="3"/>
  <c r="D20" i="3"/>
  <c r="D11" i="3"/>
  <c r="D119" i="3"/>
  <c r="D7" i="3"/>
  <c r="D117" i="3"/>
  <c r="D53" i="3"/>
  <c r="D138" i="3"/>
  <c r="D141" i="3"/>
  <c r="D145" i="3"/>
  <c r="D128" i="3"/>
  <c r="D126" i="3"/>
  <c r="D150" i="3"/>
  <c r="D135" i="3"/>
  <c r="D149" i="3"/>
  <c r="D57" i="3"/>
  <c r="D72" i="3"/>
  <c r="D99" i="3"/>
  <c r="D120" i="3"/>
  <c r="D31" i="3"/>
  <c r="D36" i="3"/>
  <c r="D86" i="3"/>
  <c r="D95" i="3"/>
  <c r="D68" i="3"/>
  <c r="D55" i="3"/>
  <c r="D123" i="3"/>
  <c r="D23" i="3"/>
  <c r="D102" i="3"/>
  <c r="D122" i="3"/>
  <c r="D106" i="3"/>
  <c r="D114" i="3"/>
  <c r="D51" i="3"/>
  <c r="D8" i="3"/>
  <c r="D111" i="3"/>
  <c r="D83" i="3"/>
  <c r="D121" i="3"/>
  <c r="D63" i="3"/>
  <c r="D74" i="3"/>
  <c r="D17" i="3"/>
  <c r="D33" i="3"/>
  <c r="D42" i="3"/>
  <c r="D62" i="3"/>
  <c r="D12" i="3"/>
  <c r="D142" i="3"/>
  <c r="D143" i="3"/>
  <c r="D125" i="3"/>
  <c r="D152" i="3"/>
  <c r="D131" i="3"/>
  <c r="D158" i="3"/>
  <c r="D136" i="3"/>
  <c r="D124" i="3"/>
  <c r="D156" i="3"/>
  <c r="D32" i="3"/>
  <c r="D25" i="3"/>
  <c r="D30" i="3"/>
  <c r="D110" i="3"/>
  <c r="D76" i="3"/>
  <c r="D60" i="3"/>
  <c r="D24" i="3"/>
  <c r="D40" i="3"/>
  <c r="D16" i="3"/>
  <c r="D101" i="3"/>
  <c r="D75" i="3"/>
  <c r="D61" i="3"/>
  <c r="D50" i="3"/>
  <c r="D91" i="3"/>
  <c r="D85" i="3"/>
  <c r="D109" i="3"/>
  <c r="D54" i="3"/>
  <c r="D73" i="3"/>
  <c r="D66" i="3"/>
  <c r="D14" i="3"/>
  <c r="D59" i="3"/>
  <c r="D29" i="3"/>
  <c r="D78" i="3"/>
  <c r="D118" i="3"/>
  <c r="D90" i="3"/>
  <c r="D5" i="3"/>
  <c r="D116" i="3"/>
  <c r="D34" i="3"/>
  <c r="D144" i="3"/>
  <c r="D148" i="3"/>
  <c r="D153" i="3"/>
  <c r="D155" i="3"/>
  <c r="D129" i="3"/>
  <c r="D127" i="3"/>
  <c r="D147" i="3"/>
  <c r="D154" i="3"/>
  <c r="D151" i="3"/>
  <c r="AN132" i="4" l="1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Q96" i="4" s="1"/>
  <c r="AW96" i="4" s="1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N96" i="4" s="1"/>
  <c r="AT96" i="4" s="1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H97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I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N151" i="4" s="1"/>
  <c r="AT151" i="4" s="1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10" i="4" l="1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44" i="4" l="1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97" i="4" l="1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40" i="4" l="1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<sst xmlns="http://schemas.openxmlformats.org/spreadsheetml/2006/main" count="629" uniqueCount="339">
  <si>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</si>
  <si>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</si>
  <si>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</si>
  <si>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</si>
  <si>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</si>
  <si>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</si>
  <si>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</si>
  <si>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</si>
  <si>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</si>
  <si>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</si>
  <si>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</si>
  <si>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</si>
  <si>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</si>
  <si>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</si>
  <si>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</si>
  <si>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</si>
  <si>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</si>
  <si>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</si>
  <si>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</si>
  <si>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</si>
  <si>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</si>
  <si>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</si>
  <si>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</si>
  <si>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</si>
  <si>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</si>
  <si>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</si>
  <si>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</si>
  <si>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</si>
  <si>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</si>
  <si>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</si>
  <si>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</si>
  <si>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</si>
  <si>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</si>
  <si>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</si>
  <si>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</si>
  <si>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</si>
  <si>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</si>
  <si>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</si>
  <si>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</si>
  <si>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</si>
  <si>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</si>
  <si>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</si>
  <si>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</si>
  <si>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</si>
  <si>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</si>
  <si>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</si>
  <si>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</si>
  <si>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</si>
  <si>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</si>
  <si>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</si>
  <si>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</si>
  <si>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</si>
  <si>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</si>
  <si>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</si>
  <si>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</si>
  <si>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</si>
  <si>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</si>
  <si>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</si>
  <si>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</si>
  <si>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</si>
  <si>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</si>
  <si>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</si>
  <si>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</si>
  <si>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</si>
  <si>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</si>
  <si>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</si>
  <si>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</si>
  <si>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</si>
  <si>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</si>
  <si>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</si>
  <si>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</si>
  <si>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</si>
  <si>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</si>
  <si>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</si>
  <si>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</si>
  <si>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</si>
  <si>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</si>
  <si>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</si>
  <si>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</si>
  <si>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</si>
  <si>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</si>
  <si>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</si>
  <si>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</si>
  <si>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</si>
  <si>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</si>
  <si>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</si>
  <si>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</si>
  <si>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</si>
  <si>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</si>
  <si>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</si>
  <si>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</si>
  <si>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</si>
  <si>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</si>
  <si>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</si>
  <si>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</si>
  <si>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</si>
  <si>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</si>
  <si>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</si>
  <si>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</si>
  <si>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</si>
  <si>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</si>
  <si>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</si>
  <si>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</si>
  <si>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</si>
  <si>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</si>
  <si>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</si>
  <si>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</si>
  <si>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</si>
  <si>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</si>
  <si>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</si>
  <si>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</si>
  <si>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</si>
  <si>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</si>
  <si>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</si>
  <si>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</si>
  <si>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</si>
  <si>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</si>
  <si>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</si>
  <si>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</si>
  <si>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</si>
  <si>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</si>
  <si>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</si>
  <si>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</si>
  <si>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</si>
  <si>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</si>
  <si>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</si>
  <si>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</si>
  <si>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</si>
  <si>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</si>
  <si>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</si>
  <si>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</si>
  <si>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</si>
  <si>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FC Cincinnati</t>
  </si>
  <si>
    <t>Philadelphia Union</t>
  </si>
  <si>
    <t>Orlando City</t>
  </si>
  <si>
    <t>SJK</t>
  </si>
  <si>
    <t>Hokkaido Consadole Sapporo</t>
  </si>
  <si>
    <t>Midtjylland</t>
  </si>
  <si>
    <t>Nordsjaelland</t>
  </si>
  <si>
    <t>Brondby</t>
  </si>
  <si>
    <t>Silkeborg</t>
  </si>
  <si>
    <t>Derry City</t>
  </si>
  <si>
    <t>Bohemians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</si>
  <si>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</si>
  <si>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</si>
  <si>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</si>
  <si>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</si>
  <si>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</si>
  <si>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</si>
  <si>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</si>
  <si>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</si>
  <si>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</si>
  <si>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</si>
  <si>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</si>
  <si>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</si>
  <si>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</si>
  <si>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</si>
  <si>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</si>
  <si>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</si>
  <si>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</si>
  <si>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</si>
  <si>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</si>
  <si>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</si>
  <si>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</si>
  <si>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</si>
  <si>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</si>
  <si>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</si>
  <si>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</si>
  <si>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</si>
  <si>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</si>
  <si>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</si>
  <si>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</si>
  <si>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</si>
  <si>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</si>
  <si>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</si>
  <si>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</si>
  <si>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</si>
  <si>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</si>
  <si>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</si>
  <si>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</si>
  <si>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</si>
  <si>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</si>
  <si>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</si>
  <si>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</si>
  <si>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</si>
  <si>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</si>
  <si>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</si>
  <si>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</si>
  <si>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</si>
  <si>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</si>
  <si>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</si>
  <si>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</si>
  <si>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</si>
  <si>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</si>
  <si>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</si>
  <si>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</si>
  <si>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</si>
  <si>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</si>
  <si>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</si>
  <si>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</si>
  <si>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</si>
  <si>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</si>
  <si>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</si>
  <si>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</si>
  <si>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</si>
  <si>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</si>
  <si>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</si>
  <si>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</si>
  <si>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</si>
  <si>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</si>
  <si>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</si>
  <si>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</si>
  <si>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</si>
  <si>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</si>
  <si>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</si>
  <si>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</si>
  <si>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</si>
  <si>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</si>
  <si>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</si>
  <si>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</si>
  <si>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</si>
  <si>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</si>
  <si>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</si>
  <si>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</si>
  <si>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</si>
  <si>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</si>
  <si>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</si>
  <si>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</si>
  <si>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</si>
  <si>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</si>
  <si>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</si>
  <si>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</si>
  <si>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</si>
  <si>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</si>
  <si>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</si>
  <si>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</si>
  <si>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</si>
  <si>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</si>
  <si>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</si>
  <si>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</si>
  <si>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</si>
  <si>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</si>
  <si>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</si>
  <si>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</si>
  <si>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</si>
  <si>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</si>
  <si>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</si>
  <si>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</si>
  <si>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</si>
  <si>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</si>
  <si>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</si>
  <si>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</si>
  <si>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</si>
  <si>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</si>
  <si>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</si>
  <si>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</si>
  <si>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</si>
  <si>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</si>
  <si>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</si>
  <si>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</si>
  <si>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</si>
  <si>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</si>
  <si>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</si>
  <si>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</si>
  <si>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</si>
  <si>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</si>
  <si>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</si>
  <si>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</si>
  <si>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</si>
  <si>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</si>
  <si>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</si>
  <si>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</si>
  <si>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</si>
  <si>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</si>
  <si>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</si>
  <si>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</si>
  <si>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</si>
  <si>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</si>
  <si>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</si>
  <si>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</si>
  <si>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</si>
  <si>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</si>
  <si>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</si>
  <si>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</si>
  <si>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</si>
  <si>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</si>
  <si>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</si>
  <si>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</si>
  <si>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</si>
  <si>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</si>
  <si>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</si>
  <si>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</si>
  <si>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Liga MX</t>
  </si>
  <si>
    <t>Eliteserien</t>
  </si>
  <si>
    <t>Ekstraklasa</t>
  </si>
  <si>
    <t>Premier League</t>
  </si>
  <si>
    <t>Allsvenskan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</si>
  <si>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</si>
  <si>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</si>
  <si>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</si>
  <si>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</si>
  <si>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</si>
  <si>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</si>
  <si>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</si>
  <si>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</si>
  <si>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</si>
  <si>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</si>
  <si>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</si>
  <si>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</si>
  <si>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</si>
  <si>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</si>
  <si>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</si>
  <si>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</si>
  <si>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</si>
  <si>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</si>
  <si>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</si>
  <si>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Stromsgodset</t>
  </si>
  <si>
    <t>Oita Trinita</t>
  </si>
  <si>
    <t>Stabaek</t>
  </si>
  <si>
    <t>Sporting Kansas City</t>
  </si>
  <si>
    <t>Pachuca</t>
  </si>
  <si>
    <t>Juarez</t>
  </si>
  <si>
    <t>Inter Miami</t>
  </si>
  <si>
    <t>Necaxa</t>
  </si>
  <si>
    <t>Bundesliga</t>
  </si>
  <si>
    <t>Queretaro</t>
  </si>
  <si>
    <t>Club Tijuana</t>
  </si>
  <si>
    <t>FC Dallas</t>
  </si>
  <si>
    <t>22/10/2021</t>
  </si>
  <si>
    <t>FC Tokyo</t>
  </si>
  <si>
    <t>Kashima Antlers</t>
  </si>
  <si>
    <t>Sanfrecce Hiroshima</t>
  </si>
  <si>
    <t>Nagoya Grampus</t>
  </si>
  <si>
    <t>Kawasaki Frontale</t>
  </si>
  <si>
    <t>Cerezo Osaka</t>
  </si>
  <si>
    <t>23/10/2021</t>
  </si>
  <si>
    <t>24/10/2021</t>
  </si>
  <si>
    <t>25/10/2021</t>
  </si>
  <si>
    <t>26/10/2021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</si>
</sst>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1.0268537813212979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9.3848032643025974</v>
      </c>
      <c r="I2" s="6">
        <f>IF('Log_working_3-way'!$D2="","",'True_Odds_Calculator_3-way'!O3/'True_Odds_Calculator_3-way'!B3-1)</f>
        <v>5.2322796888718983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2.8392435856482878E-2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1.0255604517276655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13.965575784703693</v>
      </c>
      <c r="I3" s="6">
        <f>IF('Log_working_3-way'!$D3="","",'True_Odds_Calculator_3-way'!O4/'True_Odds_Calculator_3-way'!B4-1)</f>
        <v>7.8821438778430029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2.760499970380903E-2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1.0317340976745162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26.415236215813032</v>
      </c>
      <c r="I4" s="6">
        <f>IF('Log_working_3-way'!$D4="","",'True_Odds_Calculator_3-way'!O5/'True_Odds_Calculator_3-way'!B5-1)</f>
        <v>5.9645013535042697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3.2029969847248374E-2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1.0279661446194257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25.101491418757206</v>
      </c>
      <c r="I5" s="6">
        <f>IF('Log_working_3-way'!$D5="","",'True_Odds_Calculator_3-way'!O6/'True_Odds_Calculator_3-way'!B6-1)</f>
        <v>6.1793364090359679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2.8537329947562862E-2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1.0318854335259842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32.18621123229574</v>
      </c>
      <c r="I6" s="6">
        <f>IF('Log_working_3-way'!$D6="","",'True_Odds_Calculator_3-way'!O7/'True_Odds_Calculator_3-way'!B7-1)</f>
        <v>5.7915092147725424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3.0505006477546726E-2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1.0428790761751234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50.588597464361008</v>
      </c>
      <c r="I7" s="6">
        <f>IF('Log_working_3-way'!$D7="","",'True_Odds_Calculator_3-way'!O8/'True_Odds_Calculator_3-way'!B8-1)</f>
        <v>2.7373114424006082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3.2773640246642977E-2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1.0314102164848762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18.465362198498422</v>
      </c>
      <c r="I8" s="6">
        <f>IF('Log_working_3-way'!$D8="","",'True_Odds_Calculator_3-way'!O9/'True_Odds_Calculator_3-way'!B9-1)</f>
        <v>10.198956415950855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3.306532520142369E-2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1.0366648485157228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1.8503909403075061</v>
      </c>
      <c r="I9" s="6">
        <f>IF('Log_working_3-way'!$D9="","",'True_Odds_Calculator_3-way'!O10/'True_Odds_Calculator_3-way'!B10-1)</f>
        <v>8.5476427046469645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3.5737264097505328E-2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1.0344478141998625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36.400084628819798</v>
      </c>
      <c r="I10" s="6">
        <f>IF('Log_working_3-way'!$D10="","",'True_Odds_Calculator_3-way'!O11/'True_Odds_Calculator_3-way'!B11-1)</f>
        <v>5.2134119126014298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3.151527378690111E-2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1.0452673954808556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22.413911405082011</v>
      </c>
      <c r="I11" s="6">
        <f>IF('Log_working_3-way'!$D11="","",'True_Odds_Calculator_3-way'!O12/'True_Odds_Calculator_3-way'!B12-1)</f>
        <v>7.2161422844055885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4.6702569731841947E-2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1.0469615824451464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29.176667144679293</v>
      </c>
      <c r="I12" s="6">
        <f>IF('Log_working_3-way'!$D12="","",'True_Odds_Calculator_3-way'!O13/'True_Odds_Calculator_3-way'!B13-1)</f>
        <v>6.6296524131955925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4.5896531741010049E-2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1.0273760527452218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21.043238660449344</v>
      </c>
      <c r="I13" s="6">
        <f>IF('Log_working_3-way'!$D13="","",'True_Odds_Calculator_3-way'!O14/'True_Odds_Calculator_3-way'!B14-1)</f>
        <v>6.5008242664029012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2.8693528693528592E-2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1.0315780348706947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35.561463202492284</v>
      </c>
      <c r="I14" s="6">
        <f>IF('Log_working_3-way'!$D14="","",'True_Odds_Calculator_3-way'!O15/'True_Odds_Calculator_3-way'!B15-1)</f>
        <v>4.1572634576388188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2.9440436016444638E-2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1.0302783120338599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31.459071709089471</v>
      </c>
      <c r="I15" s="6">
        <f>IF('Log_working_3-way'!$D15="","",'True_Odds_Calculator_3-way'!O16/'True_Odds_Calculator_3-way'!B16-1)</f>
        <v>4.6954520292745991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2.9370453606753832E-2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1.0301530080195946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13.894254228590944</v>
      </c>
      <c r="I16" s="6">
        <f>IF('Log_working_3-way'!$D16="","",'True_Odds_Calculator_3-way'!O17/'True_Odds_Calculator_3-way'!B17-1)</f>
        <v>9.4111677636562856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3.2525715204114514E-2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1.0308343765242685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15.666189726713405</v>
      </c>
      <c r="I17" s="6">
        <f>IF('Log_working_3-way'!$D17="","",'True_Odds_Calculator_3-way'!O18/'True_Odds_Calculator_3-way'!B18-1)</f>
        <v>8.9440023577954619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3.3069627467967599E-2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1.0364710522618852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3.0862156693429625</v>
      </c>
      <c r="I18" s="6">
        <f>IF('Log_working_3-way'!$D18="","",'True_Odds_Calculator_3-way'!O19/'True_Odds_Calculator_3-way'!B19-1)</f>
        <v>6.6154194249158147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3.6110742727471834E-2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1.0367267695703422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28.786719835659476</v>
      </c>
      <c r="I19" s="6">
        <f>IF('Log_working_3-way'!$D19="","",'True_Odds_Calculator_3-way'!O20/'True_Odds_Calculator_3-way'!B20-1)</f>
        <v>6.4466799589148689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3.6173089925625401E-2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1.0275903104527802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19.827571027579658</v>
      </c>
      <c r="I20" s="6">
        <f>IF('Log_working_3-way'!$D20="","",'True_Odds_Calculator_3-way'!O21/'True_Odds_Calculator_3-way'!B21-1)</f>
        <v>7.5057521958506062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2.9091221398913625E-2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1.0441435486727759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58.286773149339723</v>
      </c>
      <c r="I21" s="6">
        <f>IF('Log_working_3-way'!$D21="","",'True_Odds_Calculator_3-way'!O22/'True_Odds_Calculator_3-way'!B22-1)</f>
        <v>1.8974811889917458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2.9490272581646604E-2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1.0412901040023266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50.634306881144425</v>
      </c>
      <c r="I22" s="6">
        <f>IF('Log_working_3-way'!$D22="","",'True_Odds_Calculator_3-way'!O23/'True_Odds_Calculator_3-way'!B23-1)</f>
        <v>2.1805434318295789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3.1859374449028532E-2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1.0354374251513325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10.45279191702706</v>
      </c>
      <c r="I23" s="6">
        <f>IF('Log_working_3-way'!$D23="","",'True_Odds_Calculator_3-way'!O24/'True_Odds_Calculator_3-way'!B24-1)</f>
        <v>8.7070274650740807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3.8227753291274258E-2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1.0837754894877751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-0.43180922256544541</v>
      </c>
      <c r="I24" s="6">
        <f>IF('Log_working_3-way'!$D24="","",'True_Odds_Calculator_3-way'!O25/'True_Odds_Calculator_3-way'!B25-1)</f>
        <v>1.7104900448068352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5.2710052317117784E-2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1.0261149972255286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10.177476398281854</v>
      </c>
      <c r="I25" s="6">
        <f>IF('Log_working_3-way'!$D25="","",'True_Odds_Calculator_3-way'!O26/'True_Odds_Calculator_3-way'!B26-1)</f>
        <v>6.6751663581025005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2.8045192558074472E-2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1.0263721198378444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17.877423232374515</v>
      </c>
      <c r="I26" s="6">
        <f>IF('Log_working_3-way'!$D26="","",'True_Odds_Calculator_3-way'!O27/'True_Odds_Calculator_3-way'!B27-1)</f>
        <v>9.0571203951678179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2.802948952987272E-2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1.0276354854685243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4.7826437315247725</v>
      </c>
      <c r="I27" s="6">
        <f>IF('Log_working_3-way'!$D27="","",'True_Odds_Calculator_3-way'!O28/'True_Odds_Calculator_3-way'!B28-1)</f>
        <v>7.7136721581027832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2.8740529833064077E-2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1.027164389507353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21.260775151111442</v>
      </c>
      <c r="I28" s="6">
        <f>IF('Log_working_3-way'!$D28="","",'True_Odds_Calculator_3-way'!O29/'True_Odds_Calculator_3-way'!B29-1)</f>
        <v>7.265033441641652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2.8412021842441737E-2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1.0252635435829471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7.0881093862145104</v>
      </c>
      <c r="I29" s="6">
        <f>IF('Log_working_3-way'!$D29="","",'True_Odds_Calculator_3-way'!O30/'True_Odds_Calculator_3-way'!B30-1)</f>
        <v>7.0881093862145104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2.6819326531142051E-2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1.0254256176445384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10.651320548159442</v>
      </c>
      <c r="I30" s="6">
        <f>IF('Log_working_3-way'!$D30="","",'True_Odds_Calculator_3-way'!O31/'True_Odds_Calculator_3-way'!B31-1)</f>
        <v>9.9581769233685975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2.7611992290007104E-2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1.0250065748079609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8.3334712413539176</v>
      </c>
      <c r="I31" s="6">
        <f>IF('Log_working_3-way'!$D31="","",'True_Odds_Calculator_3-way'!O32/'True_Odds_Calculator_3-way'!B32-1)</f>
        <v>8.5092941517501242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2.695582281495601E-2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1.0350660661281499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37.337408606127973</v>
      </c>
      <c r="I32" s="6">
        <f>IF('Log_working_3-way'!$D32="","",'True_Odds_Calculator_3-way'!O33/'True_Odds_Calculator_3-way'!B33-1)</f>
        <v>4.9974259731907722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3.1770241446198222E-2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1.0292311803350691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25.342593800907835</v>
      </c>
      <c r="I33" s="6">
        <f>IF('Log_working_3-way'!$D33="","",'True_Odds_Calculator_3-way'!O34/'True_Odds_Calculator_3-way'!B34-1)</f>
        <v>4.5313730149444718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2.9767088090477012E-2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1.0378547686867543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1.1265542401042286</v>
      </c>
      <c r="I34" s="6">
        <f>IF('Log_working_3-way'!$D34="","",'True_Odds_Calculator_3-way'!O35/'True_Odds_Calculator_3-way'!B35-1)</f>
        <v>3.019027943502345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3.208624477172628E-2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1.0489974852409731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41.643879336971075</v>
      </c>
      <c r="I35" s="6">
        <f>IF('Log_working_3-way'!$D35="","",'True_Odds_Calculator_3-way'!O36/'True_Odds_Calculator_3-way'!B36-1)</f>
        <v>4.0473828227940043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4.2223295241160974E-2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1.0393614045877142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21.419000762528619</v>
      </c>
      <c r="I36" s="6">
        <f>IF('Log_working_3-way'!$D36="","",'True_Odds_Calculator_3-way'!O37/'True_Odds_Calculator_3-way'!B37-1)</f>
        <v>6.53738172660114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4.0981610035318639E-2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1.0426539954829663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28.619943799313248</v>
      </c>
      <c r="I37" s="6">
        <f>IF('Log_working_3-way'!$D37="","",'True_Odds_Calculator_3-way'!O38/'True_Odds_Calculator_3-way'!B38-1)</f>
        <v>6.4462968094424271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4.2007295489189689E-2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1.0365681796657551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3.8690833152722925E-2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1.0407871995617153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4.3569925568690326E-2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1.0422350207169373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5.846224963328944</v>
      </c>
      <c r="I42" s="6">
        <f>IF('Log_working_3-way'!$D42="","",'True_Odds_Calculator_3-way'!O41/'True_Odds_Calculator_3-way'!B41-1)</f>
        <v>10.214462433669963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4.4644817701735118E-2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1.0449219301749622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4.6179561093378796</v>
      </c>
      <c r="I43" s="6">
        <f>IF('Log_working_3-way'!$D43="","",'True_Odds_Calculator_3-way'!O42/'True_Odds_Calculator_3-way'!B42-1)</f>
        <v>8.2996880427563084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4.6268067794529522E-2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1.0353449005440416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1.8953139075933421</v>
      </c>
      <c r="I44" s="6">
        <f>IF('Log_working_3-way'!$D44="","",'True_Odds_Calculator_3-way'!O43/'True_Odds_Calculator_3-way'!B43-1)</f>
        <v>4.4009126595880685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3.2560747112022614E-2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1.0283651338124808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24.135516075134564</v>
      </c>
      <c r="I45" s="6">
        <f>IF('Log_working_3-way'!$D45="","",'True_Odds_Calculator_3-way'!O44/'True_Odds_Calculator_3-way'!B44-1)</f>
        <v>6.0576707138837396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2.9058420761407966E-2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1.0310334680738633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27.297034996252926</v>
      </c>
      <c r="I46" s="6">
        <f>IF('Log_working_3-way'!$D46="","",'True_Odds_Calculator_3-way'!O45/'True_Odds_Calculator_3-way'!B45-1)</f>
        <v>5.9983959326710909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3.1087234863788726E-2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1.0304007489918128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30.017974631396978</v>
      </c>
      <c r="I47" s="6">
        <f>IF('Log_working_3-way'!$D47="","",'True_Odds_Calculator_3-way'!O46/'True_Odds_Calculator_3-way'!B46-1)</f>
        <v>5.5220685604112596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2.9800425797810837E-2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1.0274898234161718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23.246251097563643</v>
      </c>
      <c r="I48" s="6">
        <f>IF('Log_working_3-way'!$D48="","",'True_Odds_Calculator_3-way'!O47/'True_Odds_Calculator_3-way'!B47-1)</f>
        <v>6.7831460320084895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2.8384158195856157E-2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1.1000789996975184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66.434856992454812</v>
      </c>
      <c r="I49" s="6">
        <f>IF('Log_working_3-way'!$D49="","",'True_Odds_Calculator_3-way'!O48/'True_Odds_Calculator_3-way'!B48-1)</f>
        <v>1.1376034408406985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5.8212379964234229E-2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1.0418921110067505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15.604044556737293</v>
      </c>
      <c r="I50" s="6">
        <f>IF('Log_working_3-way'!$D50="","",'True_Odds_Calculator_3-way'!O49/'True_Odds_Calculator_3-way'!B49-1)</f>
        <v>6.379575358549908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4.4577120280776095E-2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1.0281741072971637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20.225711225952086</v>
      </c>
      <c r="I51" s="6">
        <f>IF('Log_working_3-way'!$D51="","",'True_Odds_Calculator_3-way'!O50/'True_Odds_Calculator_3-way'!B50-1)</f>
        <v>6.4563651171775387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2.9557800418868574E-2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1.0254014836878511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15.900734401470309</v>
      </c>
      <c r="I52" s="6">
        <f>IF('Log_working_3-way'!$D52="","",'True_Odds_Calculator_3-way'!O51/'True_Odds_Calculator_3-way'!B51-1)</f>
        <v>8.0634338408225705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2.7261572523988864E-2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1.0425990613010019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17.521591520910174</v>
      </c>
      <c r="I53" s="6">
        <f>IF('Log_working_3-way'!$D53="","",'True_Odds_Calculator_3-way'!O52/'True_Odds_Calculator_3-way'!B52-1)</f>
        <v>7.1132912973040394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4.5187381639259838E-2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1.049168694113648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17.086019208379671</v>
      </c>
      <c r="I54" s="6">
        <f>IF('Log_working_3-way'!$D54="","",'True_Odds_Calculator_3-way'!O53/'True_Odds_Calculator_3-way'!B53-1)</f>
        <v>8.2731852792240819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5.2176458067262566E-2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1.0429514767418699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18.06820469600175</v>
      </c>
      <c r="I55" s="6">
        <f>IF('Log_working_3-way'!$D55="","",'True_Odds_Calculator_3-way'!O54/'True_Odds_Calculator_3-way'!B54-1)</f>
        <v>7.2765245573233912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4.5424267267882845E-2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1.0417900880896993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19.948465345577322</v>
      </c>
      <c r="I56" s="6">
        <f>IF('Log_working_3-way'!$D56="","",'True_Odds_Calculator_3-way'!O55/'True_Odds_Calculator_3-way'!B55-1)</f>
        <v>7.5708314103607872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4.3756471115143691E-2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1.0288959280496528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5.3539526149848902</v>
      </c>
      <c r="I57" s="6">
        <f>IF('Log_working_3-way'!$D57="","",'True_Odds_Calculator_3-way'!O56/'True_Odds_Calculator_3-way'!B56-1)</f>
        <v>5.4199672640224268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2.9619829096352746E-2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1.0394368313354356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43.946420171522981</v>
      </c>
      <c r="I58" s="6">
        <f>IF('Log_working_3-way'!$D58="","",'True_Odds_Calculator_3-way'!O57/'True_Odds_Calculator_3-way'!B57-1)</f>
        <v>3.4309302456986188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3.2963993694430371E-2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1.0467650668618518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54.741062113205956</v>
      </c>
      <c r="I59" s="6">
        <f>IF('Log_working_3-way'!$D59="","",'True_Odds_Calculator_3-way'!O58/'True_Odds_Calculator_3-way'!B58-1)</f>
        <v>1.8971166004769717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3.3806997988119925E-2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1.0483375163837958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48.392242589975574</v>
      </c>
      <c r="I60" s="6">
        <f>IF('Log_working_3-way'!$D60="","",'True_Odds_Calculator_3-way'!O59/'True_Odds_Calculator_3-way'!B59-1)</f>
        <v>3.1843178183164902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3.8195202928381633E-2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1.0329006216630476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21.794291172533402</v>
      </c>
      <c r="I61" s="6">
        <f>IF('Log_working_3-way'!$D61="","",'True_Odds_Calculator_3-way'!O60/'True_Odds_Calculator_3-way'!B60-1)</f>
        <v>7.8824475683896011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3.4167441934432219E-2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1.0305267981673114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14.787998469722904</v>
      </c>
      <c r="I62" s="6">
        <f>IF('Log_working_3-way'!$D62="","",'True_Odds_Calculator_3-way'!O61/'True_Odds_Calculator_3-way'!B61-1)</f>
        <v>8.3478324030174864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3.2840475548452153E-2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1.0378188242364659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8.4429824456020306</v>
      </c>
      <c r="I63" s="6">
        <f>IF('Log_working_3-way'!$D63="","",'True_Odds_Calculator_3-way'!O62/'True_Odds_Calculator_3-way'!B62-1)</f>
        <v>6.419843328624304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3.9958760699757789E-2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1.0378352261578423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21.378969330350838</v>
      </c>
      <c r="I64" s="6">
        <f>IF('Log_working_3-way'!$D64="","",'True_Odds_Calculator_3-way'!O63/'True_Odds_Calculator_3-way'!B63-1)</f>
        <v>5.9965005283002268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3.9441507534074161E-2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1.035682399620147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16.411979920356345</v>
      </c>
      <c r="I65" s="6">
        <f>IF('Log_working_3-way'!$D65="","",'True_Odds_Calculator_3-way'!O64/'True_Odds_Calculator_3-way'!B64-1)</f>
        <v>8.1036837027377899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3.8102271366412532E-2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1.063285609015914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54.214365051481181</v>
      </c>
      <c r="I66" s="6">
        <f>IF('Log_working_3-way'!$D66="","",'True_Odds_Calculator_3-way'!O65/'True_Odds_Calculator_3-way'!B65-1)</f>
        <v>2.5171959706539631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4.5492145325349842E-2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1.0285145798114324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27.452747690169801</v>
      </c>
      <c r="I67" s="6">
        <f>IF('Log_working_3-way'!$D67="","",'True_Odds_Calculator_3-way'!O66/'True_Odds_Calculator_3-way'!B66-1)</f>
        <v>5.9237630242321071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2.8494515311185742E-2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1.0369239799427645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7.322998746735216</v>
      </c>
      <c r="I68" s="6">
        <f>IF('Log_working_3-way'!$D68="","",'True_Odds_Calculator_3-way'!O67/'True_Odds_Calculator_3-way'!B67-1)</f>
        <v>6.5470847981122793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3.884709010492049E-2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1.0275016943977009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25.375187915225322</v>
      </c>
      <c r="I69" s="6">
        <f>IF('Log_working_3-way'!$D69="","",'True_Odds_Calculator_3-way'!O68/'True_Odds_Calculator_3-way'!B68-1)</f>
        <v>5.9511204731824341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2.8021165954936533E-2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1.0247120153796718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14.525645949443632</v>
      </c>
      <c r="I70" s="6">
        <f>IF('Log_working_3-way'!$D70="","",'True_Odds_Calculator_3-way'!O69/'True_Odds_Calculator_3-way'!B69-1)</f>
        <v>8.5792133916294784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2.6661362171836789E-2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1.0404457117364183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45.265998462715281</v>
      </c>
      <c r="I71" s="6">
        <f>IF('Log_working_3-way'!$D71="","",'True_Odds_Calculator_3-way'!O70/'True_Odds_Calculator_3-way'!B70-1)</f>
        <v>3.3848640137692714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3.3548344835292676E-2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1.0295271730272362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4.7104808409928554</v>
      </c>
      <c r="I72" s="6">
        <f>IF('Log_working_3-way'!$D72="","",'True_Odds_Calculator_3-way'!O71/'True_Odds_Calculator_3-way'!B71-1)</f>
        <v>4.3672717415377802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2.9358722488189493E-2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1.027461566312011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22.711906034814994</v>
      </c>
      <c r="I73" s="6">
        <f>IF('Log_working_3-way'!$D73="","",'True_Odds_Calculator_3-way'!O72/'True_Odds_Calculator_3-way'!B72-1)</f>
        <v>7.2721231647736975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2.8411021190895225E-2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1.024665882762102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8.7906639308787593</v>
      </c>
      <c r="I74" s="6">
        <f>IF('Log_working_3-way'!$D74="","",'True_Odds_Calculator_3-way'!O73/'True_Odds_Calculator_3-way'!B73-1)</f>
        <v>9.7942069837938295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2.6733500417710943E-2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1.0260818844635491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18.730011068536577</v>
      </c>
      <c r="I75" s="6">
        <f>IF('Log_working_3-way'!$D75="","",'True_Odds_Calculator_3-way'!O74/'True_Odds_Calculator_3-way'!B74-1)</f>
        <v>6.9832995254698789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2.7681076158453388E-2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1.0289635709803615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27.76779806226649</v>
      </c>
      <c r="I76" s="6">
        <f>IF('Log_working_3-way'!$D76="","",'True_Odds_Calculator_3-way'!O75/'True_Odds_Calculator_3-way'!B75-1)</f>
        <v>4.9086763279629118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2.9018129349542621E-2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1.0420806311824526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43.424056187387599</v>
      </c>
      <c r="I77" s="6">
        <f>IF('Log_working_3-way'!$D77="","",'True_Odds_Calculator_3-way'!O76/'True_Odds_Calculator_3-way'!B76-1)</f>
        <v>3.3492999420215428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3.5901689971457262E-2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1.0301976758772364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4.5090712968742617</v>
      </c>
      <c r="I78" s="6">
        <f>IF('Log_working_3-way'!$D78="","",'True_Odds_Calculator_3-way'!O77/'True_Odds_Calculator_3-way'!B77-1)</f>
        <v>4.135685965219289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2.9778048375491251E-2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1.0346410387014191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41.337729499757849</v>
      </c>
      <c r="I79" s="6">
        <f>IF('Log_working_3-way'!$D79="","",'True_Odds_Calculator_3-way'!O78/'True_Odds_Calculator_3-way'!B78-1)</f>
        <v>3.874852015270692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3.0032273204809057E-2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1.0342155741207262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32.601489349237333</v>
      </c>
      <c r="I80" s="6">
        <f>IF('Log_working_3-way'!$D80="","",'True_Odds_Calculator_3-way'!O79/'True_Odds_Calculator_3-way'!B79-1)</f>
        <v>4.4016278156870703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3.2852617944802542E-2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1.0263500763541866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17.037369329111257</v>
      </c>
      <c r="I81" s="6">
        <f>IF('Log_working_3-way'!$D81="","",'True_Odds_Calculator_3-way'!O80/'True_Odds_Calculator_3-way'!B80-1)</f>
        <v>6.0916243007310742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2.810213864980593E-2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1.0345335262010149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12.28110215000841</v>
      </c>
      <c r="I82" s="6">
        <f>IF('Log_working_3-way'!$D82="","",'True_Odds_Calculator_3-way'!O81/'True_Odds_Calculator_3-way'!B81-1)</f>
        <v>9.3399584212868252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3.7303810413054084E-2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1.0366784777331954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16.028168363048458</v>
      </c>
      <c r="I83" s="6">
        <f>IF('Log_working_3-way'!$D83="","",'True_Odds_Calculator_3-way'!O82/'True_Odds_Calculator_3-way'!B82-1)</f>
        <v>7.7715283307243368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3.9223162654125066E-2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1.0360710913075453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6.7365015341928709</v>
      </c>
      <c r="I84" s="6">
        <f>IF('Log_working_3-way'!$D84="","",'True_Odds_Calculator_3-way'!O83/'True_Odds_Calculator_3-way'!B83-1)</f>
        <v>8.4144308561937429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3.8263995086364577E-2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1.0421595786867259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16.276953968369867</v>
      </c>
      <c r="I85" s="6">
        <f>IF('Log_working_3-way'!$D85="","",'True_Odds_Calculator_3-way'!O84/'True_Odds_Calculator_3-way'!B84-1)</f>
        <v>8.0543229724710024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4.4942688622022109E-2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1.0254014836878513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8.1185437096027364</v>
      </c>
      <c r="I86" s="6">
        <f>IF('Log_working_3-way'!$D86="","",'True_Odds_Calculator_3-way'!O85/'True_Odds_Calculator_3-way'!B85-1)</f>
        <v>7.6337460945784095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2.7261572523988864E-2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1.0313730701970738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29.204212967644857</v>
      </c>
      <c r="I87" s="6">
        <f>IF('Log_working_3-way'!$D87="","",'True_Odds_Calculator_3-way'!O86/'True_Odds_Calculator_3-way'!B86-1)</f>
        <v>6.1051851574134473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3.0740971065654987E-2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1.0368553858842355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41.133911784618576</v>
      </c>
      <c r="I88" s="6">
        <f>IF('Log_working_3-way'!$D88="","",'True_Odds_Calculator_3-way'!O87/'True_Odds_Calculator_3-way'!B87-1)</f>
        <v>3.1384287293945263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3.2430472202582994E-2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1.0344517969352478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40.444566286426365</v>
      </c>
      <c r="I89" s="6">
        <f>IF('Log_working_3-way'!$D89="","",'True_Odds_Calculator_3-way'!O88/'True_Odds_Calculator_3-way'!B88-1)</f>
        <v>3.7697693334789646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3.0363020953925624E-2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1.0528561419352238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59.052590144861938</v>
      </c>
      <c r="I90" s="6">
        <f>IF('Log_working_3-way'!$D90="","",'True_Odds_Calculator_3-way'!O89/'True_Odds_Calculator_3-way'!B89-1)</f>
        <v>1.56922679934662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3.515766777804763E-2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1.025952977511644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17.031579312210159</v>
      </c>
      <c r="I91" s="6">
        <f>IF('Log_working_3-way'!$D91="","",'True_Odds_Calculator_3-way'!O90/'True_Odds_Calculator_3-way'!B90-1)</f>
        <v>8.1884660345599958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2.7744131491390878E-2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1.028626786756198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22.911200533140544</v>
      </c>
      <c r="I92" s="6">
        <f>IF('Log_working_3-way'!$D92="","",'True_Odds_Calculator_3-way'!O91/'True_Odds_Calculator_3-way'!B91-1)</f>
        <v>6.4127455493697179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2.9622788876579431E-2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1.0342936452272882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2.0588401808297658</v>
      </c>
      <c r="I93" s="6">
        <f>IF('Log_working_3-way'!$D93="","",'True_Odds_Calculator_3-way'!O92/'True_Odds_Calculator_3-way'!B92-1)</f>
        <v>5.0209204361353992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3.2121789505085818E-2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1.0411316648315641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17.359725412687645</v>
      </c>
      <c r="I94" s="6">
        <f>IF('Log_working_3-way'!$D94="","",'True_Odds_Calculator_3-way'!O93/'True_Odds_Calculator_3-way'!B93-1)</f>
        <v>6.3706977690593112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4.359803569289733E-2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1.0573219344537017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37.811004157580776</v>
      </c>
      <c r="I95" s="6">
        <f>IF('Log_working_3-way'!$D95="","",'True_Odds_Calculator_3-way'!O94/'True_Odds_Calculator_3-way'!B94-1)</f>
        <v>4.8778295262554705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5.1928382799577344E-2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1.0507577265968637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30.288925532338489</v>
      </c>
      <c r="I96" s="6">
        <f>IF('Log_working_3-way'!$D96="","",'True_Odds_Calculator_3-way'!O95/'True_Odds_Calculator_3-way'!B95-1)</f>
        <v>5.3650716363844895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4.9424847372074643E-2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1.0336568580339647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31.133418698138023</v>
      </c>
      <c r="I97" s="6">
        <f>IF('Log_working_3-way'!$D97="","",'True_Odds_Calculator_3-way'!O96/'True_Odds_Calculator_3-way'!B96-1)</f>
        <v>5.3802723480208545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3.2401286004673402E-2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1.0260379047897765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19.807557836572098</v>
      </c>
      <c r="I98" s="6">
        <f>IF('Log_working_3-way'!$D98="","",'True_Odds_Calculator_3-way'!O97/'True_Odds_Calculator_3-way'!B97-1)</f>
        <v>7.0059056390141201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2.7415062360206521E-2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1.0248507172007151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14.748822981204386</v>
      </c>
      <c r="I99" s="6">
        <f>IF('Log_working_3-way'!$D99="","",'True_Odds_Calculator_3-way'!O98/'True_Odds_Calculator_3-way'!B98-1)</f>
        <v>5.9994768805352798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2.6652939830702493E-2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1.0269073643380655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19.86154981834412</v>
      </c>
      <c r="I100" s="6">
        <f>IF('Log_working_3-way'!$D100="","",'True_Odds_Calculator_3-way'!O99/'True_Odds_Calculator_3-way'!B99-1)</f>
        <v>6.3460064328331676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2.8385912106842381E-2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1.0290355494543266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24.098276101277659</v>
      </c>
      <c r="I101" s="6">
        <f>IF('Log_working_3-way'!$D101="","",'True_Odds_Calculator_3-way'!O100/'True_Odds_Calculator_3-way'!B100-1)</f>
        <v>5.7810652753356253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2.9864388758570115E-2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1.0254064450458911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16.166824500299025</v>
      </c>
      <c r="I102" s="6">
        <f>IF('Log_working_3-way'!$D102="","",'True_Odds_Calculator_3-way'!O101/'True_Odds_Calculator_3-way'!B101-1)</f>
        <v>6.4615572854331829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2.7209380776528347E-2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1.0326574802862667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29.304972686283719</v>
      </c>
      <c r="I103" s="6">
        <f>IF('Log_working_3-way'!$D103="","",'True_Odds_Calculator_3-way'!O102/'True_Odds_Calculator_3-way'!B102-1)</f>
        <v>5.2550028977892813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3.2246544256299359E-2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1.0334909996248798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33.492324218732612</v>
      </c>
      <c r="I104" s="6">
        <f>IF('Log_working_3-way'!$D104="","",'True_Odds_Calculator_3-way'!O103/'True_Odds_Calculator_3-way'!B103-1)</f>
        <v>3.9605927100240468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3.1942193684628695E-2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1.0276311862367074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20.352924058597381</v>
      </c>
      <c r="I105" s="6">
        <f>IF('Log_working_3-way'!$D105="","",'True_Odds_Calculator_3-way'!O104/'True_Odds_Calculator_3-way'!B104-1)</f>
        <v>6.8186403313412338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2.9056570829938178E-2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1.0264791133496378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20.359221673603187</v>
      </c>
      <c r="I106" s="6">
        <f>IF('Log_working_3-way'!$D106="","",'True_Odds_Calculator_3-way'!O105/'True_Odds_Calculator_3-way'!B105-1)</f>
        <v>5.8543920333699004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2.7838675702341442E-2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1.0402066307516555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12.631329856786895</v>
      </c>
      <c r="I107" s="6">
        <f>IF('Log_working_3-way'!$D107="","",'True_Odds_Calculator_3-way'!O106/'True_Odds_Calculator_3-way'!B106-1)</f>
        <v>9.0470825793827689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4.329746578834337E-2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1.0811738364926946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19.852951941021956</v>
      </c>
      <c r="I108" s="6">
        <f>IF('Log_working_3-way'!$D108="","",'True_Odds_Calculator_3-way'!O107/'True_Odds_Calculator_3-way'!B107-1)</f>
        <v>8.7431834417593368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8.429670794598243E-2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1.0813214822725425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15.366699761150276</v>
      </c>
      <c r="I109" s="6">
        <f>IF('Log_working_3-way'!$D109="","",'True_Odds_Calculator_3-way'!O108/'True_Odds_Calculator_3-way'!B108-1)</f>
        <v>8.9099410139680604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8.5643741838452581E-2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1.257604441127508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19.715095995631575</v>
      </c>
      <c r="I110" s="6">
        <f>IF('Log_working_3-way'!$D110="","",'True_Odds_Calculator_3-way'!O109/'True_Odds_Calculator_3-way'!B109-1)</f>
        <v>18.951471905278819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0.24674223605117462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1.0830483060580216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18.031249597409676</v>
      </c>
      <c r="I111" s="6">
        <f>IF('Log_working_3-way'!$D111="","",'True_Odds_Calculator_3-way'!O110/'True_Odds_Calculator_3-way'!B110-1)</f>
        <v>8.1087425390078369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8.6471180810803405E-2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1.0612407033180917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2.9609403308412277</v>
      </c>
      <c r="I112" s="6">
        <f>IF('Log_working_3-way'!$D112="","",'True_Odds_Calculator_3-way'!O111/'True_Odds_Calculator_3-way'!B111-1)</f>
        <v>-0.19790958300465122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4.6859903381642587E-2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1.0436286630903477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36.820963842380088</v>
      </c>
      <c r="I113" s="6">
        <f>IF('Log_working_3-way'!$D113="","",'True_Odds_Calculator_3-way'!O112/'True_Odds_Calculator_3-way'!B112-1)</f>
        <v>4.19299132857613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3.9068975896753511E-2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1.0418024307705083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26.026868938016918</v>
      </c>
      <c r="I114" s="6">
        <f>IF('Log_working_3-way'!$D114="","",'True_Odds_Calculator_3-way'!O113/'True_Odds_Calculator_3-way'!B113-1)</f>
        <v>5.0914553090581949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4.2172104905160435E-2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1.0588987686679017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48.102041680373425</v>
      </c>
      <c r="I115" s="6">
        <f>IF('Log_working_3-way'!$D115="","",'True_Odds_Calculator_3-way'!O114/'True_Odds_Calculator_3-way'!B114-1)</f>
        <v>3.1253553186619127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4.6795566188943649E-2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1.0377906895729279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18.123374004132611</v>
      </c>
      <c r="I116" s="6">
        <f>IF('Log_working_3-way'!$D116="","",'True_Odds_Calculator_3-way'!O115/'True_Odds_Calculator_3-way'!B115-1)</f>
        <v>7.2036730449656137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4.0031051524393346E-2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1.0248598315426865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10.127635332844036</v>
      </c>
      <c r="I117" s="6">
        <f>IF('Log_working_3-way'!$D117="","",'True_Odds_Calculator_3-way'!O116/'True_Odds_Calculator_3-way'!B116-1)</f>
        <v>9.0701674575110438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2.6983083327879465E-2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1.0285906559039713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24.028887794559616</v>
      </c>
      <c r="I118" s="6">
        <f>IF('Log_working_3-way'!$D118="","",'True_Odds_Calculator_3-way'!O117/'True_Odds_Calculator_3-way'!B117-1)</f>
        <v>6.061565011389475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2.9345749476130445E-2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1.0335312277548818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32.69293680324455</v>
      </c>
      <c r="I119" s="6">
        <f>IF('Log_working_3-way'!$D119="","",'True_Odds_Calculator_3-way'!O118/'True_Odds_Calculator_3-way'!B118-1)</f>
        <v>6.389643039059016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3.1784614672315303E-2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1.0079822038564747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4.5073178698682419</v>
      </c>
      <c r="I120" s="6">
        <f>IF('Log_working_3-way'!$D120="","",'True_Odds_Calculator_3-way'!O119/'True_Odds_Calculator_3-way'!B119-1)</f>
        <v>7.9209446487121955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8.4152607517093969E-3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1.0351135981544124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29.248572936723566</v>
      </c>
      <c r="I121" s="6">
        <f>IF('Log_working_3-way'!$D121="","",'True_Odds_Calculator_3-way'!O120/'True_Odds_Calculator_3-way'!B120-1)</f>
        <v>7.002993505297594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3.4339456853651917E-2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1.0309227374395267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12.208681401442323</v>
      </c>
      <c r="I122" s="6">
        <f>IF('Log_working_3-way'!$D122="","",'True_Odds_Calculator_3-way'!O121/'True_Odds_Calculator_3-way'!B121-1)</f>
        <v>8.0511675221537224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3.3378673575378937E-2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1.0309673625190734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15.106632115932886</v>
      </c>
      <c r="I123" s="6">
        <f>IF('Log_working_3-way'!$D123="","",'True_Odds_Calculator_3-way'!O122/'True_Odds_Calculator_3-way'!B122-1)</f>
        <v>6.4598811169666011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3.3163265306122458E-2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1.0256026295386538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15.523794056101373</v>
      </c>
      <c r="I124" s="6">
        <f>IF('Log_working_3-way'!$D124="","",'True_Odds_Calculator_3-way'!O123/'True_Odds_Calculator_3-way'!B123-1)</f>
        <v>6.1457014643011627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2.7428024355308001E-2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1.0460260615937622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26.096140493488459</v>
      </c>
      <c r="I125" s="6">
        <f>IF('Log_working_3-way'!$D125="","",'True_Odds_Calculator_3-way'!O124/'True_Odds_Calculator_3-way'!B124-1)</f>
        <v>6.637145203950741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4.6406024890366382E-2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1.0359914990717183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11.777045119184677</v>
      </c>
      <c r="I126" s="6">
        <f>IF('Log_working_3-way'!$D126="","",'True_Odds_Calculator_3-way'!O125/'True_Odds_Calculator_3-way'!B125-1)</f>
        <v>8.4457952562476279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3.8808823980124085E-2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1.0530752128214775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43.832613528197619</v>
      </c>
      <c r="I127" s="6">
        <f>IF('Log_working_3-way'!$D127="","",'True_Odds_Calculator_3-way'!O126/'True_Odds_Calculator_3-way'!B126-1)</f>
        <v>4.0503474169219738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4.4182670400786384E-2</v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3.06</v>
      </c>
      <c r="B2" s="4">
        <f>IF('True_Odds_Calculator_3-way'!B3="","",'True_Odds_Calculator_3-way'!B3)</f>
        <v>3.95</v>
      </c>
      <c r="C2" s="4">
        <f>IF('True_Odds_Calculator_3-way'!C3="","",'True_Odds_Calculator_3-way'!C3)</f>
        <v>2.23</v>
      </c>
      <c r="D2" s="9">
        <f>(K2/(AR2+K2-(AR2*K2)))</f>
        <v>0.31729173640290637</v>
      </c>
      <c r="E2" s="9">
        <f>(L2/(AR2+L2-(AR2*L2)))</f>
        <v>0.24502115755494175</v>
      </c>
      <c r="F2" s="9">
        <f>(M2/(AR2+M2-(AR2*M2)))</f>
        <v>0.43768710604215194</v>
      </c>
      <c r="G2" s="9">
        <f>AR2</f>
        <v>1.0445017642197738</v>
      </c>
      <c r="H2" s="9">
        <f>IF(A2="","",1/D2)</f>
        <v>3.1516736342927336</v>
      </c>
      <c r="I2" s="9">
        <f>IF(B2="","",1/E2)</f>
        <v>4.0812802044483334</v>
      </c>
      <c r="J2" s="9">
        <f>IF(C2="","",1/F2)</f>
        <v>2.2847371699903216</v>
      </c>
      <c r="K2" s="11">
        <f>1/A2</f>
        <v>0.32679738562091504</v>
      </c>
      <c r="L2" s="11">
        <f>1/B2</f>
        <v>0.25316455696202528</v>
      </c>
      <c r="M2" s="11">
        <f>1/C2</f>
        <v>0.44843049327354262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-0.27731346838559456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0.23150544204739854</v>
      </c>
      <c r="Q2" s="11">
        <f>2*'OddsRatio_working_3-way'!K2*'OddsRatio_working_3-way'!L2*'OddsRatio_working_3-way'!M2</f>
        <v>7.4200462194679004E-2</v>
      </c>
      <c r="R2" s="11">
        <f>O2/N2</f>
        <v>0</v>
      </c>
      <c r="S2" s="11">
        <f>P2/N2</f>
        <v>-0.83481499616707544</v>
      </c>
      <c r="T2" s="11">
        <f>Q2/N2</f>
        <v>-0.26756890902790875</v>
      </c>
      <c r="U2" s="11">
        <f>'OddsRatio_working_3-way'!S2-'OddsRatio_working_3-way'!R2^2/3</f>
        <v>-0.83481499616707544</v>
      </c>
      <c r="V2" s="11">
        <f>'OddsRatio_working_3-way'!S2*'OddsRatio_working_3-way'!R2/3-2*'OddsRatio_working_3-way'!R2^3/27-'OddsRatio_working_3-way'!T2</f>
        <v>0.26756890902790875</v>
      </c>
      <c r="W2" s="11">
        <f>'OddsRatio_working_3-way'!V2^2+4*'OddsRatio_working_3-way'!U2^3/27</f>
        <v>-1.4598877860668477E-2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0.14679236947049887</v>
      </c>
      <c r="Y2" s="11">
        <f>IF('OddsRatio_working_3-way'!W2&gt;=0,IF('OddsRatio_working_3-way'!V2+SQRT('OddsRatio_working_3-way'!W2)&gt;0,0,PI()),ACOS('OddsRatio_working_3-way'!V2/(2*'OddsRatio_working_3-way'!X2)))</f>
        <v>0.42415791511942746</v>
      </c>
      <c r="Z2" s="11">
        <f>'OddsRatio_working_3-way'!X2^(1/3)*COS('OddsRatio_working_3-way'!Y2/3)</f>
        <v>0.52225088210988702</v>
      </c>
      <c r="AA2" s="11">
        <f>'OddsRatio_working_3-way'!X2^(1/3)*COS(('OddsRatio_working_3-way'!Y2+2*PI())/3)</f>
        <v>-0.32550137711301247</v>
      </c>
      <c r="AB2" s="11">
        <f>'OddsRatio_working_3-way'!X2^(1/3)*COS(('OddsRatio_working_3-way'!Y2+4*PI())/3)</f>
        <v>-0.19674950499687469</v>
      </c>
      <c r="AC2" s="11">
        <f>'OddsRatio_working_3-way'!X2^(1/3)*SIN('OddsRatio_working_3-way'!Y2/3)</f>
        <v>7.4334928024920574E-2</v>
      </c>
      <c r="AD2" s="11">
        <f>'OddsRatio_working_3-way'!X2^(1/3)*SIN(('OddsRatio_working_3-way'!Y2+2*PI())/3)</f>
        <v>0.4151150670435339</v>
      </c>
      <c r="AE2" s="11">
        <f>'OddsRatio_working_3-way'!X2^(1/3)*SIN(('OddsRatio_working_3-way'!Y2+4*PI())/3)</f>
        <v>-0.48944999506845438</v>
      </c>
      <c r="AF2" s="11">
        <f>-'OddsRatio_working_3-way'!U2/(3*'OddsRatio_working_3-way'!X2^(1/3))*COS(('OddsRatio_working_3-way'!Y2)/3)</f>
        <v>0.52225088210988679</v>
      </c>
      <c r="AG2" s="11">
        <f>-'OddsRatio_working_3-way'!U2/(3*'OddsRatio_working_3-way'!X2^(1/3))*COS(('OddsRatio_working_3-way'!Y2+2*PI())/3)</f>
        <v>-0.32550137711301236</v>
      </c>
      <c r="AH2" s="11">
        <f>-'OddsRatio_working_3-way'!U2/(3*'OddsRatio_working_3-way'!X2^(1/3))*COS(('OddsRatio_working_3-way'!Y2+4*PI())/3)</f>
        <v>-0.1967495049968746</v>
      </c>
      <c r="AI2" s="11">
        <f>'OddsRatio_working_3-way'!U2/(3*'OddsRatio_working_3-way'!X2^(1/3))*SIN(('OddsRatio_working_3-way'!Y2)/3)</f>
        <v>-7.4334928024920546E-2</v>
      </c>
      <c r="AJ2" s="11">
        <f>'OddsRatio_working_3-way'!U2/(3*'OddsRatio_working_3-way'!X2^(1/3))*SIN(('OddsRatio_working_3-way'!Y2+2*PI())/3)</f>
        <v>-0.41511506704353374</v>
      </c>
      <c r="AK2" s="11">
        <f>'OddsRatio_working_3-way'!U2/(3*'OddsRatio_working_3-way'!X2^(1/3))*SIN(('OddsRatio_working_3-way'!Y2+4*PI())/3)</f>
        <v>0.48944999506845416</v>
      </c>
      <c r="AL2" s="11">
        <f>'OddsRatio_working_3-way'!Z2+'OddsRatio_working_3-way'!AF2</f>
        <v>1.0445017642197738</v>
      </c>
      <c r="AM2" s="11">
        <f>'OddsRatio_working_3-way'!AA2+'OddsRatio_working_3-way'!AG2</f>
        <v>-0.65100275422602483</v>
      </c>
      <c r="AN2" s="11">
        <f>'OddsRatio_working_3-way'!AB2+'OddsRatio_working_3-way'!AH2</f>
        <v>-0.39349900999374932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1.0445017642197738</v>
      </c>
      <c r="AS2" s="11">
        <f>IF(('OddsRatio_working_3-way'!X2=0),IF(Q2&gt;0,-Q2^(1/3),(-Q2)^(1/3)),'OddsRatio_working_3-way'!AM2-'OddsRatio_working_3-way'!R2/3)</f>
        <v>-0.65100275422602483</v>
      </c>
      <c r="AT2" s="11">
        <f>IF(('OddsRatio_working_3-way'!X2=0),IF(Q2&gt;0,-Q2^(1/3),(-Q2)^(1/3)),'OddsRatio_working_3-way'!AN2-'OddsRatio_working_3-way'!R2/3)</f>
        <v>-0.39349900999374932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2.5499999999999998</v>
      </c>
      <c r="B3" s="4">
        <f>IF('True_Odds_Calculator_3-way'!B4="","",'True_Odds_Calculator_3-way'!B4)</f>
        <v>3.31</v>
      </c>
      <c r="C3" s="4">
        <f>IF('True_Odds_Calculator_3-way'!C4="","",'True_Odds_Calculator_3-way'!C4)</f>
        <v>3</v>
      </c>
      <c r="D3" s="9">
        <f t="shared" ref="D3" si="0">(K3/(AR3+K3-(AR3*K3)))</f>
        <v>0.38233738626525754</v>
      </c>
      <c r="E3" s="9">
        <f t="shared" ref="E3" si="1">(L3/(AR3+L3-(AR3*L3)))</f>
        <v>0.29346143755621873</v>
      </c>
      <c r="F3" s="9">
        <f t="shared" ref="F3" si="2">(M3/(AR3+M3-(AR3*M3)))</f>
        <v>0.32420117617852384</v>
      </c>
      <c r="G3" s="9">
        <f t="shared" ref="G3" si="3">AR3</f>
        <v>1.0422522703146246</v>
      </c>
      <c r="H3" s="9">
        <f t="shared" ref="H3" si="4">IF(A3="","",1/D3)</f>
        <v>2.6154910189876679</v>
      </c>
      <c r="I3" s="9">
        <f t="shared" ref="I3" si="5">IF(B3="","",1/E3)</f>
        <v>3.4076027444267831</v>
      </c>
      <c r="J3" s="9">
        <f t="shared" ref="J3" si="6">IF(C3="","",1/F3)</f>
        <v>3.0845045406292493</v>
      </c>
      <c r="K3" s="11">
        <f t="shared" ref="K3" si="7">1/A3</f>
        <v>0.39215686274509809</v>
      </c>
      <c r="L3" s="11">
        <f t="shared" ref="L3" si="8">1/B3</f>
        <v>0.30211480362537763</v>
      </c>
      <c r="M3" s="11">
        <f t="shared" ref="M3" si="9">1/C3</f>
        <v>0.33333333333333331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-0.28280315147206925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0.23142388879015857</v>
      </c>
      <c r="Q3" s="11">
        <f>2*'OddsRatio_working_3-way'!K3*'OddsRatio_working_3-way'!L3*'OddsRatio_working_3-way'!M3</f>
        <v>7.898426238571965E-2</v>
      </c>
      <c r="R3" s="11">
        <f t="shared" ref="R3" si="10">O3/N3</f>
        <v>0</v>
      </c>
      <c r="S3" s="11">
        <f t="shared" ref="S3" si="11">P3/N3</f>
        <v>-0.8183214634827537</v>
      </c>
      <c r="T3" s="11">
        <f t="shared" ref="T3" si="12">Q3/N3</f>
        <v>-0.27929060187124699</v>
      </c>
      <c r="U3" s="11">
        <f>'OddsRatio_working_3-way'!S3-'OddsRatio_working_3-way'!R3^2/3</f>
        <v>-0.8183214634827537</v>
      </c>
      <c r="V3" s="11">
        <f>'OddsRatio_working_3-way'!S3*'OddsRatio_working_3-way'!R3/3-2*'OddsRatio_working_3-way'!R3^3/27-'OddsRatio_working_3-way'!T3</f>
        <v>0.27929060187124699</v>
      </c>
      <c r="W3" s="11">
        <f>'OddsRatio_working_3-way'!V3^2+4*'OddsRatio_working_3-way'!U3^3/27</f>
        <v>-3.1803126576359225E-3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0.14246363830047942</v>
      </c>
      <c r="Y3" s="11">
        <f>IF('OddsRatio_working_3-way'!W3&gt;=0,IF('OddsRatio_working_3-way'!V3+SQRT('OddsRatio_working_3-way'!W3)&gt;0,0,PI()),ACOS('OddsRatio_working_3-way'!V3/(2*'OddsRatio_working_3-way'!X3)))</f>
        <v>0.199240694867034</v>
      </c>
      <c r="Z3" s="11">
        <f>'OddsRatio_working_3-way'!X3^(1/3)*COS('OddsRatio_working_3-way'!Y3/3)</f>
        <v>0.52112613515731232</v>
      </c>
      <c r="AA3" s="11">
        <f>'OddsRatio_working_3-way'!X3^(1/3)*COS(('OddsRatio_working_3-way'!Y3+2*PI())/3)</f>
        <v>-0.29058021788794403</v>
      </c>
      <c r="AB3" s="11">
        <f>'OddsRatio_working_3-way'!X3^(1/3)*COS(('OddsRatio_working_3-way'!Y3+4*PI())/3)</f>
        <v>-0.23054591726936818</v>
      </c>
      <c r="AC3" s="11">
        <f>'OddsRatio_working_3-way'!X3^(1/3)*SIN('OddsRatio_working_3-way'!Y3/3)</f>
        <v>3.4660819622745719E-2</v>
      </c>
      <c r="AD3" s="11">
        <f>'OddsRatio_working_3-way'!X3^(1/3)*SIN(('OddsRatio_working_3-way'!Y3+2*PI())/3)</f>
        <v>0.43397806181086257</v>
      </c>
      <c r="AE3" s="11">
        <f>'OddsRatio_working_3-way'!X3^(1/3)*SIN(('OddsRatio_working_3-way'!Y3+4*PI())/3)</f>
        <v>-0.46863888143360827</v>
      </c>
      <c r="AF3" s="11">
        <f>-'OddsRatio_working_3-way'!U3/(3*'OddsRatio_working_3-way'!X3^(1/3))*COS(('OddsRatio_working_3-way'!Y3)/3)</f>
        <v>0.52112613515731232</v>
      </c>
      <c r="AG3" s="11">
        <f>-'OddsRatio_working_3-way'!U3/(3*'OddsRatio_working_3-way'!X3^(1/3))*COS(('OddsRatio_working_3-way'!Y3+2*PI())/3)</f>
        <v>-0.29058021788794403</v>
      </c>
      <c r="AH3" s="11">
        <f>-'OddsRatio_working_3-way'!U3/(3*'OddsRatio_working_3-way'!X3^(1/3))*COS(('OddsRatio_working_3-way'!Y3+4*PI())/3)</f>
        <v>-0.23054591726936818</v>
      </c>
      <c r="AI3" s="11">
        <f>'OddsRatio_working_3-way'!U3/(3*'OddsRatio_working_3-way'!X3^(1/3))*SIN(('OddsRatio_working_3-way'!Y3)/3)</f>
        <v>-3.4660819622745719E-2</v>
      </c>
      <c r="AJ3" s="11">
        <f>'OddsRatio_working_3-way'!U3/(3*'OddsRatio_working_3-way'!X3^(1/3))*SIN(('OddsRatio_working_3-way'!Y3+2*PI())/3)</f>
        <v>-0.43397806181086257</v>
      </c>
      <c r="AK3" s="11">
        <f>'OddsRatio_working_3-way'!U3/(3*'OddsRatio_working_3-way'!X3^(1/3))*SIN(('OddsRatio_working_3-way'!Y3+4*PI())/3)</f>
        <v>0.46863888143360827</v>
      </c>
      <c r="AL3" s="11">
        <f>'OddsRatio_working_3-way'!Z3+'OddsRatio_working_3-way'!AF3</f>
        <v>1.0422522703146246</v>
      </c>
      <c r="AM3" s="11">
        <f>'OddsRatio_working_3-way'!AA3+'OddsRatio_working_3-way'!AG3</f>
        <v>-0.58116043577588805</v>
      </c>
      <c r="AN3" s="11">
        <f>'OddsRatio_working_3-way'!AB3+'OddsRatio_working_3-way'!AH3</f>
        <v>-0.46109183453873637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1.0422522703146246</v>
      </c>
      <c r="AS3" s="11">
        <f>IF(('OddsRatio_working_3-way'!X3=0),IF(Q3&gt;0,-Q3^(1/3),(-Q3)^(1/3)),'OddsRatio_working_3-way'!AM3-'OddsRatio_working_3-way'!R3/3)</f>
        <v>-0.58116043577588805</v>
      </c>
      <c r="AT3" s="11">
        <f>IF(('OddsRatio_working_3-way'!X3=0),IF(Q3&gt;0,-Q3^(1/3),(-Q3)^(1/3)),'OddsRatio_working_3-way'!AN3-'OddsRatio_working_3-way'!R3/3)</f>
        <v>-0.46109183453873637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3.73</v>
      </c>
      <c r="C4" s="4">
        <f>IF('True_Odds_Calculator_3-way'!C5="","",'True_Odds_Calculator_3-way'!C5)</f>
        <v>4.3099999999999996</v>
      </c>
      <c r="D4" s="9">
        <f t="shared" ref="D4:D67" si="13">(K4/(AR4+K4-(AR4*K4)))</f>
        <v>0.51901087521102385</v>
      </c>
      <c r="E4" s="9">
        <f t="shared" ref="E4:E67" si="14">(L4/(AR4+L4-(AR4*L4)))</f>
        <v>0.25806410837852262</v>
      </c>
      <c r="F4" s="9">
        <f t="shared" ref="F4:F67" si="15">(M4/(AR4+M4-(AR4*M4)))</f>
        <v>0.2229250164104534</v>
      </c>
      <c r="G4" s="9">
        <f t="shared" ref="G4:G67" si="16">AR4</f>
        <v>1.0531157958382493</v>
      </c>
      <c r="H4" s="9">
        <f t="shared" ref="H4:H67" si="17">IF(A4="","",1/D4)</f>
        <v>1.9267419003376596</v>
      </c>
      <c r="I4" s="9">
        <f t="shared" ref="I4:I67" si="18">IF(B4="","",1/E4)</f>
        <v>3.8750061226384203</v>
      </c>
      <c r="J4" s="9">
        <f t="shared" ref="J4:J67" si="19">IF(C4="","",1/F4)</f>
        <v>4.485813284224605</v>
      </c>
      <c r="K4" s="11">
        <f t="shared" ref="K4:K67" si="20">1/A4</f>
        <v>0.53191489361702127</v>
      </c>
      <c r="L4" s="11">
        <f t="shared" ref="L4:L67" si="21">1/B4</f>
        <v>0.26809651474530832</v>
      </c>
      <c r="M4" s="11">
        <f t="shared" ref="M4:M67" si="22">1/C4</f>
        <v>0.23201856148491881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-0.26310515770472753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0.2289613321367347</v>
      </c>
      <c r="Q4" s="11">
        <f>2*'OddsRatio_working_3-way'!K4*'OddsRatio_working_3-way'!L4*'OddsRatio_working_3-way'!M4</f>
        <v>6.6173795415241238E-2</v>
      </c>
      <c r="R4" s="11">
        <f t="shared" ref="R4:R67" si="23">O4/N4</f>
        <v>0</v>
      </c>
      <c r="S4" s="11">
        <f t="shared" ref="S4:S67" si="24">P4/N4</f>
        <v>-0.8702274563301754</v>
      </c>
      <c r="T4" s="11">
        <f t="shared" ref="T4:T67" si="25">Q4/N4</f>
        <v>-0.25151082552895243</v>
      </c>
      <c r="U4" s="11">
        <f>'OddsRatio_working_3-way'!S4-'OddsRatio_working_3-way'!R4^2/3</f>
        <v>-0.8702274563301754</v>
      </c>
      <c r="V4" s="11">
        <f>'OddsRatio_working_3-way'!S4*'OddsRatio_working_3-way'!R4/3-2*'OddsRatio_working_3-way'!R4^3/27-'OddsRatio_working_3-way'!T4</f>
        <v>0.25151082552895243</v>
      </c>
      <c r="W4" s="11">
        <f>'OddsRatio_working_3-way'!V4^2+4*'OddsRatio_working_3-way'!U4^3/27</f>
        <v>-3.437484095769365E-2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0.15623102790094931</v>
      </c>
      <c r="Y4" s="11">
        <f>IF('OddsRatio_working_3-way'!W4&gt;=0,IF('OddsRatio_working_3-way'!V4+SQRT('OddsRatio_working_3-way'!W4)&gt;0,0,PI()),ACOS('OddsRatio_working_3-way'!V4/(2*'OddsRatio_working_3-way'!X4)))</f>
        <v>0.63523483112070855</v>
      </c>
      <c r="Z4" s="11">
        <f>'OddsRatio_working_3-way'!X4^(1/3)*COS('OddsRatio_working_3-way'!Y4/3)</f>
        <v>0.52655789791912466</v>
      </c>
      <c r="AA4" s="11">
        <f>'OddsRatio_working_3-way'!X4^(1/3)*COS(('OddsRatio_working_3-way'!Y4+2*PI())/3)</f>
        <v>-0.36130674699047</v>
      </c>
      <c r="AB4" s="11">
        <f>'OddsRatio_working_3-way'!X4^(1/3)*COS(('OddsRatio_working_3-way'!Y4+4*PI())/3)</f>
        <v>-0.16525115092865467</v>
      </c>
      <c r="AC4" s="11">
        <f>'OddsRatio_working_3-way'!X4^(1/3)*SIN('OddsRatio_working_3-way'!Y4/3)</f>
        <v>0.11319275116242164</v>
      </c>
      <c r="AD4" s="11">
        <f>'OddsRatio_working_3-way'!X4^(1/3)*SIN(('OddsRatio_working_3-way'!Y4+2*PI())/3)</f>
        <v>0.39941614058008423</v>
      </c>
      <c r="AE4" s="11">
        <f>'OddsRatio_working_3-way'!X4^(1/3)*SIN(('OddsRatio_working_3-way'!Y4+4*PI())/3)</f>
        <v>-0.5126088917425059</v>
      </c>
      <c r="AF4" s="11">
        <f>-'OddsRatio_working_3-way'!U4/(3*'OddsRatio_working_3-way'!X4^(1/3))*COS(('OddsRatio_working_3-way'!Y4)/3)</f>
        <v>0.52655789791912466</v>
      </c>
      <c r="AG4" s="11">
        <f>-'OddsRatio_working_3-way'!U4/(3*'OddsRatio_working_3-way'!X4^(1/3))*COS(('OddsRatio_working_3-way'!Y4+2*PI())/3)</f>
        <v>-0.36130674699047</v>
      </c>
      <c r="AH4" s="11">
        <f>-'OddsRatio_working_3-way'!U4/(3*'OddsRatio_working_3-way'!X4^(1/3))*COS(('OddsRatio_working_3-way'!Y4+4*PI())/3)</f>
        <v>-0.16525115092865467</v>
      </c>
      <c r="AI4" s="11">
        <f>'OddsRatio_working_3-way'!U4/(3*'OddsRatio_working_3-way'!X4^(1/3))*SIN(('OddsRatio_working_3-way'!Y4)/3)</f>
        <v>-0.11319275116242164</v>
      </c>
      <c r="AJ4" s="11">
        <f>'OddsRatio_working_3-way'!U4/(3*'OddsRatio_working_3-way'!X4^(1/3))*SIN(('OddsRatio_working_3-way'!Y4+2*PI())/3)</f>
        <v>-0.39941614058008423</v>
      </c>
      <c r="AK4" s="11">
        <f>'OddsRatio_working_3-way'!U4/(3*'OddsRatio_working_3-way'!X4^(1/3))*SIN(('OddsRatio_working_3-way'!Y4+4*PI())/3)</f>
        <v>0.5126088917425059</v>
      </c>
      <c r="AL4" s="11">
        <f>'OddsRatio_working_3-way'!Z4+'OddsRatio_working_3-way'!AF4</f>
        <v>1.0531157958382493</v>
      </c>
      <c r="AM4" s="11">
        <f>'OddsRatio_working_3-way'!AA4+'OddsRatio_working_3-way'!AG4</f>
        <v>-0.72261349398093999</v>
      </c>
      <c r="AN4" s="11">
        <f>'OddsRatio_working_3-way'!AB4+'OddsRatio_working_3-way'!AH4</f>
        <v>-0.33050230185730933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1.0531157958382493</v>
      </c>
      <c r="AS4" s="11">
        <f>IF(('OddsRatio_working_3-way'!X4=0),IF(Q4&gt;0,-Q4^(1/3),(-Q4)^(1/3)),'OddsRatio_working_3-way'!AM4-'OddsRatio_working_3-way'!R4/3)</f>
        <v>-0.72261349398093999</v>
      </c>
      <c r="AT4" s="11">
        <f>IF(('OddsRatio_working_3-way'!X4=0),IF(Q4&gt;0,-Q4^(1/3),(-Q4)^(1/3)),'OddsRatio_working_3-way'!AN4-'OddsRatio_working_3-way'!R4/3)</f>
        <v>-0.33050230185730933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1.93</v>
      </c>
      <c r="B5" s="4">
        <f>IF('True_Odds_Calculator_3-way'!B6="","",'True_Odds_Calculator_3-way'!B6)</f>
        <v>3.68</v>
      </c>
      <c r="C5" s="4">
        <f>IF('True_Odds_Calculator_3-way'!C6="","",'True_Odds_Calculator_3-way'!C6)</f>
        <v>4.1900000000000004</v>
      </c>
      <c r="D5" s="9">
        <f t="shared" si="13"/>
        <v>0.50673076106252268</v>
      </c>
      <c r="E5" s="9">
        <f t="shared" si="14"/>
        <v>0.26280060494534618</v>
      </c>
      <c r="F5" s="9">
        <f t="shared" si="15"/>
        <v>0.23046863399213102</v>
      </c>
      <c r="G5" s="9">
        <f t="shared" si="16"/>
        <v>1.0467038353926263</v>
      </c>
      <c r="H5" s="9">
        <f t="shared" si="17"/>
        <v>1.9734345669151425</v>
      </c>
      <c r="I5" s="9">
        <f t="shared" si="18"/>
        <v>3.805166278852238</v>
      </c>
      <c r="J5" s="9">
        <f t="shared" si="19"/>
        <v>4.3389852349024789</v>
      </c>
      <c r="K5" s="11">
        <f t="shared" si="20"/>
        <v>0.5181347150259068</v>
      </c>
      <c r="L5" s="11">
        <f t="shared" si="21"/>
        <v>0.27173913043478259</v>
      </c>
      <c r="M5" s="11">
        <f t="shared" si="22"/>
        <v>0.2386634844868735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-0.26717097477823215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0.22850187183356899</v>
      </c>
      <c r="Q5" s="11">
        <f>2*'OddsRatio_working_3-way'!K5*'OddsRatio_working_3-way'!L5*'OddsRatio_working_3-way'!M5</f>
        <v>6.7206432892226151E-2</v>
      </c>
      <c r="R5" s="11">
        <f t="shared" si="23"/>
        <v>0</v>
      </c>
      <c r="S5" s="11">
        <f t="shared" si="24"/>
        <v>-0.85526458112914094</v>
      </c>
      <c r="T5" s="11">
        <f t="shared" si="25"/>
        <v>-0.25154840621445312</v>
      </c>
      <c r="U5" s="11">
        <f>'OddsRatio_working_3-way'!S5-'OddsRatio_working_3-way'!R5^2/3</f>
        <v>-0.85526458112914094</v>
      </c>
      <c r="V5" s="11">
        <f>'OddsRatio_working_3-way'!S5*'OddsRatio_working_3-way'!R5/3-2*'OddsRatio_working_3-way'!R5^3/27-'OddsRatio_working_3-way'!T5</f>
        <v>0.25154840621445312</v>
      </c>
      <c r="W5" s="11">
        <f>'OddsRatio_working_3-way'!V5^2+4*'OddsRatio_working_3-way'!U5^3/27</f>
        <v>-2.9405888343776387E-2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0.1522189943903256</v>
      </c>
      <c r="Y5" s="11">
        <f>IF('OddsRatio_working_3-way'!W5&gt;=0,IF('OddsRatio_working_3-way'!V5+SQRT('OddsRatio_working_3-way'!W5)&gt;0,0,PI()),ACOS('OddsRatio_working_3-way'!V5/(2*'OddsRatio_working_3-way'!X5)))</f>
        <v>0.59834066388177665</v>
      </c>
      <c r="Z5" s="11">
        <f>'OddsRatio_working_3-way'!X5^(1/3)*COS('OddsRatio_working_3-way'!Y5/3)</f>
        <v>0.52335191769631317</v>
      </c>
      <c r="AA5" s="11">
        <f>'OddsRatio_working_3-way'!X5^(1/3)*COS(('OddsRatio_working_3-way'!Y5+2*PI())/3)</f>
        <v>-0.35329049353004416</v>
      </c>
      <c r="AB5" s="11">
        <f>'OddsRatio_working_3-way'!X5^(1/3)*COS(('OddsRatio_working_3-way'!Y5+4*PI())/3)</f>
        <v>-0.17006142416626915</v>
      </c>
      <c r="AC5" s="11">
        <f>'OddsRatio_working_3-way'!X5^(1/3)*SIN('OddsRatio_working_3-way'!Y5/3)</f>
        <v>0.10578735252054032</v>
      </c>
      <c r="AD5" s="11">
        <f>'OddsRatio_working_3-way'!X5^(1/3)*SIN(('OddsRatio_working_3-way'!Y5+2*PI())/3)</f>
        <v>0.40034237958403984</v>
      </c>
      <c r="AE5" s="11">
        <f>'OddsRatio_working_3-way'!X5^(1/3)*SIN(('OddsRatio_working_3-way'!Y5+4*PI())/3)</f>
        <v>-0.50612973210458001</v>
      </c>
      <c r="AF5" s="11">
        <f>-'OddsRatio_working_3-way'!U5/(3*'OddsRatio_working_3-way'!X5^(1/3))*COS(('OddsRatio_working_3-way'!Y5)/3)</f>
        <v>0.52335191769631317</v>
      </c>
      <c r="AG5" s="11">
        <f>-'OddsRatio_working_3-way'!U5/(3*'OddsRatio_working_3-way'!X5^(1/3))*COS(('OddsRatio_working_3-way'!Y5+2*PI())/3)</f>
        <v>-0.35329049353004416</v>
      </c>
      <c r="AH5" s="11">
        <f>-'OddsRatio_working_3-way'!U5/(3*'OddsRatio_working_3-way'!X5^(1/3))*COS(('OddsRatio_working_3-way'!Y5+4*PI())/3)</f>
        <v>-0.17006142416626915</v>
      </c>
      <c r="AI5" s="11">
        <f>'OddsRatio_working_3-way'!U5/(3*'OddsRatio_working_3-way'!X5^(1/3))*SIN(('OddsRatio_working_3-way'!Y5)/3)</f>
        <v>-0.10578735252054032</v>
      </c>
      <c r="AJ5" s="11">
        <f>'OddsRatio_working_3-way'!U5/(3*'OddsRatio_working_3-way'!X5^(1/3))*SIN(('OddsRatio_working_3-way'!Y5+2*PI())/3)</f>
        <v>-0.40034237958403984</v>
      </c>
      <c r="AK5" s="11">
        <f>'OddsRatio_working_3-way'!U5/(3*'OddsRatio_working_3-way'!X5^(1/3))*SIN(('OddsRatio_working_3-way'!Y5+4*PI())/3)</f>
        <v>0.50612973210458001</v>
      </c>
      <c r="AL5" s="11">
        <f>'OddsRatio_working_3-way'!Z5+'OddsRatio_working_3-way'!AF5</f>
        <v>1.0467038353926263</v>
      </c>
      <c r="AM5" s="11">
        <f>'OddsRatio_working_3-way'!AA5+'OddsRatio_working_3-way'!AG5</f>
        <v>-0.70658098706008832</v>
      </c>
      <c r="AN5" s="11">
        <f>'OddsRatio_working_3-way'!AB5+'OddsRatio_working_3-way'!AH5</f>
        <v>-0.34012284833253831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1.0467038353926263</v>
      </c>
      <c r="AS5" s="11">
        <f>IF(('OddsRatio_working_3-way'!X5=0),IF(Q5&gt;0,-Q5^(1/3),(-Q5)^(1/3)),'OddsRatio_working_3-way'!AM5-'OddsRatio_working_3-way'!R5/3)</f>
        <v>-0.70658098706008832</v>
      </c>
      <c r="AT5" s="11">
        <f>IF(('OddsRatio_working_3-way'!X5=0),IF(Q5&gt;0,-Q5^(1/3),(-Q5)^(1/3)),'OddsRatio_working_3-way'!AN5-'OddsRatio_working_3-way'!R5/3)</f>
        <v>-0.34012284833253831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1.71</v>
      </c>
      <c r="B6" s="4">
        <f>IF('True_Odds_Calculator_3-way'!B7="","",'True_Odds_Calculator_3-way'!B7)</f>
        <v>3.78</v>
      </c>
      <c r="C6" s="4">
        <f>IF('True_Odds_Calculator_3-way'!C7="","",'True_Odds_Calculator_3-way'!C7)</f>
        <v>5.52</v>
      </c>
      <c r="D6" s="9">
        <f t="shared" si="13"/>
        <v>0.57201157887799259</v>
      </c>
      <c r="E6" s="9">
        <f t="shared" si="14"/>
        <v>0.25447650340034295</v>
      </c>
      <c r="F6" s="9">
        <f t="shared" si="15"/>
        <v>0.17351191772166424</v>
      </c>
      <c r="G6" s="9">
        <f t="shared" si="16"/>
        <v>1.0538258584065525</v>
      </c>
      <c r="H6" s="9">
        <f t="shared" si="17"/>
        <v>1.7482163594686522</v>
      </c>
      <c r="I6" s="9">
        <f t="shared" si="18"/>
        <v>3.9296358863702161</v>
      </c>
      <c r="J6" s="9">
        <f t="shared" si="19"/>
        <v>5.7632928799976177</v>
      </c>
      <c r="K6" s="11">
        <f t="shared" si="20"/>
        <v>0.58479532163742687</v>
      </c>
      <c r="L6" s="11">
        <f t="shared" si="21"/>
        <v>0.26455026455026459</v>
      </c>
      <c r="M6" s="11">
        <f t="shared" si="22"/>
        <v>0.1811594202898551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-0.2500429370079339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0.22449440832354645</v>
      </c>
      <c r="Q6" s="11">
        <f>2*'OddsRatio_working_3-way'!K6*'OddsRatio_working_3-way'!L6*'OddsRatio_working_3-way'!M6</f>
        <v>5.605353516193419E-2</v>
      </c>
      <c r="R6" s="11">
        <f t="shared" si="23"/>
        <v>0</v>
      </c>
      <c r="S6" s="11">
        <f t="shared" si="24"/>
        <v>-0.89782343388656971</v>
      </c>
      <c r="T6" s="11">
        <f t="shared" si="25"/>
        <v>-0.22417563892298867</v>
      </c>
      <c r="U6" s="11">
        <f>'OddsRatio_working_3-way'!S6-'OddsRatio_working_3-way'!R6^2/3</f>
        <v>-0.89782343388656971</v>
      </c>
      <c r="V6" s="11">
        <f>'OddsRatio_working_3-way'!S6*'OddsRatio_working_3-way'!R6/3-2*'OddsRatio_working_3-way'!R6^3/27-'OddsRatio_working_3-way'!T6</f>
        <v>0.22417563892298867</v>
      </c>
      <c r="W6" s="11">
        <f>'OddsRatio_working_3-way'!V6^2+4*'OddsRatio_working_3-way'!U6^3/27</f>
        <v>-5.6963612561045734E-2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0.16372105060710421</v>
      </c>
      <c r="Y6" s="11">
        <f>IF('OddsRatio_working_3-way'!W6&gt;=0,IF('OddsRatio_working_3-way'!V6+SQRT('OddsRatio_working_3-way'!W6)&gt;0,0,PI()),ACOS('OddsRatio_working_3-way'!V6/(2*'OddsRatio_working_3-way'!X6)))</f>
        <v>0.81670475578182988</v>
      </c>
      <c r="Z6" s="11">
        <f>'OddsRatio_working_3-way'!X6^(1/3)*COS('OddsRatio_working_3-way'!Y6/3)</f>
        <v>0.52691292920327626</v>
      </c>
      <c r="AA6" s="11">
        <f>'OddsRatio_working_3-way'!X6^(1/3)*COS(('OddsRatio_working_3-way'!Y6+2*PI())/3)</f>
        <v>-0.39084536620008892</v>
      </c>
      <c r="AB6" s="11">
        <f>'OddsRatio_working_3-way'!X6^(1/3)*COS(('OddsRatio_working_3-way'!Y6+4*PI())/3)</f>
        <v>-0.13606756300318754</v>
      </c>
      <c r="AC6" s="11">
        <f>'OddsRatio_working_3-way'!X6^(1/3)*SIN('OddsRatio_working_3-way'!Y6/3)</f>
        <v>0.1470960332592727</v>
      </c>
      <c r="AD6" s="11">
        <f>'OddsRatio_working_3-way'!X6^(1/3)*SIN(('OddsRatio_working_3-way'!Y6+2*PI())/3)</f>
        <v>0.38277196564287236</v>
      </c>
      <c r="AE6" s="11">
        <f>'OddsRatio_working_3-way'!X6^(1/3)*SIN(('OddsRatio_working_3-way'!Y6+4*PI())/3)</f>
        <v>-0.52986799890214498</v>
      </c>
      <c r="AF6" s="11">
        <f>-'OddsRatio_working_3-way'!U6/(3*'OddsRatio_working_3-way'!X6^(1/3))*COS(('OddsRatio_working_3-way'!Y6)/3)</f>
        <v>0.52691292920327626</v>
      </c>
      <c r="AG6" s="11">
        <f>-'OddsRatio_working_3-way'!U6/(3*'OddsRatio_working_3-way'!X6^(1/3))*COS(('OddsRatio_working_3-way'!Y6+2*PI())/3)</f>
        <v>-0.39084536620008892</v>
      </c>
      <c r="AH6" s="11">
        <f>-'OddsRatio_working_3-way'!U6/(3*'OddsRatio_working_3-way'!X6^(1/3))*COS(('OddsRatio_working_3-way'!Y6+4*PI())/3)</f>
        <v>-0.13606756300318754</v>
      </c>
      <c r="AI6" s="11">
        <f>'OddsRatio_working_3-way'!U6/(3*'OddsRatio_working_3-way'!X6^(1/3))*SIN(('OddsRatio_working_3-way'!Y6)/3)</f>
        <v>-0.1470960332592727</v>
      </c>
      <c r="AJ6" s="11">
        <f>'OddsRatio_working_3-way'!U6/(3*'OddsRatio_working_3-way'!X6^(1/3))*SIN(('OddsRatio_working_3-way'!Y6+2*PI())/3)</f>
        <v>-0.38277196564287236</v>
      </c>
      <c r="AK6" s="11">
        <f>'OddsRatio_working_3-way'!U6/(3*'OddsRatio_working_3-way'!X6^(1/3))*SIN(('OddsRatio_working_3-way'!Y6+4*PI())/3)</f>
        <v>0.52986799890214498</v>
      </c>
      <c r="AL6" s="11">
        <f>'OddsRatio_working_3-way'!Z6+'OddsRatio_working_3-way'!AF6</f>
        <v>1.0538258584065525</v>
      </c>
      <c r="AM6" s="11">
        <f>'OddsRatio_working_3-way'!AA6+'OddsRatio_working_3-way'!AG6</f>
        <v>-0.78169073240017783</v>
      </c>
      <c r="AN6" s="11">
        <f>'OddsRatio_working_3-way'!AB6+'OddsRatio_working_3-way'!AH6</f>
        <v>-0.27213512600637507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1.0538258584065525</v>
      </c>
      <c r="AS6" s="11">
        <f>IF(('OddsRatio_working_3-way'!X6=0),IF(Q6&gt;0,-Q6^(1/3),(-Q6)^(1/3)),'OddsRatio_working_3-way'!AM6-'OddsRatio_working_3-way'!R6/3)</f>
        <v>-0.78169073240017783</v>
      </c>
      <c r="AT6" s="11">
        <f>IF(('OddsRatio_working_3-way'!X6=0),IF(Q6&gt;0,-Q6^(1/3),(-Q6)^(1/3)),'OddsRatio_working_3-way'!AN6-'OddsRatio_working_3-way'!R6/3)</f>
        <v>-0.27213512600637507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1.37</v>
      </c>
      <c r="B7" s="4">
        <f>IF('True_Odds_Calculator_3-way'!B8="","",'True_Odds_Calculator_3-way'!B8)</f>
        <v>5.09</v>
      </c>
      <c r="C7" s="4">
        <f>IF('True_Odds_Calculator_3-way'!C8="","",'True_Odds_Calculator_3-way'!C8)</f>
        <v>9.4</v>
      </c>
      <c r="D7" s="9">
        <f t="shared" si="13"/>
        <v>0.7152369999922118</v>
      </c>
      <c r="E7" s="9">
        <f t="shared" si="14"/>
        <v>0.18514957716750677</v>
      </c>
      <c r="F7" s="9">
        <f t="shared" si="15"/>
        <v>9.9613422840281407E-2</v>
      </c>
      <c r="G7" s="9">
        <f t="shared" si="16"/>
        <v>1.0760485402169624</v>
      </c>
      <c r="H7" s="9">
        <f t="shared" si="17"/>
        <v>1.3981379598802761</v>
      </c>
      <c r="I7" s="9">
        <f t="shared" si="18"/>
        <v>5.4010385294873746</v>
      </c>
      <c r="J7" s="9">
        <f t="shared" si="19"/>
        <v>10.038807737822484</v>
      </c>
      <c r="K7" s="11">
        <f t="shared" si="20"/>
        <v>0.72992700729927007</v>
      </c>
      <c r="L7" s="11">
        <f t="shared" si="21"/>
        <v>0.19646365422396858</v>
      </c>
      <c r="M7" s="11">
        <f t="shared" si="22"/>
        <v>0.10638297872340426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-0.19392692674886669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0.19618905057619473</v>
      </c>
      <c r="Q7" s="11">
        <f>2*'OddsRatio_working_3-way'!K7*'OddsRatio_working_3-way'!L7*'OddsRatio_working_3-way'!M7</f>
        <v>3.0511516419314891E-2</v>
      </c>
      <c r="R7" s="11">
        <f t="shared" si="23"/>
        <v>0</v>
      </c>
      <c r="S7" s="11">
        <f t="shared" si="24"/>
        <v>-1.0116648258457552</v>
      </c>
      <c r="T7" s="11">
        <f t="shared" si="25"/>
        <v>-0.15733512066030408</v>
      </c>
      <c r="U7" s="11">
        <f>'OddsRatio_working_3-way'!S7-'OddsRatio_working_3-way'!R7^2/3</f>
        <v>-1.0116648258457552</v>
      </c>
      <c r="V7" s="11">
        <f>'OddsRatio_working_3-way'!S7*'OddsRatio_working_3-way'!R7/3-2*'OddsRatio_working_3-way'!R7^3/27-'OddsRatio_working_3-way'!T7</f>
        <v>0.15733512066030408</v>
      </c>
      <c r="W7" s="11">
        <f>'OddsRatio_working_3-way'!V7^2+4*'OddsRatio_working_3-way'!U7^3/27</f>
        <v>-0.12863888487861705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0.1958272357665102</v>
      </c>
      <c r="Y7" s="11">
        <f>IF('OddsRatio_working_3-way'!W7&gt;=0,IF('OddsRatio_working_3-way'!V7+SQRT('OddsRatio_working_3-way'!W7)&gt;0,0,PI()),ACOS('OddsRatio_working_3-way'!V7/(2*'OddsRatio_working_3-way'!X7)))</f>
        <v>1.1574029110769757</v>
      </c>
      <c r="Z7" s="11">
        <f>'OddsRatio_working_3-way'!X7^(1/3)*COS('OddsRatio_working_3-way'!Y7/3)</f>
        <v>0.5380242701084812</v>
      </c>
      <c r="AA7" s="11">
        <f>'OddsRatio_working_3-way'!X7^(1/3)*COS(('OddsRatio_working_3-way'!Y7+2*PI())/3)</f>
        <v>-0.45825700299552952</v>
      </c>
      <c r="AB7" s="11">
        <f>'OddsRatio_working_3-way'!X7^(1/3)*COS(('OddsRatio_working_3-way'!Y7+4*PI())/3)</f>
        <v>-7.9767267112951859E-2</v>
      </c>
      <c r="AC7" s="11">
        <f>'OddsRatio_working_3-way'!X7^(1/3)*SIN('OddsRatio_working_3-way'!Y7/3)</f>
        <v>0.21852115089731672</v>
      </c>
      <c r="AD7" s="11">
        <f>'OddsRatio_working_3-way'!X7^(1/3)*SIN(('OddsRatio_working_3-way'!Y7+2*PI())/3)</f>
        <v>0.35668211031786701</v>
      </c>
      <c r="AE7" s="11">
        <f>'OddsRatio_working_3-way'!X7^(1/3)*SIN(('OddsRatio_working_3-way'!Y7+4*PI())/3)</f>
        <v>-0.57520326121518361</v>
      </c>
      <c r="AF7" s="11">
        <f>-'OddsRatio_working_3-way'!U7/(3*'OddsRatio_working_3-way'!X7^(1/3))*COS(('OddsRatio_working_3-way'!Y7)/3)</f>
        <v>0.5380242701084812</v>
      </c>
      <c r="AG7" s="11">
        <f>-'OddsRatio_working_3-way'!U7/(3*'OddsRatio_working_3-way'!X7^(1/3))*COS(('OddsRatio_working_3-way'!Y7+2*PI())/3)</f>
        <v>-0.45825700299552952</v>
      </c>
      <c r="AH7" s="11">
        <f>-'OddsRatio_working_3-way'!U7/(3*'OddsRatio_working_3-way'!X7^(1/3))*COS(('OddsRatio_working_3-way'!Y7+4*PI())/3)</f>
        <v>-7.9767267112951859E-2</v>
      </c>
      <c r="AI7" s="11">
        <f>'OddsRatio_working_3-way'!U7/(3*'OddsRatio_working_3-way'!X7^(1/3))*SIN(('OddsRatio_working_3-way'!Y7)/3)</f>
        <v>-0.21852115089731672</v>
      </c>
      <c r="AJ7" s="11">
        <f>'OddsRatio_working_3-way'!U7/(3*'OddsRatio_working_3-way'!X7^(1/3))*SIN(('OddsRatio_working_3-way'!Y7+2*PI())/3)</f>
        <v>-0.35668211031786701</v>
      </c>
      <c r="AK7" s="11">
        <f>'OddsRatio_working_3-way'!U7/(3*'OddsRatio_working_3-way'!X7^(1/3))*SIN(('OddsRatio_working_3-way'!Y7+4*PI())/3)</f>
        <v>0.57520326121518361</v>
      </c>
      <c r="AL7" s="11">
        <f>'OddsRatio_working_3-way'!Z7+'OddsRatio_working_3-way'!AF7</f>
        <v>1.0760485402169624</v>
      </c>
      <c r="AM7" s="11">
        <f>'OddsRatio_working_3-way'!AA7+'OddsRatio_working_3-way'!AG7</f>
        <v>-0.91651400599105903</v>
      </c>
      <c r="AN7" s="11">
        <f>'OddsRatio_working_3-way'!AB7+'OddsRatio_working_3-way'!AH7</f>
        <v>-0.15953453422590372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1.0760485402169624</v>
      </c>
      <c r="AS7" s="11">
        <f>IF(('OddsRatio_working_3-way'!X7=0),IF(Q7&gt;0,-Q7^(1/3),(-Q7)^(1/3)),'OddsRatio_working_3-way'!AM7-'OddsRatio_working_3-way'!R7/3)</f>
        <v>-0.91651400599105903</v>
      </c>
      <c r="AT7" s="11">
        <f>IF(('OddsRatio_working_3-way'!X7=0),IF(Q7&gt;0,-Q7^(1/3),(-Q7)^(1/3)),'OddsRatio_working_3-way'!AN7-'OddsRatio_working_3-way'!R7/3)</f>
        <v>-0.15953453422590372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2.94</v>
      </c>
      <c r="C8" s="4">
        <f>IF('True_Odds_Calculator_3-way'!C9="","",'True_Odds_Calculator_3-way'!C9)</f>
        <v>4.09</v>
      </c>
      <c r="D8" s="9">
        <f t="shared" si="13"/>
        <v>0.4359136833246689</v>
      </c>
      <c r="E8" s="9">
        <f t="shared" si="14"/>
        <v>0.3288398699680426</v>
      </c>
      <c r="F8" s="9">
        <f t="shared" si="15"/>
        <v>0.23524644670728861</v>
      </c>
      <c r="G8" s="9">
        <f t="shared" si="16"/>
        <v>1.052058650756069</v>
      </c>
      <c r="H8" s="9">
        <f t="shared" si="17"/>
        <v>2.2940321404299646</v>
      </c>
      <c r="I8" s="9">
        <f t="shared" si="18"/>
        <v>3.0409937824667739</v>
      </c>
      <c r="J8" s="9">
        <f t="shared" si="19"/>
        <v>4.2508612308362537</v>
      </c>
      <c r="K8" s="11">
        <f t="shared" si="20"/>
        <v>0.44843049327354262</v>
      </c>
      <c r="L8" s="11">
        <f t="shared" si="21"/>
        <v>0.3401360544217687</v>
      </c>
      <c r="M8" s="11">
        <f t="shared" si="22"/>
        <v>0.24449877750611249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-0.27497285273709093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0.23345266269916481</v>
      </c>
      <c r="Q8" s="11">
        <f>2*'OddsRatio_working_3-way'!K8*'OddsRatio_working_3-way'!L8*'OddsRatio_working_3-way'!M8</f>
        <v>7.4585515239349767E-2</v>
      </c>
      <c r="R8" s="11">
        <f t="shared" si="23"/>
        <v>0</v>
      </c>
      <c r="S8" s="11">
        <f t="shared" si="24"/>
        <v>-0.84900258471106338</v>
      </c>
      <c r="T8" s="11">
        <f t="shared" si="25"/>
        <v>-0.27124683217605855</v>
      </c>
      <c r="U8" s="11">
        <f>'OddsRatio_working_3-way'!S8-'OddsRatio_working_3-way'!R8^2/3</f>
        <v>-0.84900258471106338</v>
      </c>
      <c r="V8" s="11">
        <f>'OddsRatio_working_3-way'!S8*'OddsRatio_working_3-way'!R8/3-2*'OddsRatio_working_3-way'!R8^3/27-'OddsRatio_working_3-way'!T8</f>
        <v>0.27124683217605855</v>
      </c>
      <c r="W8" s="11">
        <f>'OddsRatio_working_3-way'!V8^2+4*'OddsRatio_working_3-way'!U8^3/27</f>
        <v>-1.7086732064671414E-2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0.15055030391053539</v>
      </c>
      <c r="Y8" s="11">
        <f>IF('OddsRatio_working_3-way'!W8&gt;=0,IF('OddsRatio_working_3-way'!V8+SQRT('OddsRatio_working_3-way'!W8)&gt;0,0,PI()),ACOS('OddsRatio_working_3-way'!V8/(2*'OddsRatio_working_3-way'!X8)))</f>
        <v>0.4490701605543741</v>
      </c>
      <c r="Z8" s="11">
        <f>'OddsRatio_working_3-way'!X8^(1/3)*COS('OddsRatio_working_3-way'!Y8/3)</f>
        <v>0.52602932537803448</v>
      </c>
      <c r="AA8" s="11">
        <f>'OddsRatio_working_3-way'!X8^(1/3)*COS(('OddsRatio_working_3-way'!Y8+2*PI())/3)</f>
        <v>-0.3317206144655066</v>
      </c>
      <c r="AB8" s="11">
        <f>'OddsRatio_working_3-way'!X8^(1/3)*COS(('OddsRatio_working_3-way'!Y8+4*PI())/3)</f>
        <v>-0.19430871091252799</v>
      </c>
      <c r="AC8" s="11">
        <f>'OddsRatio_working_3-way'!X8^(1/3)*SIN('OddsRatio_working_3-way'!Y8/3)</f>
        <v>7.9334799506171269E-2</v>
      </c>
      <c r="AD8" s="11">
        <f>'OddsRatio_working_3-way'!X8^(1/3)*SIN(('OddsRatio_working_3-way'!Y8+2*PI())/3)</f>
        <v>0.41588735915988256</v>
      </c>
      <c r="AE8" s="11">
        <f>'OddsRatio_working_3-way'!X8^(1/3)*SIN(('OddsRatio_working_3-way'!Y8+4*PI())/3)</f>
        <v>-0.49522215866605374</v>
      </c>
      <c r="AF8" s="11">
        <f>-'OddsRatio_working_3-way'!U8/(3*'OddsRatio_working_3-way'!X8^(1/3))*COS(('OddsRatio_working_3-way'!Y8)/3)</f>
        <v>0.52602932537803448</v>
      </c>
      <c r="AG8" s="11">
        <f>-'OddsRatio_working_3-way'!U8/(3*'OddsRatio_working_3-way'!X8^(1/3))*COS(('OddsRatio_working_3-way'!Y8+2*PI())/3)</f>
        <v>-0.3317206144655066</v>
      </c>
      <c r="AH8" s="11">
        <f>-'OddsRatio_working_3-way'!U8/(3*'OddsRatio_working_3-way'!X8^(1/3))*COS(('OddsRatio_working_3-way'!Y8+4*PI())/3)</f>
        <v>-0.19430871091252799</v>
      </c>
      <c r="AI8" s="11">
        <f>'OddsRatio_working_3-way'!U8/(3*'OddsRatio_working_3-way'!X8^(1/3))*SIN(('OddsRatio_working_3-way'!Y8)/3)</f>
        <v>-7.9334799506171269E-2</v>
      </c>
      <c r="AJ8" s="11">
        <f>'OddsRatio_working_3-way'!U8/(3*'OddsRatio_working_3-way'!X8^(1/3))*SIN(('OddsRatio_working_3-way'!Y8+2*PI())/3)</f>
        <v>-0.41588735915988256</v>
      </c>
      <c r="AK8" s="11">
        <f>'OddsRatio_working_3-way'!U8/(3*'OddsRatio_working_3-way'!X8^(1/3))*SIN(('OddsRatio_working_3-way'!Y8+4*PI())/3)</f>
        <v>0.49522215866605374</v>
      </c>
      <c r="AL8" s="11">
        <f>'OddsRatio_working_3-way'!Z8+'OddsRatio_working_3-way'!AF8</f>
        <v>1.052058650756069</v>
      </c>
      <c r="AM8" s="11">
        <f>'OddsRatio_working_3-way'!AA8+'OddsRatio_working_3-way'!AG8</f>
        <v>-0.6634412289310132</v>
      </c>
      <c r="AN8" s="11">
        <f>'OddsRatio_working_3-way'!AB8+'OddsRatio_working_3-way'!AH8</f>
        <v>-0.38861742182505599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1.052058650756069</v>
      </c>
      <c r="AS8" s="11">
        <f>IF(('OddsRatio_working_3-way'!X8=0),IF(Q8&gt;0,-Q8^(1/3),(-Q8)^(1/3)),'OddsRatio_working_3-way'!AM8-'OddsRatio_working_3-way'!R8/3)</f>
        <v>-0.6634412289310132</v>
      </c>
      <c r="AT8" s="11">
        <f>IF(('OddsRatio_working_3-way'!X8=0),IF(Q8&gt;0,-Q8^(1/3),(-Q8)^(1/3)),'OddsRatio_working_3-way'!AN8-'OddsRatio_working_3-way'!R8/3)</f>
        <v>-0.38861742182505599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5.82</v>
      </c>
      <c r="B9" s="4">
        <f>IF('True_Odds_Calculator_3-way'!B10="","",'True_Odds_Calculator_3-way'!B10)</f>
        <v>3.18</v>
      </c>
      <c r="C9" s="4">
        <f>IF('True_Odds_Calculator_3-way'!C10="","",'True_Odds_Calculator_3-way'!C10)</f>
        <v>1.82</v>
      </c>
      <c r="D9" s="9">
        <f t="shared" si="13"/>
        <v>0.16352290606602024</v>
      </c>
      <c r="E9" s="9">
        <f t="shared" si="14"/>
        <v>0.30178820874904061</v>
      </c>
      <c r="F9" s="9">
        <f t="shared" si="15"/>
        <v>0.53468888518493907</v>
      </c>
      <c r="G9" s="9">
        <f t="shared" si="16"/>
        <v>1.0612761827777395</v>
      </c>
      <c r="H9" s="9">
        <f t="shared" si="17"/>
        <v>6.1153512009887043</v>
      </c>
      <c r="I9" s="9">
        <f t="shared" si="18"/>
        <v>3.3135820784554726</v>
      </c>
      <c r="J9" s="9">
        <f t="shared" si="19"/>
        <v>1.8702464698777466</v>
      </c>
      <c r="K9" s="11">
        <f t="shared" si="20"/>
        <v>0.1718213058419244</v>
      </c>
      <c r="L9" s="11">
        <f t="shared" si="21"/>
        <v>0.31446540880503143</v>
      </c>
      <c r="M9" s="11">
        <f t="shared" si="22"/>
        <v>0.54945054945054939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-0.25579726202173192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0.23215885888517671</v>
      </c>
      <c r="Q9" s="11">
        <f>2*'OddsRatio_working_3-way'!K9*'OddsRatio_working_3-way'!L9*'OddsRatio_working_3-way'!M9</f>
        <v>5.9375667234060535E-2</v>
      </c>
      <c r="R9" s="11">
        <f t="shared" si="23"/>
        <v>0</v>
      </c>
      <c r="S9" s="11">
        <f t="shared" si="24"/>
        <v>-0.90758930353778788</v>
      </c>
      <c r="T9" s="11">
        <f t="shared" si="25"/>
        <v>-0.23212002648025262</v>
      </c>
      <c r="U9" s="11">
        <f>'OddsRatio_working_3-way'!S9-'OddsRatio_working_3-way'!R9^2/3</f>
        <v>-0.90758930353778788</v>
      </c>
      <c r="V9" s="11">
        <f>'OddsRatio_working_3-way'!S9*'OddsRatio_working_3-way'!R9/3-2*'OddsRatio_working_3-way'!R9^3/27-'OddsRatio_working_3-way'!T9</f>
        <v>0.23212002648025262</v>
      </c>
      <c r="W9" s="11">
        <f>'OddsRatio_working_3-way'!V9^2+4*'OddsRatio_working_3-way'!U9^3/27</f>
        <v>-5.6875546350963639E-2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0.16639955907705767</v>
      </c>
      <c r="Y9" s="11">
        <f>IF('OddsRatio_working_3-way'!W9&gt;=0,IF('OddsRatio_working_3-way'!V9+SQRT('OddsRatio_working_3-way'!W9)&gt;0,0,PI()),ACOS('OddsRatio_working_3-way'!V9/(2*'OddsRatio_working_3-way'!X9)))</f>
        <v>0.79892440715434276</v>
      </c>
      <c r="Z9" s="11">
        <f>'OddsRatio_working_3-way'!X9^(1/3)*COS('OddsRatio_working_3-way'!Y9/3)</f>
        <v>0.53063809138886975</v>
      </c>
      <c r="AA9" s="11">
        <f>'OddsRatio_working_3-way'!X9^(1/3)*COS(('OddsRatio_working_3-way'!Y9+2*PI())/3)</f>
        <v>-0.39067748322390516</v>
      </c>
      <c r="AB9" s="11">
        <f>'OddsRatio_working_3-way'!X9^(1/3)*COS(('OddsRatio_working_3-way'!Y9+4*PI())/3)</f>
        <v>-0.13996060816496475</v>
      </c>
      <c r="AC9" s="11">
        <f>'OddsRatio_working_3-way'!X9^(1/3)*SIN('OddsRatio_working_3-way'!Y9/3)</f>
        <v>0.14475145530566105</v>
      </c>
      <c r="AD9" s="11">
        <f>'OddsRatio_working_3-way'!X9^(1/3)*SIN(('OddsRatio_working_3-way'!Y9+2*PI())/3)</f>
        <v>0.38717033970561926</v>
      </c>
      <c r="AE9" s="11">
        <f>'OddsRatio_working_3-way'!X9^(1/3)*SIN(('OddsRatio_working_3-way'!Y9+4*PI())/3)</f>
        <v>-0.53192179501128034</v>
      </c>
      <c r="AF9" s="11">
        <f>-'OddsRatio_working_3-way'!U9/(3*'OddsRatio_working_3-way'!X9^(1/3))*COS(('OddsRatio_working_3-way'!Y9)/3)</f>
        <v>0.53063809138886975</v>
      </c>
      <c r="AG9" s="11">
        <f>-'OddsRatio_working_3-way'!U9/(3*'OddsRatio_working_3-way'!X9^(1/3))*COS(('OddsRatio_working_3-way'!Y9+2*PI())/3)</f>
        <v>-0.39067748322390516</v>
      </c>
      <c r="AH9" s="11">
        <f>-'OddsRatio_working_3-way'!U9/(3*'OddsRatio_working_3-way'!X9^(1/3))*COS(('OddsRatio_working_3-way'!Y9+4*PI())/3)</f>
        <v>-0.13996060816496475</v>
      </c>
      <c r="AI9" s="11">
        <f>'OddsRatio_working_3-way'!U9/(3*'OddsRatio_working_3-way'!X9^(1/3))*SIN(('OddsRatio_working_3-way'!Y9)/3)</f>
        <v>-0.14475145530566105</v>
      </c>
      <c r="AJ9" s="11">
        <f>'OddsRatio_working_3-way'!U9/(3*'OddsRatio_working_3-way'!X9^(1/3))*SIN(('OddsRatio_working_3-way'!Y9+2*PI())/3)</f>
        <v>-0.38717033970561926</v>
      </c>
      <c r="AK9" s="11">
        <f>'OddsRatio_working_3-way'!U9/(3*'OddsRatio_working_3-way'!X9^(1/3))*SIN(('OddsRatio_working_3-way'!Y9+4*PI())/3)</f>
        <v>0.53192179501128034</v>
      </c>
      <c r="AL9" s="11">
        <f>'OddsRatio_working_3-way'!Z9+'OddsRatio_working_3-way'!AF9</f>
        <v>1.0612761827777395</v>
      </c>
      <c r="AM9" s="11">
        <f>'OddsRatio_working_3-way'!AA9+'OddsRatio_working_3-way'!AG9</f>
        <v>-0.78135496644781033</v>
      </c>
      <c r="AN9" s="11">
        <f>'OddsRatio_working_3-way'!AB9+'OddsRatio_working_3-way'!AH9</f>
        <v>-0.2799212163299295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1.0612761827777395</v>
      </c>
      <c r="AS9" s="11">
        <f>IF(('OddsRatio_working_3-way'!X9=0),IF(Q9&gt;0,-Q9^(1/3),(-Q9)^(1/3)),'OddsRatio_working_3-way'!AM9-'OddsRatio_working_3-way'!R9/3)</f>
        <v>-0.78135496644781033</v>
      </c>
      <c r="AT9" s="11">
        <f>IF(('OddsRatio_working_3-way'!X9=0),IF(Q9&gt;0,-Q9^(1/3),(-Q9)^(1/3)),'OddsRatio_working_3-way'!AN9-'OddsRatio_working_3-way'!R9/3)</f>
        <v>-0.2799212163299295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1.61</v>
      </c>
      <c r="B10" s="4">
        <f>IF('True_Odds_Calculator_3-way'!B11="","",'True_Odds_Calculator_3-way'!B11)</f>
        <v>3.95</v>
      </c>
      <c r="C10" s="4">
        <f>IF('True_Odds_Calculator_3-way'!C11="","",'True_Odds_Calculator_3-way'!C11)</f>
        <v>6.36</v>
      </c>
      <c r="D10" s="9">
        <f t="shared" si="13"/>
        <v>0.60762297453548753</v>
      </c>
      <c r="E10" s="9">
        <f t="shared" si="14"/>
        <v>0.2425462459842149</v>
      </c>
      <c r="F10" s="9">
        <f t="shared" si="15"/>
        <v>0.14983077948029783</v>
      </c>
      <c r="G10" s="9">
        <f t="shared" si="16"/>
        <v>1.0586186703085105</v>
      </c>
      <c r="H10" s="9">
        <f t="shared" si="17"/>
        <v>1.6457573888881916</v>
      </c>
      <c r="I10" s="9">
        <f t="shared" si="18"/>
        <v>4.1229250774101072</v>
      </c>
      <c r="J10" s="9">
        <f t="shared" si="19"/>
        <v>6.6741960728536167</v>
      </c>
      <c r="K10" s="11">
        <f t="shared" si="20"/>
        <v>0.6211180124223602</v>
      </c>
      <c r="L10" s="11">
        <f t="shared" si="21"/>
        <v>0.25316455696202528</v>
      </c>
      <c r="M10" s="11">
        <f t="shared" si="22"/>
        <v>0.15723270440251572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-0.23847153839573465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0.22053867808325178</v>
      </c>
      <c r="Q10" s="11">
        <f>2*'OddsRatio_working_3-way'!K10*'OddsRatio_working_3-way'!L10*'OddsRatio_working_3-way'!M10</f>
        <v>4.9448134099383811E-2</v>
      </c>
      <c r="R10" s="11">
        <f t="shared" si="23"/>
        <v>0</v>
      </c>
      <c r="S10" s="11">
        <f t="shared" si="24"/>
        <v>-0.92480083605313124</v>
      </c>
      <c r="T10" s="11">
        <f t="shared" si="25"/>
        <v>-0.20735444754554513</v>
      </c>
      <c r="U10" s="11">
        <f>'OddsRatio_working_3-way'!S10-'OddsRatio_working_3-way'!R10^2/3</f>
        <v>-0.92480083605313124</v>
      </c>
      <c r="V10" s="11">
        <f>'OddsRatio_working_3-way'!S10*'OddsRatio_working_3-way'!R10/3-2*'OddsRatio_working_3-way'!R10^3/27-'OddsRatio_working_3-way'!T10</f>
        <v>0.20735444754554513</v>
      </c>
      <c r="W10" s="11">
        <f>'OddsRatio_working_3-way'!V10^2+4*'OddsRatio_working_3-way'!U10^3/27</f>
        <v>-7.4180726580844999E-2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0.17115533405196814</v>
      </c>
      <c r="Y10" s="11">
        <f>IF('OddsRatio_working_3-way'!W10&gt;=0,IF('OddsRatio_working_3-way'!V10+SQRT('OddsRatio_working_3-way'!W10)&gt;0,0,PI()),ACOS('OddsRatio_working_3-way'!V10/(2*'OddsRatio_working_3-way'!X10)))</f>
        <v>0.92008905758728188</v>
      </c>
      <c r="Z10" s="11">
        <f>'OddsRatio_working_3-way'!X10^(1/3)*COS('OddsRatio_working_3-way'!Y10/3)</f>
        <v>0.52930933515425527</v>
      </c>
      <c r="AA10" s="11">
        <f>'OddsRatio_working_3-way'!X10^(1/3)*COS(('OddsRatio_working_3-way'!Y10+2*PI())/3)</f>
        <v>-0.40982329298290537</v>
      </c>
      <c r="AB10" s="11">
        <f>'OddsRatio_working_3-way'!X10^(1/3)*COS(('OddsRatio_working_3-way'!Y10+4*PI())/3)</f>
        <v>-0.11948604217134981</v>
      </c>
      <c r="AC10" s="11">
        <f>'OddsRatio_working_3-way'!X10^(1/3)*SIN('OddsRatio_working_3-way'!Y10/3)</f>
        <v>0.16762628991182751</v>
      </c>
      <c r="AD10" s="11">
        <f>'OddsRatio_working_3-way'!X10^(1/3)*SIN(('OddsRatio_working_3-way'!Y10+2*PI())/3)</f>
        <v>0.37458218574792296</v>
      </c>
      <c r="AE10" s="11">
        <f>'OddsRatio_working_3-way'!X10^(1/3)*SIN(('OddsRatio_working_3-way'!Y10+4*PI())/3)</f>
        <v>-0.5422084756597505</v>
      </c>
      <c r="AF10" s="11">
        <f>-'OddsRatio_working_3-way'!U10/(3*'OddsRatio_working_3-way'!X10^(1/3))*COS(('OddsRatio_working_3-way'!Y10)/3)</f>
        <v>0.52930933515425516</v>
      </c>
      <c r="AG10" s="11">
        <f>-'OddsRatio_working_3-way'!U10/(3*'OddsRatio_working_3-way'!X10^(1/3))*COS(('OddsRatio_working_3-way'!Y10+2*PI())/3)</f>
        <v>-0.40982329298290532</v>
      </c>
      <c r="AH10" s="11">
        <f>-'OddsRatio_working_3-way'!U10/(3*'OddsRatio_working_3-way'!X10^(1/3))*COS(('OddsRatio_working_3-way'!Y10+4*PI())/3)</f>
        <v>-0.11948604217134978</v>
      </c>
      <c r="AI10" s="11">
        <f>'OddsRatio_working_3-way'!U10/(3*'OddsRatio_working_3-way'!X10^(1/3))*SIN(('OddsRatio_working_3-way'!Y10)/3)</f>
        <v>-0.16762628991182749</v>
      </c>
      <c r="AJ10" s="11">
        <f>'OddsRatio_working_3-way'!U10/(3*'OddsRatio_working_3-way'!X10^(1/3))*SIN(('OddsRatio_working_3-way'!Y10+2*PI())/3)</f>
        <v>-0.3745821857479229</v>
      </c>
      <c r="AK10" s="11">
        <f>'OddsRatio_working_3-way'!U10/(3*'OddsRatio_working_3-way'!X10^(1/3))*SIN(('OddsRatio_working_3-way'!Y10+4*PI())/3)</f>
        <v>0.54220847565975039</v>
      </c>
      <c r="AL10" s="11">
        <f>'OddsRatio_working_3-way'!Z10+'OddsRatio_working_3-way'!AF10</f>
        <v>1.0586186703085105</v>
      </c>
      <c r="AM10" s="11">
        <f>'OddsRatio_working_3-way'!AA10+'OddsRatio_working_3-way'!AG10</f>
        <v>-0.81964658596581064</v>
      </c>
      <c r="AN10" s="11">
        <f>'OddsRatio_working_3-way'!AB10+'OddsRatio_working_3-way'!AH10</f>
        <v>-0.23897208434269959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1.0586186703085105</v>
      </c>
      <c r="AS10" s="11">
        <f>IF(('OddsRatio_working_3-way'!X10=0),IF(Q10&gt;0,-Q10^(1/3),(-Q10)^(1/3)),'OddsRatio_working_3-way'!AM10-'OddsRatio_working_3-way'!R10/3)</f>
        <v>-0.81964658596581064</v>
      </c>
      <c r="AT10" s="11">
        <f>IF(('OddsRatio_working_3-way'!X10=0),IF(Q10&gt;0,-Q10^(1/3),(-Q10)^(1/3)),'OddsRatio_working_3-way'!AN10-'OddsRatio_working_3-way'!R10/3)</f>
        <v>-0.23897208434269959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2.02</v>
      </c>
      <c r="B11" s="4">
        <f>IF('True_Odds_Calculator_3-way'!B12="","",'True_Odds_Calculator_3-way'!B12)</f>
        <v>3.41</v>
      </c>
      <c r="C11" s="4">
        <f>IF('True_Odds_Calculator_3-way'!C12="","",'True_Odds_Calculator_3-way'!C12)</f>
        <v>3.87</v>
      </c>
      <c r="D11" s="9">
        <f t="shared" si="13"/>
        <v>0.47688261244644586</v>
      </c>
      <c r="E11" s="9">
        <f t="shared" si="14"/>
        <v>0.27841052611774542</v>
      </c>
      <c r="F11" s="9">
        <f t="shared" si="15"/>
        <v>0.24470686143580861</v>
      </c>
      <c r="G11" s="9">
        <f t="shared" si="16"/>
        <v>1.075443244292384</v>
      </c>
      <c r="H11" s="9">
        <f t="shared" si="17"/>
        <v>2.0969521091782317</v>
      </c>
      <c r="I11" s="9">
        <f t="shared" si="18"/>
        <v>3.5918182187446459</v>
      </c>
      <c r="J11" s="9">
        <f t="shared" si="19"/>
        <v>4.0865221111191419</v>
      </c>
      <c r="K11" s="11">
        <f t="shared" si="20"/>
        <v>0.49504950495049505</v>
      </c>
      <c r="L11" s="11">
        <f t="shared" si="21"/>
        <v>0.29325513196480935</v>
      </c>
      <c r="M11" s="11">
        <f t="shared" si="22"/>
        <v>0.25839793281653745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-0.26465639812293296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0.2363327105403713</v>
      </c>
      <c r="Q11" s="11">
        <f>2*'OddsRatio_working_3-way'!K11*'OddsRatio_working_3-way'!L11*'OddsRatio_working_3-way'!M11</f>
        <v>7.5026257314403585E-2</v>
      </c>
      <c r="R11" s="11">
        <f t="shared" si="23"/>
        <v>0</v>
      </c>
      <c r="S11" s="11">
        <f t="shared" si="24"/>
        <v>-0.89297939598873677</v>
      </c>
      <c r="T11" s="11">
        <f t="shared" si="25"/>
        <v>-0.28348552253610687</v>
      </c>
      <c r="U11" s="11">
        <f>'OddsRatio_working_3-way'!S11-'OddsRatio_working_3-way'!R11^2/3</f>
        <v>-0.89297939598873677</v>
      </c>
      <c r="V11" s="11">
        <f>'OddsRatio_working_3-way'!S11*'OddsRatio_working_3-way'!R11/3-2*'OddsRatio_working_3-way'!R11^3/27-'OddsRatio_working_3-way'!T11</f>
        <v>0.28348552253610687</v>
      </c>
      <c r="W11" s="11">
        <f>'OddsRatio_working_3-way'!V11^2+4*'OddsRatio_working_3-way'!U11^3/27</f>
        <v>-2.512820535580243E-2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0.16239785008072918</v>
      </c>
      <c r="Y11" s="11">
        <f>IF('OddsRatio_working_3-way'!W11&gt;=0,IF('OddsRatio_working_3-way'!V11+SQRT('OddsRatio_working_3-way'!W11)&gt;0,0,PI()),ACOS('OddsRatio_working_3-way'!V11/(2*'OddsRatio_working_3-way'!X11)))</f>
        <v>0.50986212095544969</v>
      </c>
      <c r="Z11" s="11">
        <f>'OddsRatio_working_3-way'!X11^(1/3)*COS('OddsRatio_working_3-way'!Y11/3)</f>
        <v>0.53772162214619212</v>
      </c>
      <c r="AA11" s="11">
        <f>'OddsRatio_working_3-way'!X11^(1/3)*COS(('OddsRatio_working_3-way'!Y11+2*PI())/3)</f>
        <v>-0.34877602742477154</v>
      </c>
      <c r="AB11" s="11">
        <f>'OddsRatio_working_3-way'!X11^(1/3)*COS(('OddsRatio_working_3-way'!Y11+4*PI())/3)</f>
        <v>-0.18894559472142067</v>
      </c>
      <c r="AC11" s="11">
        <f>'OddsRatio_working_3-way'!X11^(1/3)*SIN('OddsRatio_working_3-way'!Y11/3)</f>
        <v>9.2278143345974117E-2</v>
      </c>
      <c r="AD11" s="11">
        <f>'OddsRatio_working_3-way'!X11^(1/3)*SIN(('OddsRatio_working_3-way'!Y11+2*PI())/3)</f>
        <v>0.41954151326979233</v>
      </c>
      <c r="AE11" s="11">
        <f>'OddsRatio_working_3-way'!X11^(1/3)*SIN(('OddsRatio_working_3-way'!Y11+4*PI())/3)</f>
        <v>-0.51181965661576634</v>
      </c>
      <c r="AF11" s="11">
        <f>-'OddsRatio_working_3-way'!U11/(3*'OddsRatio_working_3-way'!X11^(1/3))*COS(('OddsRatio_working_3-way'!Y11)/3)</f>
        <v>0.53772162214619201</v>
      </c>
      <c r="AG11" s="11">
        <f>-'OddsRatio_working_3-way'!U11/(3*'OddsRatio_working_3-way'!X11^(1/3))*COS(('OddsRatio_working_3-way'!Y11+2*PI())/3)</f>
        <v>-0.34877602742477148</v>
      </c>
      <c r="AH11" s="11">
        <f>-'OddsRatio_working_3-way'!U11/(3*'OddsRatio_working_3-way'!X11^(1/3))*COS(('OddsRatio_working_3-way'!Y11+4*PI())/3)</f>
        <v>-0.18894559472142061</v>
      </c>
      <c r="AI11" s="11">
        <f>'OddsRatio_working_3-way'!U11/(3*'OddsRatio_working_3-way'!X11^(1/3))*SIN(('OddsRatio_working_3-way'!Y11)/3)</f>
        <v>-9.2278143345974104E-2</v>
      </c>
      <c r="AJ11" s="11">
        <f>'OddsRatio_working_3-way'!U11/(3*'OddsRatio_working_3-way'!X11^(1/3))*SIN(('OddsRatio_working_3-way'!Y11+2*PI())/3)</f>
        <v>-0.41954151326979222</v>
      </c>
      <c r="AK11" s="11">
        <f>'OddsRatio_working_3-way'!U11/(3*'OddsRatio_working_3-way'!X11^(1/3))*SIN(('OddsRatio_working_3-way'!Y11+4*PI())/3)</f>
        <v>0.51181965661576623</v>
      </c>
      <c r="AL11" s="11">
        <f>'OddsRatio_working_3-way'!Z11+'OddsRatio_working_3-way'!AF11</f>
        <v>1.075443244292384</v>
      </c>
      <c r="AM11" s="11">
        <f>'OddsRatio_working_3-way'!AA11+'OddsRatio_working_3-way'!AG11</f>
        <v>-0.69755205484954308</v>
      </c>
      <c r="AN11" s="11">
        <f>'OddsRatio_working_3-way'!AB11+'OddsRatio_working_3-way'!AH11</f>
        <v>-0.37789118944284128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1.075443244292384</v>
      </c>
      <c r="AS11" s="11">
        <f>IF(('OddsRatio_working_3-way'!X11=0),IF(Q11&gt;0,-Q11^(1/3),(-Q11)^(1/3)),'OddsRatio_working_3-way'!AM11-'OddsRatio_working_3-way'!R11/3)</f>
        <v>-0.69755205484954308</v>
      </c>
      <c r="AT11" s="11">
        <f>IF(('OddsRatio_working_3-way'!X11=0),IF(Q11&gt;0,-Q11^(1/3),(-Q11)^(1/3)),'OddsRatio_working_3-way'!AN11-'OddsRatio_working_3-way'!R11/3)</f>
        <v>-0.37789118944284128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1.78</v>
      </c>
      <c r="B12" s="4">
        <f>IF('True_Odds_Calculator_3-way'!B13="","",'True_Odds_Calculator_3-way'!B13)</f>
        <v>3.54</v>
      </c>
      <c r="C12" s="4">
        <f>IF('True_Odds_Calculator_3-way'!C13="","",'True_Odds_Calculator_3-way'!C13)</f>
        <v>4.96</v>
      </c>
      <c r="D12" s="9">
        <f t="shared" si="13"/>
        <v>0.54300690826445319</v>
      </c>
      <c r="E12" s="9">
        <f t="shared" si="14"/>
        <v>0.26733780983966721</v>
      </c>
      <c r="F12" s="9">
        <f t="shared" si="15"/>
        <v>0.18965528189587952</v>
      </c>
      <c r="G12" s="9">
        <f t="shared" si="16"/>
        <v>1.0789707648853701</v>
      </c>
      <c r="H12" s="9">
        <f t="shared" si="17"/>
        <v>1.8415971966105884</v>
      </c>
      <c r="I12" s="9">
        <f t="shared" si="18"/>
        <v>3.74058574280884</v>
      </c>
      <c r="J12" s="9">
        <f t="shared" si="19"/>
        <v>5.272724228946065</v>
      </c>
      <c r="K12" s="11">
        <f t="shared" si="20"/>
        <v>0.5617977528089888</v>
      </c>
      <c r="L12" s="11">
        <f t="shared" si="21"/>
        <v>0.2824858757062147</v>
      </c>
      <c r="M12" s="11">
        <f t="shared" si="22"/>
        <v>0.20161290322580647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-0.25102591825827325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0.23293054267185154</v>
      </c>
      <c r="Q12" s="11">
        <f>2*'OddsRatio_working_3-way'!K12*'OddsRatio_working_3-way'!L12*'OddsRatio_working_3-way'!M12</f>
        <v>6.3991907327431749E-2</v>
      </c>
      <c r="R12" s="11">
        <f t="shared" si="23"/>
        <v>0</v>
      </c>
      <c r="S12" s="11">
        <f t="shared" si="24"/>
        <v>-0.92791431374108591</v>
      </c>
      <c r="T12" s="11">
        <f t="shared" si="25"/>
        <v>-0.25492151476403463</v>
      </c>
      <c r="U12" s="11">
        <f>'OddsRatio_working_3-way'!S12-'OddsRatio_working_3-way'!R12^2/3</f>
        <v>-0.92791431374108591</v>
      </c>
      <c r="V12" s="11">
        <f>'OddsRatio_working_3-way'!S12*'OddsRatio_working_3-way'!R12/3-2*'OddsRatio_working_3-way'!R12^3/27-'OddsRatio_working_3-way'!T12</f>
        <v>0.25492151476403463</v>
      </c>
      <c r="W12" s="11">
        <f>'OddsRatio_working_3-way'!V12^2+4*'OddsRatio_working_3-way'!U12^3/27</f>
        <v>-5.3379080204378163E-2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0.1720203904294256</v>
      </c>
      <c r="Y12" s="11">
        <f>IF('OddsRatio_working_3-way'!W12&gt;=0,IF('OddsRatio_working_3-way'!V12+SQRT('OddsRatio_working_3-way'!W12)&gt;0,0,PI()),ACOS('OddsRatio_working_3-way'!V12/(2*'OddsRatio_working_3-way'!X12)))</f>
        <v>0.73629298475638538</v>
      </c>
      <c r="Z12" s="11">
        <f>'OddsRatio_working_3-way'!X12^(1/3)*COS('OddsRatio_working_3-way'!Y12/3)</f>
        <v>0.53948538244268507</v>
      </c>
      <c r="AA12" s="11">
        <f>'OddsRatio_working_3-way'!X12^(1/3)*COS(('OddsRatio_working_3-way'!Y12+2*PI())/3)</f>
        <v>-0.38676926954128582</v>
      </c>
      <c r="AB12" s="11">
        <f>'OddsRatio_working_3-way'!X12^(1/3)*COS(('OddsRatio_working_3-way'!Y12+4*PI())/3)</f>
        <v>-0.15271611290139939</v>
      </c>
      <c r="AC12" s="11">
        <f>'OddsRatio_working_3-way'!X12^(1/3)*SIN('OddsRatio_working_3-way'!Y12/3)</f>
        <v>0.13513065299072027</v>
      </c>
      <c r="AD12" s="11">
        <f>'OddsRatio_working_3-way'!X12^(1/3)*SIN(('OddsRatio_working_3-way'!Y12+2*PI())/3)</f>
        <v>0.39964271967036852</v>
      </c>
      <c r="AE12" s="11">
        <f>'OddsRatio_working_3-way'!X12^(1/3)*SIN(('OddsRatio_working_3-way'!Y12+4*PI())/3)</f>
        <v>-0.53477337266108871</v>
      </c>
      <c r="AF12" s="11">
        <f>-'OddsRatio_working_3-way'!U12/(3*'OddsRatio_working_3-way'!X12^(1/3))*COS(('OddsRatio_working_3-way'!Y12)/3)</f>
        <v>0.53948538244268518</v>
      </c>
      <c r="AG12" s="11">
        <f>-'OddsRatio_working_3-way'!U12/(3*'OddsRatio_working_3-way'!X12^(1/3))*COS(('OddsRatio_working_3-way'!Y12+2*PI())/3)</f>
        <v>-0.38676926954128588</v>
      </c>
      <c r="AH12" s="11">
        <f>-'OddsRatio_working_3-way'!U12/(3*'OddsRatio_working_3-way'!X12^(1/3))*COS(('OddsRatio_working_3-way'!Y12+4*PI())/3)</f>
        <v>-0.15271611290139941</v>
      </c>
      <c r="AI12" s="11">
        <f>'OddsRatio_working_3-way'!U12/(3*'OddsRatio_working_3-way'!X12^(1/3))*SIN(('OddsRatio_working_3-way'!Y12)/3)</f>
        <v>-0.1351306529907203</v>
      </c>
      <c r="AJ12" s="11">
        <f>'OddsRatio_working_3-way'!U12/(3*'OddsRatio_working_3-way'!X12^(1/3))*SIN(('OddsRatio_working_3-way'!Y12+2*PI())/3)</f>
        <v>-0.39964271967036863</v>
      </c>
      <c r="AK12" s="11">
        <f>'OddsRatio_working_3-way'!U12/(3*'OddsRatio_working_3-way'!X12^(1/3))*SIN(('OddsRatio_working_3-way'!Y12+4*PI())/3)</f>
        <v>0.53477337266108882</v>
      </c>
      <c r="AL12" s="11">
        <f>'OddsRatio_working_3-way'!Z12+'OddsRatio_working_3-way'!AF12</f>
        <v>1.0789707648853701</v>
      </c>
      <c r="AM12" s="11">
        <f>'OddsRatio_working_3-way'!AA12+'OddsRatio_working_3-way'!AG12</f>
        <v>-0.77353853908257175</v>
      </c>
      <c r="AN12" s="11">
        <f>'OddsRatio_working_3-way'!AB12+'OddsRatio_working_3-way'!AH12</f>
        <v>-0.30543222580279883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1.0789707648853701</v>
      </c>
      <c r="AS12" s="11">
        <f>IF(('OddsRatio_working_3-way'!X12=0),IF(Q12&gt;0,-Q12^(1/3),(-Q12)^(1/3)),'OddsRatio_working_3-way'!AM12-'OddsRatio_working_3-way'!R12/3)</f>
        <v>-0.77353853908257175</v>
      </c>
      <c r="AT12" s="11">
        <f>IF(('OddsRatio_working_3-way'!X12=0),IF(Q12&gt;0,-Q12^(1/3),(-Q12)^(1/3)),'OddsRatio_working_3-way'!AN12-'OddsRatio_working_3-way'!R12/3)</f>
        <v>-0.30543222580279883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</v>
      </c>
      <c r="B13" s="4">
        <f>IF('True_Odds_Calculator_3-way'!B14="","",'True_Odds_Calculator_3-way'!B14)</f>
        <v>3.6</v>
      </c>
      <c r="C13" s="4">
        <f>IF('True_Odds_Calculator_3-way'!C14="","",'True_Odds_Calculator_3-way'!C14)</f>
        <v>3.64</v>
      </c>
      <c r="D13" s="9">
        <f t="shared" si="13"/>
        <v>0.4651075874106787</v>
      </c>
      <c r="E13" s="9">
        <f t="shared" si="14"/>
        <v>0.26894178621674131</v>
      </c>
      <c r="F13" s="9">
        <f t="shared" si="15"/>
        <v>0.2659506263725801</v>
      </c>
      <c r="G13" s="9">
        <f t="shared" si="16"/>
        <v>1.045491070859041</v>
      </c>
      <c r="H13" s="9">
        <f t="shared" si="17"/>
        <v>2.1500401779449456</v>
      </c>
      <c r="I13" s="9">
        <f t="shared" si="18"/>
        <v>3.7182767842335065</v>
      </c>
      <c r="J13" s="9">
        <f t="shared" si="19"/>
        <v>3.7600964270678681</v>
      </c>
      <c r="K13" s="11">
        <f t="shared" si="20"/>
        <v>0.47619047619047616</v>
      </c>
      <c r="L13" s="11">
        <f t="shared" si="21"/>
        <v>0.27777777777777779</v>
      </c>
      <c r="M13" s="11">
        <f t="shared" si="22"/>
        <v>0.27472527472527469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-0.27437641723356021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0.23039130181987327</v>
      </c>
      <c r="Q13" s="11">
        <f>2*'OddsRatio_working_3-way'!K13*'OddsRatio_working_3-way'!L13*'OddsRatio_working_3-way'!M13</f>
        <v>7.2678644107215529E-2</v>
      </c>
      <c r="R13" s="11">
        <f t="shared" si="23"/>
        <v>0</v>
      </c>
      <c r="S13" s="11">
        <f t="shared" si="24"/>
        <v>-0.8396906124178849</v>
      </c>
      <c r="T13" s="11">
        <f t="shared" si="25"/>
        <v>-0.264886628522992</v>
      </c>
      <c r="U13" s="11">
        <f>'OddsRatio_working_3-way'!S13-'OddsRatio_working_3-way'!R13^2/3</f>
        <v>-0.8396906124178849</v>
      </c>
      <c r="V13" s="11">
        <f>'OddsRatio_working_3-way'!S13*'OddsRatio_working_3-way'!R13/3-2*'OddsRatio_working_3-way'!R13^3/27-'OddsRatio_working_3-way'!T13</f>
        <v>0.264886628522992</v>
      </c>
      <c r="W13" s="11">
        <f>'OddsRatio_working_3-way'!V13^2+4*'OddsRatio_working_3-way'!U13^3/27</f>
        <v>-1.75460858153028E-2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0.14808022469727378</v>
      </c>
      <c r="Y13" s="11">
        <f>IF('OddsRatio_working_3-way'!W13&gt;=0,IF('OddsRatio_working_3-way'!V13+SQRT('OddsRatio_working_3-way'!W13)&gt;0,0,PI()),ACOS('OddsRatio_working_3-way'!V13/(2*'OddsRatio_working_3-way'!X13)))</f>
        <v>0.46370295121116434</v>
      </c>
      <c r="Z13" s="11">
        <f>'OddsRatio_working_3-way'!X13^(1/3)*COS('OddsRatio_working_3-way'!Y13/3)</f>
        <v>0.52274553542952062</v>
      </c>
      <c r="AA13" s="11">
        <f>'OddsRatio_working_3-way'!X13^(1/3)*COS(('OddsRatio_working_3-way'!Y13+2*PI())/3)</f>
        <v>-0.33190986430831959</v>
      </c>
      <c r="AB13" s="11">
        <f>'OddsRatio_working_3-way'!X13^(1/3)*COS(('OddsRatio_working_3-way'!Y13+4*PI())/3)</f>
        <v>-0.19083567112120098</v>
      </c>
      <c r="AC13" s="11">
        <f>'OddsRatio_working_3-way'!X13^(1/3)*SIN('OddsRatio_working_3-way'!Y13/3)</f>
        <v>8.1449223412292132E-2</v>
      </c>
      <c r="AD13" s="11">
        <f>'OddsRatio_working_3-way'!X13^(1/3)*SIN(('OddsRatio_working_3-way'!Y13+2*PI())/3)</f>
        <v>0.41198630169071715</v>
      </c>
      <c r="AE13" s="11">
        <f>'OddsRatio_working_3-way'!X13^(1/3)*SIN(('OddsRatio_working_3-way'!Y13+4*PI())/3)</f>
        <v>-0.49343552510300931</v>
      </c>
      <c r="AF13" s="11">
        <f>-'OddsRatio_working_3-way'!U13/(3*'OddsRatio_working_3-way'!X13^(1/3))*COS(('OddsRatio_working_3-way'!Y13)/3)</f>
        <v>0.5227455354295204</v>
      </c>
      <c r="AG13" s="11">
        <f>-'OddsRatio_working_3-way'!U13/(3*'OddsRatio_working_3-way'!X13^(1/3))*COS(('OddsRatio_working_3-way'!Y13+2*PI())/3)</f>
        <v>-0.33190986430831942</v>
      </c>
      <c r="AH13" s="11">
        <f>-'OddsRatio_working_3-way'!U13/(3*'OddsRatio_working_3-way'!X13^(1/3))*COS(('OddsRatio_working_3-way'!Y13+4*PI())/3)</f>
        <v>-0.19083567112120089</v>
      </c>
      <c r="AI13" s="11">
        <f>'OddsRatio_working_3-way'!U13/(3*'OddsRatio_working_3-way'!X13^(1/3))*SIN(('OddsRatio_working_3-way'!Y13)/3)</f>
        <v>-8.1449223412292104E-2</v>
      </c>
      <c r="AJ13" s="11">
        <f>'OddsRatio_working_3-way'!U13/(3*'OddsRatio_working_3-way'!X13^(1/3))*SIN(('OddsRatio_working_3-way'!Y13+2*PI())/3)</f>
        <v>-0.41198630169071698</v>
      </c>
      <c r="AK13" s="11">
        <f>'OddsRatio_working_3-way'!U13/(3*'OddsRatio_working_3-way'!X13^(1/3))*SIN(('OddsRatio_working_3-way'!Y13+4*PI())/3)</f>
        <v>0.49343552510300914</v>
      </c>
      <c r="AL13" s="11">
        <f>'OddsRatio_working_3-way'!Z13+'OddsRatio_working_3-way'!AF13</f>
        <v>1.045491070859041</v>
      </c>
      <c r="AM13" s="11">
        <f>'OddsRatio_working_3-way'!AA13+'OddsRatio_working_3-way'!AG13</f>
        <v>-0.66381972861663896</v>
      </c>
      <c r="AN13" s="11">
        <f>'OddsRatio_working_3-way'!AB13+'OddsRatio_working_3-way'!AH13</f>
        <v>-0.38167134224240185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1.045491070859041</v>
      </c>
      <c r="AS13" s="11">
        <f>IF(('OddsRatio_working_3-way'!X13=0),IF(Q13&gt;0,-Q13^(1/3),(-Q13)^(1/3)),'OddsRatio_working_3-way'!AM13-'OddsRatio_working_3-way'!R13/3)</f>
        <v>-0.66381972861663896</v>
      </c>
      <c r="AT13" s="11">
        <f>IF(('OddsRatio_working_3-way'!X13=0),IF(Q13&gt;0,-Q13^(1/3),(-Q13)^(1/3)),'OddsRatio_working_3-way'!AN13-'OddsRatio_working_3-way'!R13/3)</f>
        <v>-0.38167134224240185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1.63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5.39</v>
      </c>
      <c r="D14" s="9">
        <f t="shared" si="13"/>
        <v>0.60100228613900719</v>
      </c>
      <c r="E14" s="9">
        <f t="shared" si="14"/>
        <v>0.2212557842585316</v>
      </c>
      <c r="F14" s="9">
        <f t="shared" si="15"/>
        <v>0.17774192960246096</v>
      </c>
      <c r="G14" s="9">
        <f t="shared" si="16"/>
        <v>1.0537891770927041</v>
      </c>
      <c r="H14" s="9">
        <f t="shared" si="17"/>
        <v>1.6638871815684038</v>
      </c>
      <c r="I14" s="9">
        <f t="shared" si="18"/>
        <v>4.5196558514896319</v>
      </c>
      <c r="J14" s="9">
        <f t="shared" si="19"/>
        <v>5.6261344874369712</v>
      </c>
      <c r="K14" s="11">
        <f t="shared" si="20"/>
        <v>0.61349693251533743</v>
      </c>
      <c r="L14" s="11">
        <f t="shared" si="21"/>
        <v>0.2304147465437788</v>
      </c>
      <c r="M14" s="11">
        <f t="shared" si="22"/>
        <v>0.1855287569573284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-0.24226207763568874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0.21925029093936638</v>
      </c>
      <c r="Q14" s="11">
        <f>2*'OddsRatio_working_3-way'!K14*'OddsRatio_working_3-way'!L14*'OddsRatio_working_3-way'!M14</f>
        <v>5.2452222712767074E-2</v>
      </c>
      <c r="R14" s="11">
        <f t="shared" si="23"/>
        <v>0</v>
      </c>
      <c r="S14" s="11">
        <f t="shared" si="24"/>
        <v>-0.90501284014030769</v>
      </c>
      <c r="T14" s="11">
        <f t="shared" si="25"/>
        <v>-0.21651024883739417</v>
      </c>
      <c r="U14" s="11">
        <f>'OddsRatio_working_3-way'!S14-'OddsRatio_working_3-way'!R14^2/3</f>
        <v>-0.90501284014030769</v>
      </c>
      <c r="V14" s="11">
        <f>'OddsRatio_working_3-way'!S14*'OddsRatio_working_3-way'!R14/3-2*'OddsRatio_working_3-way'!R14^3/27-'OddsRatio_working_3-way'!T14</f>
        <v>0.21651024883739417</v>
      </c>
      <c r="W14" s="11">
        <f>'OddsRatio_working_3-way'!V14^2+4*'OddsRatio_working_3-way'!U14^3/27</f>
        <v>-6.2938004686942772E-2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0.16569149988651585</v>
      </c>
      <c r="Y14" s="11">
        <f>IF('OddsRatio_working_3-way'!W14&gt;=0,IF('OddsRatio_working_3-way'!V14+SQRT('OddsRatio_working_3-way'!W14)&gt;0,0,PI()),ACOS('OddsRatio_working_3-way'!V14/(2*'OddsRatio_working_3-way'!X14)))</f>
        <v>0.85879060951027064</v>
      </c>
      <c r="Z14" s="11">
        <f>'OddsRatio_working_3-way'!X14^(1/3)*COS('OddsRatio_working_3-way'!Y14/3)</f>
        <v>0.52689458854635207</v>
      </c>
      <c r="AA14" s="11">
        <f>'OddsRatio_working_3-way'!X14^(1/3)*COS(('OddsRatio_working_3-way'!Y14+2*PI())/3)</f>
        <v>-0.39775954038463357</v>
      </c>
      <c r="AB14" s="11">
        <f>'OddsRatio_working_3-way'!X14^(1/3)*COS(('OddsRatio_working_3-way'!Y14+4*PI())/3)</f>
        <v>-0.12913504816171861</v>
      </c>
      <c r="AC14" s="11">
        <f>'OddsRatio_working_3-way'!X14^(1/3)*SIN('OddsRatio_working_3-way'!Y14/3)</f>
        <v>0.15509042289582653</v>
      </c>
      <c r="AD14" s="11">
        <f>'OddsRatio_working_3-way'!X14^(1/3)*SIN(('OddsRatio_working_3-way'!Y14+2*PI())/3)</f>
        <v>0.37875888734977692</v>
      </c>
      <c r="AE14" s="11">
        <f>'OddsRatio_working_3-way'!X14^(1/3)*SIN(('OddsRatio_working_3-way'!Y14+4*PI())/3)</f>
        <v>-0.53384931024560345</v>
      </c>
      <c r="AF14" s="11">
        <f>-'OddsRatio_working_3-way'!U14/(3*'OddsRatio_working_3-way'!X14^(1/3))*COS(('OddsRatio_working_3-way'!Y14)/3)</f>
        <v>0.52689458854635196</v>
      </c>
      <c r="AG14" s="11">
        <f>-'OddsRatio_working_3-way'!U14/(3*'OddsRatio_working_3-way'!X14^(1/3))*COS(('OddsRatio_working_3-way'!Y14+2*PI())/3)</f>
        <v>-0.39775954038463351</v>
      </c>
      <c r="AH14" s="11">
        <f>-'OddsRatio_working_3-way'!U14/(3*'OddsRatio_working_3-way'!X14^(1/3))*COS(('OddsRatio_working_3-way'!Y14+4*PI())/3)</f>
        <v>-0.12913504816171859</v>
      </c>
      <c r="AI14" s="11">
        <f>'OddsRatio_working_3-way'!U14/(3*'OddsRatio_working_3-way'!X14^(1/3))*SIN(('OddsRatio_working_3-way'!Y14)/3)</f>
        <v>-0.1550904228958265</v>
      </c>
      <c r="AJ14" s="11">
        <f>'OddsRatio_working_3-way'!U14/(3*'OddsRatio_working_3-way'!X14^(1/3))*SIN(('OddsRatio_working_3-way'!Y14+2*PI())/3)</f>
        <v>-0.37875888734977686</v>
      </c>
      <c r="AK14" s="11">
        <f>'OddsRatio_working_3-way'!U14/(3*'OddsRatio_working_3-way'!X14^(1/3))*SIN(('OddsRatio_working_3-way'!Y14+4*PI())/3)</f>
        <v>0.53384931024560334</v>
      </c>
      <c r="AL14" s="11">
        <f>'OddsRatio_working_3-way'!Z14+'OddsRatio_working_3-way'!AF14</f>
        <v>1.0537891770927041</v>
      </c>
      <c r="AM14" s="11">
        <f>'OddsRatio_working_3-way'!AA14+'OddsRatio_working_3-way'!AG14</f>
        <v>-0.79551908076926714</v>
      </c>
      <c r="AN14" s="11">
        <f>'OddsRatio_working_3-way'!AB14+'OddsRatio_working_3-way'!AH14</f>
        <v>-0.25827009632343723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1.0537891770927041</v>
      </c>
      <c r="AS14" s="11">
        <f>IF(('OddsRatio_working_3-way'!X14=0),IF(Q14&gt;0,-Q14^(1/3),(-Q14)^(1/3)),'OddsRatio_working_3-way'!AM14-'OddsRatio_working_3-way'!R14/3)</f>
        <v>-0.79551908076926714</v>
      </c>
      <c r="AT14" s="11">
        <f>IF(('OddsRatio_working_3-way'!X14=0),IF(Q14&gt;0,-Q14^(1/3),(-Q14)^(1/3)),'OddsRatio_working_3-way'!AN14-'OddsRatio_working_3-way'!R14/3)</f>
        <v>-0.25827009632343723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1.73</v>
      </c>
      <c r="B15" s="4">
        <f>IF('True_Odds_Calculator_3-way'!B16="","",'True_Odds_Calculator_3-way'!B16)</f>
        <v>4.13</v>
      </c>
      <c r="C15" s="4">
        <f>IF('True_Odds_Calculator_3-way'!C16="","",'True_Odds_Calculator_3-way'!C16)</f>
        <v>4.78</v>
      </c>
      <c r="D15" s="9">
        <f t="shared" si="13"/>
        <v>0.56582690238644628</v>
      </c>
      <c r="E15" s="9">
        <f t="shared" si="14"/>
        <v>0.23309821729158803</v>
      </c>
      <c r="F15" s="9">
        <f t="shared" si="15"/>
        <v>0.2010748803219658</v>
      </c>
      <c r="G15" s="9">
        <f t="shared" si="16"/>
        <v>1.0511300637267458</v>
      </c>
      <c r="H15" s="9">
        <f t="shared" si="17"/>
        <v>1.7673249465205241</v>
      </c>
      <c r="I15" s="9">
        <f t="shared" si="18"/>
        <v>4.2900370994647146</v>
      </c>
      <c r="J15" s="9">
        <f t="shared" si="19"/>
        <v>4.9732716408870994</v>
      </c>
      <c r="K15" s="11">
        <f t="shared" si="20"/>
        <v>0.5780346820809249</v>
      </c>
      <c r="L15" s="11">
        <f t="shared" si="21"/>
        <v>0.24213075060532688</v>
      </c>
      <c r="M15" s="11">
        <f t="shared" si="22"/>
        <v>0.20920502092050208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-0.25289191558996549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0.22370171168702652</v>
      </c>
      <c r="Q15" s="11">
        <f>2*'OddsRatio_working_3-way'!K15*'OddsRatio_working_3-way'!L15*'OddsRatio_working_3-way'!M15</f>
        <v>5.8560657509692811E-2</v>
      </c>
      <c r="R15" s="11">
        <f t="shared" si="23"/>
        <v>0</v>
      </c>
      <c r="S15" s="11">
        <f t="shared" si="24"/>
        <v>-0.88457438888529971</v>
      </c>
      <c r="T15" s="11">
        <f t="shared" si="25"/>
        <v>-0.23156397614798424</v>
      </c>
      <c r="U15" s="11">
        <f>'OddsRatio_working_3-way'!S15-'OddsRatio_working_3-way'!R15^2/3</f>
        <v>-0.88457438888529971</v>
      </c>
      <c r="V15" s="11">
        <f>'OddsRatio_working_3-way'!S15*'OddsRatio_working_3-way'!R15/3-2*'OddsRatio_working_3-way'!R15^3/27-'OddsRatio_working_3-way'!T15</f>
        <v>0.23156397614798424</v>
      </c>
      <c r="W15" s="11">
        <f>'OddsRatio_working_3-way'!V15^2+4*'OddsRatio_working_3-way'!U15^3/27</f>
        <v>-4.8919540960383041E-2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0.16011044313992082</v>
      </c>
      <c r="Y15" s="11">
        <f>IF('OddsRatio_working_3-way'!W15&gt;=0,IF('OddsRatio_working_3-way'!V15+SQRT('OddsRatio_working_3-way'!W15)&gt;0,0,PI()),ACOS('OddsRatio_working_3-way'!V15/(2*'OddsRatio_working_3-way'!X15)))</f>
        <v>0.76246116895967642</v>
      </c>
      <c r="Z15" s="11">
        <f>'OddsRatio_working_3-way'!X15^(1/3)*COS('OddsRatio_working_3-way'!Y15/3)</f>
        <v>0.52556503186337289</v>
      </c>
      <c r="AA15" s="11">
        <f>'OddsRatio_working_3-way'!X15^(1/3)*COS(('OddsRatio_working_3-way'!Y15+2*PI())/3)</f>
        <v>-0.38101806550610079</v>
      </c>
      <c r="AB15" s="11">
        <f>'OddsRatio_working_3-way'!X15^(1/3)*COS(('OddsRatio_working_3-way'!Y15+4*PI())/3)</f>
        <v>-0.14454696635727232</v>
      </c>
      <c r="AC15" s="11">
        <f>'OddsRatio_working_3-way'!X15^(1/3)*SIN('OddsRatio_working_3-way'!Y15/3)</f>
        <v>0.1365266527491428</v>
      </c>
      <c r="AD15" s="11">
        <f>'OddsRatio_working_3-way'!X15^(1/3)*SIN(('OddsRatio_working_3-way'!Y15+2*PI())/3)</f>
        <v>0.38688934255988749</v>
      </c>
      <c r="AE15" s="11">
        <f>'OddsRatio_working_3-way'!X15^(1/3)*SIN(('OddsRatio_working_3-way'!Y15+4*PI())/3)</f>
        <v>-0.52341599530903038</v>
      </c>
      <c r="AF15" s="11">
        <f>-'OddsRatio_working_3-way'!U15/(3*'OddsRatio_working_3-way'!X15^(1/3))*COS(('OddsRatio_working_3-way'!Y15)/3)</f>
        <v>0.52556503186337289</v>
      </c>
      <c r="AG15" s="11">
        <f>-'OddsRatio_working_3-way'!U15/(3*'OddsRatio_working_3-way'!X15^(1/3))*COS(('OddsRatio_working_3-way'!Y15+2*PI())/3)</f>
        <v>-0.38101806550610079</v>
      </c>
      <c r="AH15" s="11">
        <f>-'OddsRatio_working_3-way'!U15/(3*'OddsRatio_working_3-way'!X15^(1/3))*COS(('OddsRatio_working_3-way'!Y15+4*PI())/3)</f>
        <v>-0.14454696635727232</v>
      </c>
      <c r="AI15" s="11">
        <f>'OddsRatio_working_3-way'!U15/(3*'OddsRatio_working_3-way'!X15^(1/3))*SIN(('OddsRatio_working_3-way'!Y15)/3)</f>
        <v>-0.1365266527491428</v>
      </c>
      <c r="AJ15" s="11">
        <f>'OddsRatio_working_3-way'!U15/(3*'OddsRatio_working_3-way'!X15^(1/3))*SIN(('OddsRatio_working_3-way'!Y15+2*PI())/3)</f>
        <v>-0.38688934255988749</v>
      </c>
      <c r="AK15" s="11">
        <f>'OddsRatio_working_3-way'!U15/(3*'OddsRatio_working_3-way'!X15^(1/3))*SIN(('OddsRatio_working_3-way'!Y15+4*PI())/3)</f>
        <v>0.52341599530903038</v>
      </c>
      <c r="AL15" s="11">
        <f>'OddsRatio_working_3-way'!Z15+'OddsRatio_working_3-way'!AF15</f>
        <v>1.0511300637267458</v>
      </c>
      <c r="AM15" s="11">
        <f>'OddsRatio_working_3-way'!AA15+'OddsRatio_working_3-way'!AG15</f>
        <v>-0.76203613101220158</v>
      </c>
      <c r="AN15" s="11">
        <f>'OddsRatio_working_3-way'!AB15+'OddsRatio_working_3-way'!AH15</f>
        <v>-0.28909393271454464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1.0511300637267458</v>
      </c>
      <c r="AS15" s="11">
        <f>IF(('OddsRatio_working_3-way'!X15=0),IF(Q15&gt;0,-Q15^(1/3),(-Q15)^(1/3)),'OddsRatio_working_3-way'!AM15-'OddsRatio_working_3-way'!R15/3)</f>
        <v>-0.76203613101220158</v>
      </c>
      <c r="AT15" s="11">
        <f>IF(('OddsRatio_working_3-way'!X15=0),IF(Q15&gt;0,-Q15^(1/3),(-Q15)^(1/3)),'OddsRatio_working_3-way'!AN15-'OddsRatio_working_3-way'!R15/3)</f>
        <v>-0.28909393271454464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2.5499999999999998</v>
      </c>
      <c r="B16" s="4">
        <f>IF('True_Odds_Calculator_3-way'!B17="","",'True_Odds_Calculator_3-way'!B17)</f>
        <v>3.05</v>
      </c>
      <c r="C16" s="4">
        <f>IF('True_Odds_Calculator_3-way'!C17="","",'True_Odds_Calculator_3-way'!C17)</f>
        <v>3.2</v>
      </c>
      <c r="D16" s="9">
        <f t="shared" si="13"/>
        <v>0.38062074015836006</v>
      </c>
      <c r="E16" s="9">
        <f t="shared" si="14"/>
        <v>0.31723688606607808</v>
      </c>
      <c r="F16" s="9">
        <f t="shared" si="15"/>
        <v>0.30214237377556175</v>
      </c>
      <c r="G16" s="9">
        <f t="shared" si="16"/>
        <v>1.0498627119274191</v>
      </c>
      <c r="H16" s="9">
        <f t="shared" si="17"/>
        <v>2.6272872034874997</v>
      </c>
      <c r="I16" s="9">
        <f t="shared" si="18"/>
        <v>3.1522185594512089</v>
      </c>
      <c r="J16" s="9">
        <f t="shared" si="19"/>
        <v>3.3096979662403223</v>
      </c>
      <c r="K16" s="11">
        <f t="shared" si="20"/>
        <v>0.39215686274509809</v>
      </c>
      <c r="L16" s="11">
        <f t="shared" si="21"/>
        <v>0.32786885245901642</v>
      </c>
      <c r="M16" s="11">
        <f t="shared" si="22"/>
        <v>0.3125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-0.2808783349405336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0.23304403728704598</v>
      </c>
      <c r="Q16" s="11">
        <f>2*'OddsRatio_working_3-way'!K16*'OddsRatio_working_3-way'!L16*'OddsRatio_working_3-way'!M16</f>
        <v>8.0360012857602081E-2</v>
      </c>
      <c r="R16" s="11">
        <f t="shared" si="23"/>
        <v>0</v>
      </c>
      <c r="S16" s="11">
        <f t="shared" si="24"/>
        <v>-0.82969744653458266</v>
      </c>
      <c r="T16" s="11">
        <f t="shared" si="25"/>
        <v>-0.28610256777054582</v>
      </c>
      <c r="U16" s="11">
        <f>'OddsRatio_working_3-way'!S16-'OddsRatio_working_3-way'!R16^2/3</f>
        <v>-0.82969744653458266</v>
      </c>
      <c r="V16" s="11">
        <f>'OddsRatio_working_3-way'!S16*'OddsRatio_working_3-way'!R16/3-2*'OddsRatio_working_3-way'!R16^3/27-'OddsRatio_working_3-way'!T16</f>
        <v>0.28610256777054582</v>
      </c>
      <c r="W16" s="11">
        <f>'OddsRatio_working_3-way'!V16^2+4*'OddsRatio_working_3-way'!U16^3/27</f>
        <v>-2.7619045160541811E-3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0.14544464909455584</v>
      </c>
      <c r="Y16" s="11">
        <f>IF('OddsRatio_working_3-way'!W16&gt;=0,IF('OddsRatio_working_3-way'!V16+SQRT('OddsRatio_working_3-way'!W16)&gt;0,0,PI()),ACOS('OddsRatio_working_3-way'!V16/(2*'OddsRatio_working_3-way'!X16)))</f>
        <v>0.18166361830257816</v>
      </c>
      <c r="Z16" s="11">
        <f>'OddsRatio_working_3-way'!X16^(1/3)*COS('OddsRatio_working_3-way'!Y16/3)</f>
        <v>0.52493135596370954</v>
      </c>
      <c r="AA16" s="11">
        <f>'OddsRatio_working_3-way'!X16^(1/3)*COS(('OddsRatio_working_3-way'!Y16+2*PI())/3)</f>
        <v>-0.29002770399994082</v>
      </c>
      <c r="AB16" s="11">
        <f>'OddsRatio_working_3-way'!X16^(1/3)*COS(('OddsRatio_working_3-way'!Y16+4*PI())/3)</f>
        <v>-0.23490365196376875</v>
      </c>
      <c r="AC16" s="11">
        <f>'OddsRatio_working_3-way'!X16^(1/3)*SIN('OddsRatio_working_3-way'!Y16/3)</f>
        <v>3.1825886281906877E-2</v>
      </c>
      <c r="AD16" s="11">
        <f>'OddsRatio_working_3-way'!X16^(1/3)*SIN(('OddsRatio_working_3-way'!Y16+2*PI())/3)</f>
        <v>0.43869094636663097</v>
      </c>
      <c r="AE16" s="11">
        <f>'OddsRatio_working_3-way'!X16^(1/3)*SIN(('OddsRatio_working_3-way'!Y16+4*PI())/3)</f>
        <v>-0.47051683264853783</v>
      </c>
      <c r="AF16" s="11">
        <f>-'OddsRatio_working_3-way'!U16/(3*'OddsRatio_working_3-way'!X16^(1/3))*COS(('OddsRatio_working_3-way'!Y16)/3)</f>
        <v>0.52493135596370954</v>
      </c>
      <c r="AG16" s="11">
        <f>-'OddsRatio_working_3-way'!U16/(3*'OddsRatio_working_3-way'!X16^(1/3))*COS(('OddsRatio_working_3-way'!Y16+2*PI())/3)</f>
        <v>-0.29002770399994082</v>
      </c>
      <c r="AH16" s="11">
        <f>-'OddsRatio_working_3-way'!U16/(3*'OddsRatio_working_3-way'!X16^(1/3))*COS(('OddsRatio_working_3-way'!Y16+4*PI())/3)</f>
        <v>-0.23490365196376875</v>
      </c>
      <c r="AI16" s="11">
        <f>'OddsRatio_working_3-way'!U16/(3*'OddsRatio_working_3-way'!X16^(1/3))*SIN(('OddsRatio_working_3-way'!Y16)/3)</f>
        <v>-3.1825886281906877E-2</v>
      </c>
      <c r="AJ16" s="11">
        <f>'OddsRatio_working_3-way'!U16/(3*'OddsRatio_working_3-way'!X16^(1/3))*SIN(('OddsRatio_working_3-way'!Y16+2*PI())/3)</f>
        <v>-0.43869094636663097</v>
      </c>
      <c r="AK16" s="11">
        <f>'OddsRatio_working_3-way'!U16/(3*'OddsRatio_working_3-way'!X16^(1/3))*SIN(('OddsRatio_working_3-way'!Y16+4*PI())/3)</f>
        <v>0.47051683264853783</v>
      </c>
      <c r="AL16" s="11">
        <f>'OddsRatio_working_3-way'!Z16+'OddsRatio_working_3-way'!AF16</f>
        <v>1.0498627119274191</v>
      </c>
      <c r="AM16" s="11">
        <f>'OddsRatio_working_3-way'!AA16+'OddsRatio_working_3-way'!AG16</f>
        <v>-0.58005540799988164</v>
      </c>
      <c r="AN16" s="11">
        <f>'OddsRatio_working_3-way'!AB16+'OddsRatio_working_3-way'!AH16</f>
        <v>-0.4698073039275375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1.0498627119274191</v>
      </c>
      <c r="AS16" s="11">
        <f>IF(('OddsRatio_working_3-way'!X16=0),IF(Q16&gt;0,-Q16^(1/3),(-Q16)^(1/3)),'OddsRatio_working_3-way'!AM16-'OddsRatio_working_3-way'!R16/3)</f>
        <v>-0.58005540799988164</v>
      </c>
      <c r="AT16" s="11">
        <f>IF(('OddsRatio_working_3-way'!X16=0),IF(Q16&gt;0,-Q16^(1/3),(-Q16)^(1/3)),'OddsRatio_working_3-way'!AN16-'OddsRatio_working_3-way'!R16/3)</f>
        <v>-0.4698073039275375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2.41</v>
      </c>
      <c r="B17" s="4">
        <f>IF('True_Odds_Calculator_3-way'!B18="","",'True_Odds_Calculator_3-way'!B18)</f>
        <v>3.12</v>
      </c>
      <c r="C17" s="4">
        <f>IF('True_Odds_Calculator_3-way'!C18="","",'True_Odds_Calculator_3-way'!C18)</f>
        <v>3.36</v>
      </c>
      <c r="D17" s="9">
        <f t="shared" si="13"/>
        <v>0.40290822545860183</v>
      </c>
      <c r="E17" s="9">
        <f t="shared" si="14"/>
        <v>0.30977136504654262</v>
      </c>
      <c r="F17" s="9">
        <f t="shared" si="15"/>
        <v>0.2873204094948556</v>
      </c>
      <c r="G17" s="9">
        <f t="shared" si="16"/>
        <v>1.0510317657684365</v>
      </c>
      <c r="H17" s="9">
        <f t="shared" si="17"/>
        <v>2.4819547897334959</v>
      </c>
      <c r="I17" s="9">
        <f t="shared" si="18"/>
        <v>3.2281873434290858</v>
      </c>
      <c r="J17" s="9">
        <f t="shared" si="19"/>
        <v>3.48043496721351</v>
      </c>
      <c r="K17" s="11">
        <f t="shared" si="20"/>
        <v>0.41493775933609955</v>
      </c>
      <c r="L17" s="11">
        <f t="shared" si="21"/>
        <v>0.32051282051282048</v>
      </c>
      <c r="M17" s="11">
        <f t="shared" si="22"/>
        <v>0.29761904761904762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-0.27922613347924563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0.2331333373864494</v>
      </c>
      <c r="Q17" s="11">
        <f>2*'OddsRatio_working_3-way'!K17*'OddsRatio_working_3-way'!L17*'OddsRatio_working_3-way'!M17</f>
        <v>7.9162423560763792E-2</v>
      </c>
      <c r="R17" s="11">
        <f t="shared" si="23"/>
        <v>0</v>
      </c>
      <c r="S17" s="11">
        <f t="shared" si="24"/>
        <v>-0.83492663985829163</v>
      </c>
      <c r="T17" s="11">
        <f t="shared" si="25"/>
        <v>-0.28350649910298525</v>
      </c>
      <c r="U17" s="11">
        <f>'OddsRatio_working_3-way'!S17-'OddsRatio_working_3-way'!R17^2/3</f>
        <v>-0.83492663985829163</v>
      </c>
      <c r="V17" s="11">
        <f>'OddsRatio_working_3-way'!S17*'OddsRatio_working_3-way'!R17/3-2*'OddsRatio_working_3-way'!R17^3/27-'OddsRatio_working_3-way'!T17</f>
        <v>0.28350649910298525</v>
      </c>
      <c r="W17" s="11">
        <f>'OddsRatio_working_3-way'!V17^2+4*'OddsRatio_working_3-way'!U17^3/27</f>
        <v>-5.8506491006478228E-3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0.14682181729419405</v>
      </c>
      <c r="Y17" s="11">
        <f>IF('OddsRatio_working_3-way'!W17&gt;=0,IF('OddsRatio_working_3-way'!V17+SQRT('OddsRatio_working_3-way'!W17)&gt;0,0,PI()),ACOS('OddsRatio_working_3-way'!V17/(2*'OddsRatio_working_3-way'!X17)))</f>
        <v>0.26352371269494412</v>
      </c>
      <c r="Z17" s="11">
        <f>'OddsRatio_working_3-way'!X17^(1/3)*COS('OddsRatio_working_3-way'!Y17/3)</f>
        <v>0.52551588288421824</v>
      </c>
      <c r="AA17" s="11">
        <f>'OddsRatio_working_3-way'!X17^(1/3)*COS(('OddsRatio_working_3-way'!Y17+2*PI())/3)</f>
        <v>-0.30283851768407943</v>
      </c>
      <c r="AB17" s="11">
        <f>'OddsRatio_working_3-way'!X17^(1/3)*COS(('OddsRatio_working_3-way'!Y17+4*PI())/3)</f>
        <v>-0.2226773652001387</v>
      </c>
      <c r="AC17" s="11">
        <f>'OddsRatio_working_3-way'!X17^(1/3)*SIN('OddsRatio_working_3-way'!Y17/3)</f>
        <v>4.6281062965153795E-2</v>
      </c>
      <c r="AD17" s="11">
        <f>'OddsRatio_working_3-way'!X17^(1/3)*SIN(('OddsRatio_working_3-way'!Y17+2*PI())/3)</f>
        <v>0.43196957318736401</v>
      </c>
      <c r="AE17" s="11">
        <f>'OddsRatio_working_3-way'!X17^(1/3)*SIN(('OddsRatio_working_3-way'!Y17+4*PI())/3)</f>
        <v>-0.47825063615251778</v>
      </c>
      <c r="AF17" s="11">
        <f>-'OddsRatio_working_3-way'!U17/(3*'OddsRatio_working_3-way'!X17^(1/3))*COS(('OddsRatio_working_3-way'!Y17)/3)</f>
        <v>0.52551588288421824</v>
      </c>
      <c r="AG17" s="11">
        <f>-'OddsRatio_working_3-way'!U17/(3*'OddsRatio_working_3-way'!X17^(1/3))*COS(('OddsRatio_working_3-way'!Y17+2*PI())/3)</f>
        <v>-0.30283851768407943</v>
      </c>
      <c r="AH17" s="11">
        <f>-'OddsRatio_working_3-way'!U17/(3*'OddsRatio_working_3-way'!X17^(1/3))*COS(('OddsRatio_working_3-way'!Y17+4*PI())/3)</f>
        <v>-0.2226773652001387</v>
      </c>
      <c r="AI17" s="11">
        <f>'OddsRatio_working_3-way'!U17/(3*'OddsRatio_working_3-way'!X17^(1/3))*SIN(('OddsRatio_working_3-way'!Y17)/3)</f>
        <v>-4.6281062965153795E-2</v>
      </c>
      <c r="AJ17" s="11">
        <f>'OddsRatio_working_3-way'!U17/(3*'OddsRatio_working_3-way'!X17^(1/3))*SIN(('OddsRatio_working_3-way'!Y17+2*PI())/3)</f>
        <v>-0.43196957318736401</v>
      </c>
      <c r="AK17" s="11">
        <f>'OddsRatio_working_3-way'!U17/(3*'OddsRatio_working_3-way'!X17^(1/3))*SIN(('OddsRatio_working_3-way'!Y17+4*PI())/3)</f>
        <v>0.47825063615251778</v>
      </c>
      <c r="AL17" s="11">
        <f>'OddsRatio_working_3-way'!Z17+'OddsRatio_working_3-way'!AF17</f>
        <v>1.0510317657684365</v>
      </c>
      <c r="AM17" s="11">
        <f>'OddsRatio_working_3-way'!AA17+'OddsRatio_working_3-way'!AG17</f>
        <v>-0.60567703536815887</v>
      </c>
      <c r="AN17" s="11">
        <f>'OddsRatio_working_3-way'!AB17+'OddsRatio_working_3-way'!AH17</f>
        <v>-0.4453547304002774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1.0510317657684365</v>
      </c>
      <c r="AS17" s="11">
        <f>IF(('OddsRatio_working_3-way'!X17=0),IF(Q17&gt;0,-Q17^(1/3),(-Q17)^(1/3)),'OddsRatio_working_3-way'!AM17-'OddsRatio_working_3-way'!R17/3)</f>
        <v>-0.60567703536815887</v>
      </c>
      <c r="AT17" s="11">
        <f>IF(('OddsRatio_working_3-way'!X17=0),IF(Q17&gt;0,-Q17^(1/3),(-Q17)^(1/3)),'OddsRatio_working_3-way'!AN17-'OddsRatio_working_3-way'!R17/3)</f>
        <v>-0.4453547304002774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4.8600000000000003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1.82</v>
      </c>
      <c r="D18" s="9">
        <f t="shared" si="13"/>
        <v>0.19622652762373283</v>
      </c>
      <c r="E18" s="9">
        <f t="shared" si="14"/>
        <v>0.26906180251443079</v>
      </c>
      <c r="F18" s="9">
        <f t="shared" si="15"/>
        <v>0.53471166986183638</v>
      </c>
      <c r="G18" s="9">
        <f t="shared" si="16"/>
        <v>1.0611789957717497</v>
      </c>
      <c r="H18" s="9">
        <f t="shared" si="17"/>
        <v>5.0961509236789553</v>
      </c>
      <c r="I18" s="9">
        <f t="shared" si="18"/>
        <v>3.7166182291756789</v>
      </c>
      <c r="J18" s="9">
        <f t="shared" si="19"/>
        <v>1.8701667765328349</v>
      </c>
      <c r="K18" s="11">
        <f t="shared" si="20"/>
        <v>0.20576131687242796</v>
      </c>
      <c r="L18" s="11">
        <f t="shared" si="21"/>
        <v>0.2808988764044944</v>
      </c>
      <c r="M18" s="11">
        <f t="shared" si="22"/>
        <v>0.54945054945054939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-0.25732588029716619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0.2299222024565345</v>
      </c>
      <c r="Q18" s="11">
        <f>2*'OddsRatio_working_3-way'!K18*'OddsRatio_working_3-way'!L18*'OddsRatio_working_3-way'!M18</f>
        <v>6.3514420568103455E-2</v>
      </c>
      <c r="R18" s="11">
        <f t="shared" si="23"/>
        <v>0</v>
      </c>
      <c r="S18" s="11">
        <f t="shared" si="24"/>
        <v>-0.89350593959307456</v>
      </c>
      <c r="T18" s="11">
        <f t="shared" si="25"/>
        <v>-0.24682484519145706</v>
      </c>
      <c r="U18" s="11">
        <f>'OddsRatio_working_3-way'!S18-'OddsRatio_working_3-way'!R18^2/3</f>
        <v>-0.89350593959307456</v>
      </c>
      <c r="V18" s="11">
        <f>'OddsRatio_working_3-way'!S18*'OddsRatio_working_3-way'!R18/3-2*'OddsRatio_working_3-way'!R18^3/27-'OddsRatio_working_3-way'!T18</f>
        <v>0.24682484519145706</v>
      </c>
      <c r="W18" s="11">
        <f>'OddsRatio_working_3-way'!V18^2+4*'OddsRatio_working_3-way'!U18^3/27</f>
        <v>-4.4756462604192901E-2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0.16254150762803607</v>
      </c>
      <c r="Y18" s="11">
        <f>IF('OddsRatio_working_3-way'!W18&gt;=0,IF('OddsRatio_working_3-way'!V18+SQRT('OddsRatio_working_3-way'!W18)&gt;0,0,PI()),ACOS('OddsRatio_working_3-way'!V18/(2*'OddsRatio_working_3-way'!X18)))</f>
        <v>0.70861010860925178</v>
      </c>
      <c r="Z18" s="11">
        <f>'OddsRatio_working_3-way'!X18^(1/3)*COS('OddsRatio_working_3-way'!Y18/3)</f>
        <v>0.53058949788587495</v>
      </c>
      <c r="AA18" s="11">
        <f>'OddsRatio_working_3-way'!X18^(1/3)*COS(('OddsRatio_working_3-way'!Y18+2*PI())/3)</f>
        <v>-0.37589571389433374</v>
      </c>
      <c r="AB18" s="11">
        <f>'OddsRatio_working_3-way'!X18^(1/3)*COS(('OddsRatio_working_3-way'!Y18+4*PI())/3)</f>
        <v>-0.15469378399154138</v>
      </c>
      <c r="AC18" s="11">
        <f>'OddsRatio_working_3-way'!X18^(1/3)*SIN('OddsRatio_working_3-way'!Y18/3)</f>
        <v>0.12771099377464215</v>
      </c>
      <c r="AD18" s="11">
        <f>'OddsRatio_working_3-way'!X18^(1/3)*SIN(('OddsRatio_working_3-way'!Y18+2*PI())/3)</f>
        <v>0.39564848726307644</v>
      </c>
      <c r="AE18" s="11">
        <f>'OddsRatio_working_3-way'!X18^(1/3)*SIN(('OddsRatio_working_3-way'!Y18+4*PI())/3)</f>
        <v>-0.52335948103771845</v>
      </c>
      <c r="AF18" s="11">
        <f>-'OddsRatio_working_3-way'!U18/(3*'OddsRatio_working_3-way'!X18^(1/3))*COS(('OddsRatio_working_3-way'!Y18)/3)</f>
        <v>0.53058949788587473</v>
      </c>
      <c r="AG18" s="11">
        <f>-'OddsRatio_working_3-way'!U18/(3*'OddsRatio_working_3-way'!X18^(1/3))*COS(('OddsRatio_working_3-way'!Y18+2*PI())/3)</f>
        <v>-0.37589571389433357</v>
      </c>
      <c r="AH18" s="11">
        <f>-'OddsRatio_working_3-way'!U18/(3*'OddsRatio_working_3-way'!X18^(1/3))*COS(('OddsRatio_working_3-way'!Y18+4*PI())/3)</f>
        <v>-0.15469378399154129</v>
      </c>
      <c r="AI18" s="11">
        <f>'OddsRatio_working_3-way'!U18/(3*'OddsRatio_working_3-way'!X18^(1/3))*SIN(('OddsRatio_working_3-way'!Y18)/3)</f>
        <v>-0.1277109937746421</v>
      </c>
      <c r="AJ18" s="11">
        <f>'OddsRatio_working_3-way'!U18/(3*'OddsRatio_working_3-way'!X18^(1/3))*SIN(('OddsRatio_working_3-way'!Y18+2*PI())/3)</f>
        <v>-0.39564848726307628</v>
      </c>
      <c r="AK18" s="11">
        <f>'OddsRatio_working_3-way'!U18/(3*'OddsRatio_working_3-way'!X18^(1/3))*SIN(('OddsRatio_working_3-way'!Y18+4*PI())/3)</f>
        <v>0.52335948103771823</v>
      </c>
      <c r="AL18" s="11">
        <f>'OddsRatio_working_3-way'!Z18+'OddsRatio_working_3-way'!AF18</f>
        <v>1.0611789957717497</v>
      </c>
      <c r="AM18" s="11">
        <f>'OddsRatio_working_3-way'!AA18+'OddsRatio_working_3-way'!AG18</f>
        <v>-0.75179142778866725</v>
      </c>
      <c r="AN18" s="11">
        <f>'OddsRatio_working_3-way'!AB18+'OddsRatio_working_3-way'!AH18</f>
        <v>-0.30938756798308265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1.0611789957717497</v>
      </c>
      <c r="AS18" s="11">
        <f>IF(('OddsRatio_working_3-way'!X18=0),IF(Q18&gt;0,-Q18^(1/3),(-Q18)^(1/3)),'OddsRatio_working_3-way'!AM18-'OddsRatio_working_3-way'!R18/3)</f>
        <v>-0.75179142778866725</v>
      </c>
      <c r="AT18" s="11">
        <f>IF(('OddsRatio_working_3-way'!X18=0),IF(Q18&gt;0,-Q18^(1/3),(-Q18)^(1/3)),'OddsRatio_working_3-way'!AN18-'OddsRatio_working_3-way'!R18/3)</f>
        <v>-0.30938756798308265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</v>
      </c>
      <c r="B19" s="4">
        <f>IF('True_Odds_Calculator_3-way'!B20="","",'True_Odds_Calculator_3-way'!B20)</f>
        <v>3.6</v>
      </c>
      <c r="C19" s="4">
        <f>IF('True_Odds_Calculator_3-way'!C20="","",'True_Odds_Calculator_3-way'!C20)</f>
        <v>4.93</v>
      </c>
      <c r="D19" s="9">
        <f t="shared" si="13"/>
        <v>0.54073333347769503</v>
      </c>
      <c r="E19" s="9">
        <f t="shared" si="14"/>
        <v>0.2659322465704741</v>
      </c>
      <c r="F19" s="9">
        <f t="shared" si="15"/>
        <v>0.1933344199518309</v>
      </c>
      <c r="G19" s="9">
        <f t="shared" si="16"/>
        <v>1.0616755017869852</v>
      </c>
      <c r="H19" s="9">
        <f t="shared" si="17"/>
        <v>1.8493404014295884</v>
      </c>
      <c r="I19" s="9">
        <f t="shared" si="18"/>
        <v>3.7603563046461623</v>
      </c>
      <c r="J19" s="9">
        <f t="shared" si="19"/>
        <v>5.1723847220228514</v>
      </c>
      <c r="K19" s="11">
        <f t="shared" si="20"/>
        <v>0.55555555555555558</v>
      </c>
      <c r="L19" s="11">
        <f t="shared" si="21"/>
        <v>0.27777777777777779</v>
      </c>
      <c r="M19" s="11">
        <f t="shared" si="22"/>
        <v>0.20283975659229211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-0.25587859664938783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0.229446823429244</v>
      </c>
      <c r="Q19" s="11">
        <f>2*'OddsRatio_working_3-way'!K19*'OddsRatio_working_3-way'!L19*'OddsRatio_working_3-way'!M19</f>
        <v>6.2604863145769185E-2</v>
      </c>
      <c r="R19" s="11">
        <f t="shared" si="23"/>
        <v>0</v>
      </c>
      <c r="S19" s="11">
        <f t="shared" si="24"/>
        <v>-0.89670189861029526</v>
      </c>
      <c r="T19" s="11">
        <f t="shared" si="25"/>
        <v>-0.24466627520062634</v>
      </c>
      <c r="U19" s="11">
        <f>'OddsRatio_working_3-way'!S19-'OddsRatio_working_3-way'!R19^2/3</f>
        <v>-0.89670189861029526</v>
      </c>
      <c r="V19" s="11">
        <f>'OddsRatio_working_3-way'!S19*'OddsRatio_working_3-way'!R19/3-2*'OddsRatio_working_3-way'!R19^3/27-'OddsRatio_working_3-way'!T19</f>
        <v>0.24466627520062634</v>
      </c>
      <c r="W19" s="11">
        <f>'OddsRatio_working_3-way'!V19^2+4*'OddsRatio_working_3-way'!U19^3/27</f>
        <v>-4.6955442953452366E-2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0.16341437297098516</v>
      </c>
      <c r="Y19" s="11">
        <f>IF('OddsRatio_working_3-way'!W19&gt;=0,IF('OddsRatio_working_3-way'!V19+SQRT('OddsRatio_working_3-way'!W19)&gt;0,0,PI()),ACOS('OddsRatio_working_3-way'!V19/(2*'OddsRatio_working_3-way'!X19)))</f>
        <v>0.72483781332095076</v>
      </c>
      <c r="Z19" s="11">
        <f>'OddsRatio_working_3-way'!X19^(1/3)*COS('OddsRatio_working_3-way'!Y19/3)</f>
        <v>0.53083775089349261</v>
      </c>
      <c r="AA19" s="11">
        <f>'OddsRatio_working_3-way'!X19^(1/3)*COS(('OddsRatio_working_3-way'!Y19+2*PI())/3)</f>
        <v>-0.37870583993219598</v>
      </c>
      <c r="AB19" s="11">
        <f>'OddsRatio_working_3-way'!X19^(1/3)*COS(('OddsRatio_working_3-way'!Y19+4*PI())/3)</f>
        <v>-0.15213191096129677</v>
      </c>
      <c r="AC19" s="11">
        <f>'OddsRatio_working_3-way'!X19^(1/3)*SIN('OddsRatio_working_3-way'!Y19/3)</f>
        <v>0.13081251888269982</v>
      </c>
      <c r="AD19" s="11">
        <f>'OddsRatio_working_3-way'!X19^(1/3)*SIN(('OddsRatio_working_3-way'!Y19+2*PI())/3)</f>
        <v>0.39431271812021024</v>
      </c>
      <c r="AE19" s="11">
        <f>'OddsRatio_working_3-way'!X19^(1/3)*SIN(('OddsRatio_working_3-way'!Y19+4*PI())/3)</f>
        <v>-0.52512523700291014</v>
      </c>
      <c r="AF19" s="11">
        <f>-'OddsRatio_working_3-way'!U19/(3*'OddsRatio_working_3-way'!X19^(1/3))*COS(('OddsRatio_working_3-way'!Y19)/3)</f>
        <v>0.53083775089349261</v>
      </c>
      <c r="AG19" s="11">
        <f>-'OddsRatio_working_3-way'!U19/(3*'OddsRatio_working_3-way'!X19^(1/3))*COS(('OddsRatio_working_3-way'!Y19+2*PI())/3)</f>
        <v>-0.37870583993219598</v>
      </c>
      <c r="AH19" s="11">
        <f>-'OddsRatio_working_3-way'!U19/(3*'OddsRatio_working_3-way'!X19^(1/3))*COS(('OddsRatio_working_3-way'!Y19+4*PI())/3)</f>
        <v>-0.15213191096129677</v>
      </c>
      <c r="AI19" s="11">
        <f>'OddsRatio_working_3-way'!U19/(3*'OddsRatio_working_3-way'!X19^(1/3))*SIN(('OddsRatio_working_3-way'!Y19)/3)</f>
        <v>-0.13081251888269982</v>
      </c>
      <c r="AJ19" s="11">
        <f>'OddsRatio_working_3-way'!U19/(3*'OddsRatio_working_3-way'!X19^(1/3))*SIN(('OddsRatio_working_3-way'!Y19+2*PI())/3)</f>
        <v>-0.39431271812021024</v>
      </c>
      <c r="AK19" s="11">
        <f>'OddsRatio_working_3-way'!U19/(3*'OddsRatio_working_3-way'!X19^(1/3))*SIN(('OddsRatio_working_3-way'!Y19+4*PI())/3)</f>
        <v>0.52512523700291014</v>
      </c>
      <c r="AL19" s="11">
        <f>'OddsRatio_working_3-way'!Z19+'OddsRatio_working_3-way'!AF19</f>
        <v>1.0616755017869852</v>
      </c>
      <c r="AM19" s="11">
        <f>'OddsRatio_working_3-way'!AA19+'OddsRatio_working_3-way'!AG19</f>
        <v>-0.75741167986439195</v>
      </c>
      <c r="AN19" s="11">
        <f>'OddsRatio_working_3-way'!AB19+'OddsRatio_working_3-way'!AH19</f>
        <v>-0.30426382192259355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1.0616755017869852</v>
      </c>
      <c r="AS19" s="11">
        <f>IF(('OddsRatio_working_3-way'!X19=0),IF(Q19&gt;0,-Q19^(1/3),(-Q19)^(1/3)),'OddsRatio_working_3-way'!AM19-'OddsRatio_working_3-way'!R19/3)</f>
        <v>-0.75741167986439195</v>
      </c>
      <c r="AT19" s="11">
        <f>IF(('OddsRatio_working_3-way'!X19=0),IF(Q19&gt;0,-Q19^(1/3),(-Q19)^(1/3)),'OddsRatio_working_3-way'!AN19-'OddsRatio_working_3-way'!R19/3)</f>
        <v>-0.30426382192259355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2.16</v>
      </c>
      <c r="B20" s="4">
        <f>IF('True_Odds_Calculator_3-way'!B21="","",'True_Odds_Calculator_3-way'!B21)</f>
        <v>3.38</v>
      </c>
      <c r="C20" s="4">
        <f>IF('True_Odds_Calculator_3-way'!C21="","",'True_Odds_Calculator_3-way'!C21)</f>
        <v>3.7</v>
      </c>
      <c r="D20" s="9">
        <f t="shared" si="13"/>
        <v>0.45185167150896932</v>
      </c>
      <c r="E20" s="9">
        <f t="shared" si="14"/>
        <v>0.28661683103157803</v>
      </c>
      <c r="F20" s="9">
        <f t="shared" si="15"/>
        <v>0.26153149745945276</v>
      </c>
      <c r="G20" s="9">
        <f t="shared" si="16"/>
        <v>1.0457893425827192</v>
      </c>
      <c r="H20" s="9">
        <f t="shared" si="17"/>
        <v>2.2131156373959544</v>
      </c>
      <c r="I20" s="9">
        <f t="shared" si="18"/>
        <v>3.4889786353468715</v>
      </c>
      <c r="J20" s="9">
        <f t="shared" si="19"/>
        <v>3.8236312249733428</v>
      </c>
      <c r="K20" s="11">
        <f t="shared" si="20"/>
        <v>0.46296296296296291</v>
      </c>
      <c r="L20" s="11">
        <f t="shared" si="21"/>
        <v>0.29585798816568049</v>
      </c>
      <c r="M20" s="11">
        <f t="shared" si="22"/>
        <v>0.27027027027027023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-0.27594754517831444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0.23100023100023093</v>
      </c>
      <c r="Q20" s="11">
        <f>2*'OddsRatio_working_3-way'!K20*'OddsRatio_working_3-way'!L20*'OddsRatio_working_3-way'!M20</f>
        <v>7.4038535576997105E-2</v>
      </c>
      <c r="R20" s="11">
        <f t="shared" si="23"/>
        <v>0</v>
      </c>
      <c r="S20" s="11">
        <f t="shared" si="24"/>
        <v>-0.83711645577771299</v>
      </c>
      <c r="T20" s="11">
        <f t="shared" si="25"/>
        <v>-0.26830655633901063</v>
      </c>
      <c r="U20" s="11">
        <f>'OddsRatio_working_3-way'!S20-'OddsRatio_working_3-way'!R20^2/3</f>
        <v>-0.83711645577771299</v>
      </c>
      <c r="V20" s="11">
        <f>'OddsRatio_working_3-way'!S20*'OddsRatio_working_3-way'!R20/3-2*'OddsRatio_working_3-way'!R20^3/27-'OddsRatio_working_3-way'!T20</f>
        <v>0.26830655633901063</v>
      </c>
      <c r="W20" s="11">
        <f>'OddsRatio_working_3-way'!V20^2+4*'OddsRatio_working_3-way'!U20^3/27</f>
        <v>-1.491841300755184E-2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0.14739981443513636</v>
      </c>
      <c r="Y20" s="11">
        <f>IF('OddsRatio_working_3-way'!W20&gt;=0,IF('OddsRatio_working_3-way'!V20+SQRT('OddsRatio_working_3-way'!W20)&gt;0,0,PI()),ACOS('OddsRatio_working_3-way'!V20/(2*'OddsRatio_working_3-way'!X20)))</f>
        <v>0.42719394031955393</v>
      </c>
      <c r="Z20" s="11">
        <f>'OddsRatio_working_3-way'!X20^(1/3)*COS('OddsRatio_working_3-way'!Y20/3)</f>
        <v>0.52289467129135969</v>
      </c>
      <c r="AA20" s="11">
        <f>'OddsRatio_working_3-way'!X20^(1/3)*COS(('OddsRatio_working_3-way'!Y20+2*PI())/3)</f>
        <v>-0.32637025914542656</v>
      </c>
      <c r="AB20" s="11">
        <f>'OddsRatio_working_3-way'!X20^(1/3)*COS(('OddsRatio_working_3-way'!Y20+4*PI())/3)</f>
        <v>-0.19652441214593305</v>
      </c>
      <c r="AC20" s="11">
        <f>'OddsRatio_working_3-way'!X20^(1/3)*SIN('OddsRatio_working_3-way'!Y20/3)</f>
        <v>7.4966534718312536E-2</v>
      </c>
      <c r="AD20" s="11">
        <f>'OddsRatio_working_3-way'!X20^(1/3)*SIN(('OddsRatio_working_3-way'!Y20+2*PI())/3)</f>
        <v>0.4153568014826749</v>
      </c>
      <c r="AE20" s="11">
        <f>'OddsRatio_working_3-way'!X20^(1/3)*SIN(('OddsRatio_working_3-way'!Y20+4*PI())/3)</f>
        <v>-0.49032333620098739</v>
      </c>
      <c r="AF20" s="11">
        <f>-'OddsRatio_working_3-way'!U20/(3*'OddsRatio_working_3-way'!X20^(1/3))*COS(('OddsRatio_working_3-way'!Y20)/3)</f>
        <v>0.52289467129135958</v>
      </c>
      <c r="AG20" s="11">
        <f>-'OddsRatio_working_3-way'!U20/(3*'OddsRatio_working_3-way'!X20^(1/3))*COS(('OddsRatio_working_3-way'!Y20+2*PI())/3)</f>
        <v>-0.32637025914542644</v>
      </c>
      <c r="AH20" s="11">
        <f>-'OddsRatio_working_3-way'!U20/(3*'OddsRatio_working_3-way'!X20^(1/3))*COS(('OddsRatio_working_3-way'!Y20+4*PI())/3)</f>
        <v>-0.19652441214593303</v>
      </c>
      <c r="AI20" s="11">
        <f>'OddsRatio_working_3-way'!U20/(3*'OddsRatio_working_3-way'!X20^(1/3))*SIN(('OddsRatio_working_3-way'!Y20)/3)</f>
        <v>-7.4966534718312522E-2</v>
      </c>
      <c r="AJ20" s="11">
        <f>'OddsRatio_working_3-way'!U20/(3*'OddsRatio_working_3-way'!X20^(1/3))*SIN(('OddsRatio_working_3-way'!Y20+2*PI())/3)</f>
        <v>-0.41535680148267484</v>
      </c>
      <c r="AK20" s="11">
        <f>'OddsRatio_working_3-way'!U20/(3*'OddsRatio_working_3-way'!X20^(1/3))*SIN(('OddsRatio_working_3-way'!Y20+4*PI())/3)</f>
        <v>0.49032333620098728</v>
      </c>
      <c r="AL20" s="11">
        <f>'OddsRatio_working_3-way'!Z20+'OddsRatio_working_3-way'!AF20</f>
        <v>1.0457893425827192</v>
      </c>
      <c r="AM20" s="11">
        <f>'OddsRatio_working_3-way'!AA20+'OddsRatio_working_3-way'!AG20</f>
        <v>-0.652740518290853</v>
      </c>
      <c r="AN20" s="11">
        <f>'OddsRatio_working_3-way'!AB20+'OddsRatio_working_3-way'!AH20</f>
        <v>-0.39304882429186605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1.0457893425827192</v>
      </c>
      <c r="AS20" s="11">
        <f>IF(('OddsRatio_working_3-way'!X20=0),IF(Q20&gt;0,-Q20^(1/3),(-Q20)^(1/3)),'OddsRatio_working_3-way'!AM20-'OddsRatio_working_3-way'!R20/3)</f>
        <v>-0.652740518290853</v>
      </c>
      <c r="AT20" s="11">
        <f>IF(('OddsRatio_working_3-way'!X20=0),IF(Q20&gt;0,-Q20^(1/3),(-Q20)^(1/3)),'OddsRatio_working_3-way'!AN20-'OddsRatio_working_3-way'!R20/3)</f>
        <v>-0.39304882429186605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1.28</v>
      </c>
      <c r="B21" s="4">
        <f>IF('True_Odds_Calculator_3-way'!B22="","",'True_Odds_Calculator_3-way'!B22)</f>
        <v>5.79</v>
      </c>
      <c r="C21" s="4">
        <f>IF('True_Odds_Calculator_3-way'!C22="","",'True_Odds_Calculator_3-way'!C22)</f>
        <v>13.24</v>
      </c>
      <c r="D21" s="9">
        <f t="shared" si="13"/>
        <v>0.76775158778884234</v>
      </c>
      <c r="E21" s="9">
        <f t="shared" si="14"/>
        <v>0.16194358288908675</v>
      </c>
      <c r="F21" s="9">
        <f t="shared" si="15"/>
        <v>7.0304829322070966E-2</v>
      </c>
      <c r="G21" s="9">
        <f t="shared" si="16"/>
        <v>1.0803736888760145</v>
      </c>
      <c r="H21" s="9">
        <f t="shared" si="17"/>
        <v>1.3025046328852841</v>
      </c>
      <c r="I21" s="9">
        <f t="shared" si="18"/>
        <v>6.1749899697161093</v>
      </c>
      <c r="J21" s="9">
        <f t="shared" si="19"/>
        <v>14.223773951842418</v>
      </c>
      <c r="K21" s="11">
        <f t="shared" si="20"/>
        <v>0.78125</v>
      </c>
      <c r="L21" s="11">
        <f t="shared" si="21"/>
        <v>0.17271157167530224</v>
      </c>
      <c r="M21" s="11">
        <f t="shared" si="22"/>
        <v>7.5528700906344406E-2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-0.16730096426279295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0.17640892334423866</v>
      </c>
      <c r="Q21" s="11">
        <f>2*'OddsRatio_working_3-way'!K21*'OddsRatio_working_3-way'!L21*'OddsRatio_working_3-way'!M21</f>
        <v>2.0382313500200887E-2</v>
      </c>
      <c r="R21" s="11">
        <f t="shared" si="23"/>
        <v>0</v>
      </c>
      <c r="S21" s="11">
        <f t="shared" si="24"/>
        <v>-1.0544405653701978</v>
      </c>
      <c r="T21" s="11">
        <f t="shared" si="25"/>
        <v>-0.12183022130216035</v>
      </c>
      <c r="U21" s="11">
        <f>'OddsRatio_working_3-way'!S21-'OddsRatio_working_3-way'!R21^2/3</f>
        <v>-1.0544405653701978</v>
      </c>
      <c r="V21" s="11">
        <f>'OddsRatio_working_3-way'!S21*'OddsRatio_working_3-way'!R21/3-2*'OddsRatio_working_3-way'!R21^3/27-'OddsRatio_working_3-way'!T21</f>
        <v>0.12183022130216035</v>
      </c>
      <c r="W21" s="11">
        <f>'OddsRatio_working_3-way'!V21^2+4*'OddsRatio_working_3-way'!U21^3/27</f>
        <v>-0.15884248920402905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0.20837771715478745</v>
      </c>
      <c r="Y21" s="11">
        <f>IF('OddsRatio_working_3-way'!W21&gt;=0,IF('OddsRatio_working_3-way'!V21+SQRT('OddsRatio_working_3-way'!W21)&gt;0,0,PI()),ACOS('OddsRatio_working_3-way'!V21/(2*'OddsRatio_working_3-way'!X21)))</f>
        <v>1.274133700017392</v>
      </c>
      <c r="Z21" s="11">
        <f>'OddsRatio_working_3-way'!X21^(1/3)*COS('OddsRatio_working_3-way'!Y21/3)</f>
        <v>0.54018684443800724</v>
      </c>
      <c r="AA21" s="11">
        <f>'OddsRatio_working_3-way'!X21^(1/3)*COS(('OddsRatio_working_3-way'!Y21+2*PI())/3)</f>
        <v>-0.48165611071730813</v>
      </c>
      <c r="AB21" s="11">
        <f>'OddsRatio_working_3-way'!X21^(1/3)*COS(('OddsRatio_working_3-way'!Y21+4*PI())/3)</f>
        <v>-5.8530733720698981E-2</v>
      </c>
      <c r="AC21" s="11">
        <f>'OddsRatio_working_3-way'!X21^(1/3)*SIN('OddsRatio_working_3-way'!Y21/3)</f>
        <v>0.24429155030995406</v>
      </c>
      <c r="AD21" s="11">
        <f>'OddsRatio_working_3-way'!X21^(1/3)*SIN(('OddsRatio_working_3-way'!Y21+2*PI())/3)</f>
        <v>0.34566975491848989</v>
      </c>
      <c r="AE21" s="11">
        <f>'OddsRatio_working_3-way'!X21^(1/3)*SIN(('OddsRatio_working_3-way'!Y21+4*PI())/3)</f>
        <v>-0.58996130522844403</v>
      </c>
      <c r="AF21" s="11">
        <f>-'OddsRatio_working_3-way'!U21/(3*'OddsRatio_working_3-way'!X21^(1/3))*COS(('OddsRatio_working_3-way'!Y21)/3)</f>
        <v>0.54018684443800724</v>
      </c>
      <c r="AG21" s="11">
        <f>-'OddsRatio_working_3-way'!U21/(3*'OddsRatio_working_3-way'!X21^(1/3))*COS(('OddsRatio_working_3-way'!Y21+2*PI())/3)</f>
        <v>-0.48165611071730813</v>
      </c>
      <c r="AH21" s="11">
        <f>-'OddsRatio_working_3-way'!U21/(3*'OddsRatio_working_3-way'!X21^(1/3))*COS(('OddsRatio_working_3-way'!Y21+4*PI())/3)</f>
        <v>-5.8530733720698981E-2</v>
      </c>
      <c r="AI21" s="11">
        <f>'OddsRatio_working_3-way'!U21/(3*'OddsRatio_working_3-way'!X21^(1/3))*SIN(('OddsRatio_working_3-way'!Y21)/3)</f>
        <v>-0.24429155030995406</v>
      </c>
      <c r="AJ21" s="11">
        <f>'OddsRatio_working_3-way'!U21/(3*'OddsRatio_working_3-way'!X21^(1/3))*SIN(('OddsRatio_working_3-way'!Y21+2*PI())/3)</f>
        <v>-0.34566975491848989</v>
      </c>
      <c r="AK21" s="11">
        <f>'OddsRatio_working_3-way'!U21/(3*'OddsRatio_working_3-way'!X21^(1/3))*SIN(('OddsRatio_working_3-way'!Y21+4*PI())/3)</f>
        <v>0.58996130522844403</v>
      </c>
      <c r="AL21" s="11">
        <f>'OddsRatio_working_3-way'!Z21+'OddsRatio_working_3-way'!AF21</f>
        <v>1.0803736888760145</v>
      </c>
      <c r="AM21" s="11">
        <f>'OddsRatio_working_3-way'!AA21+'OddsRatio_working_3-way'!AG21</f>
        <v>-0.96331222143461626</v>
      </c>
      <c r="AN21" s="11">
        <f>'OddsRatio_working_3-way'!AB21+'OddsRatio_working_3-way'!AH21</f>
        <v>-0.11706146744139796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1.0803736888760145</v>
      </c>
      <c r="AS21" s="11">
        <f>IF(('OddsRatio_working_3-way'!X21=0),IF(Q21&gt;0,-Q21^(1/3),(-Q21)^(1/3)),'OddsRatio_working_3-way'!AM21-'OddsRatio_working_3-way'!R21/3)</f>
        <v>-0.96331222143461626</v>
      </c>
      <c r="AT21" s="11">
        <f>IF(('OddsRatio_working_3-way'!X21=0),IF(Q21&gt;0,-Q21^(1/3),(-Q21)^(1/3)),'OddsRatio_working_3-way'!AN21-'OddsRatio_working_3-way'!R21/3)</f>
        <v>-0.11706146744139796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1.37</v>
      </c>
      <c r="B22" s="4">
        <f>IF('True_Odds_Calculator_3-way'!B23="","",'True_Odds_Calculator_3-way'!B23)</f>
        <v>5.52</v>
      </c>
      <c r="C22" s="4">
        <f>IF('True_Odds_Calculator_3-way'!C23="","",'True_Odds_Calculator_3-way'!C23)</f>
        <v>8.2799999999999994</v>
      </c>
      <c r="D22" s="9">
        <f t="shared" si="13"/>
        <v>0.71570281870525765</v>
      </c>
      <c r="E22" s="9">
        <f t="shared" si="14"/>
        <v>0.17086356482045859</v>
      </c>
      <c r="F22" s="9">
        <f t="shared" si="15"/>
        <v>0.11343361647428374</v>
      </c>
      <c r="G22" s="9">
        <f t="shared" si="16"/>
        <v>1.0735891213144608</v>
      </c>
      <c r="H22" s="9">
        <f t="shared" si="17"/>
        <v>1.3972279748863505</v>
      </c>
      <c r="I22" s="9">
        <f t="shared" si="18"/>
        <v>5.8526228283413619</v>
      </c>
      <c r="J22" s="9">
        <f t="shared" si="19"/>
        <v>8.8157288031692751</v>
      </c>
      <c r="K22" s="11">
        <f t="shared" si="20"/>
        <v>0.72992700729927007</v>
      </c>
      <c r="L22" s="11">
        <f t="shared" si="21"/>
        <v>0.1811594202898551</v>
      </c>
      <c r="M22" s="11">
        <f t="shared" si="22"/>
        <v>0.12077294685990339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-0.19443818413089731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0.19435718333928703</v>
      </c>
      <c r="Q22" s="11">
        <f>2*'OddsRatio_working_3-way'!K22*'OddsRatio_working_3-way'!L22*'OddsRatio_working_3-way'!M22</f>
        <v>3.1940375240638794E-2</v>
      </c>
      <c r="R22" s="11">
        <f t="shared" si="23"/>
        <v>0</v>
      </c>
      <c r="S22" s="11">
        <f t="shared" si="24"/>
        <v>-0.99958341108783577</v>
      </c>
      <c r="T22" s="11">
        <f t="shared" si="25"/>
        <v>-0.16427007577450056</v>
      </c>
      <c r="U22" s="11">
        <f>'OddsRatio_working_3-way'!S22-'OddsRatio_working_3-way'!R22^2/3</f>
        <v>-0.99958341108783577</v>
      </c>
      <c r="V22" s="11">
        <f>'OddsRatio_working_3-way'!S22*'OddsRatio_working_3-way'!R22/3-2*'OddsRatio_working_3-way'!R22^3/27-'OddsRatio_working_3-way'!T22</f>
        <v>0.16427007577450056</v>
      </c>
      <c r="W22" s="11">
        <f>'OddsRatio_working_3-way'!V22^2+4*'OddsRatio_working_3-way'!U22^3/27</f>
        <v>-0.12097841684654728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0.19232984339508225</v>
      </c>
      <c r="Y22" s="11">
        <f>IF('OddsRatio_working_3-way'!W22&gt;=0,IF('OddsRatio_working_3-way'!V22+SQRT('OddsRatio_working_3-way'!W22)&gt;0,0,PI()),ACOS('OddsRatio_working_3-way'!V22/(2*'OddsRatio_working_3-way'!X22)))</f>
        <v>1.1295651993074878</v>
      </c>
      <c r="Z22" s="11">
        <f>'OddsRatio_working_3-way'!X22^(1/3)*COS('OddsRatio_working_3-way'!Y22/3)</f>
        <v>0.53679456065723052</v>
      </c>
      <c r="AA22" s="11">
        <f>'OddsRatio_working_3-way'!X22^(1/3)*COS(('OddsRatio_working_3-way'!Y22+2*PI())/3)</f>
        <v>-0.45220302699766579</v>
      </c>
      <c r="AB22" s="11">
        <f>'OddsRatio_working_3-way'!X22^(1/3)*COS(('OddsRatio_working_3-way'!Y22+4*PI())/3)</f>
        <v>-8.4591533659564552E-2</v>
      </c>
      <c r="AC22" s="11">
        <f>'OddsRatio_working_3-way'!X22^(1/3)*SIN('OddsRatio_working_3-way'!Y22/3)</f>
        <v>0.21224059463595316</v>
      </c>
      <c r="AD22" s="11">
        <f>'OddsRatio_working_3-way'!X22^(1/3)*SIN(('OddsRatio_working_3-way'!Y22+2*PI())/3)</f>
        <v>0.35875742882449191</v>
      </c>
      <c r="AE22" s="11">
        <f>'OddsRatio_working_3-way'!X22^(1/3)*SIN(('OddsRatio_working_3-way'!Y22+4*PI())/3)</f>
        <v>-0.57099802346044493</v>
      </c>
      <c r="AF22" s="11">
        <f>-'OddsRatio_working_3-way'!U22/(3*'OddsRatio_working_3-way'!X22^(1/3))*COS(('OddsRatio_working_3-way'!Y22)/3)</f>
        <v>0.5367945606572303</v>
      </c>
      <c r="AG22" s="11">
        <f>-'OddsRatio_working_3-way'!U22/(3*'OddsRatio_working_3-way'!X22^(1/3))*COS(('OddsRatio_working_3-way'!Y22+2*PI())/3)</f>
        <v>-0.45220302699766562</v>
      </c>
      <c r="AH22" s="11">
        <f>-'OddsRatio_working_3-way'!U22/(3*'OddsRatio_working_3-way'!X22^(1/3))*COS(('OddsRatio_working_3-way'!Y22+4*PI())/3)</f>
        <v>-8.4591533659564525E-2</v>
      </c>
      <c r="AI22" s="11">
        <f>'OddsRatio_working_3-way'!U22/(3*'OddsRatio_working_3-way'!X22^(1/3))*SIN(('OddsRatio_working_3-way'!Y22)/3)</f>
        <v>-0.21224059463595307</v>
      </c>
      <c r="AJ22" s="11">
        <f>'OddsRatio_working_3-way'!U22/(3*'OddsRatio_working_3-way'!X22^(1/3))*SIN(('OddsRatio_working_3-way'!Y22+2*PI())/3)</f>
        <v>-0.35875742882449174</v>
      </c>
      <c r="AK22" s="11">
        <f>'OddsRatio_working_3-way'!U22/(3*'OddsRatio_working_3-way'!X22^(1/3))*SIN(('OddsRatio_working_3-way'!Y22+4*PI())/3)</f>
        <v>0.5709980234604447</v>
      </c>
      <c r="AL22" s="11">
        <f>'OddsRatio_working_3-way'!Z22+'OddsRatio_working_3-way'!AF22</f>
        <v>1.0735891213144608</v>
      </c>
      <c r="AM22" s="11">
        <f>'OddsRatio_working_3-way'!AA22+'OddsRatio_working_3-way'!AG22</f>
        <v>-0.90440605399533136</v>
      </c>
      <c r="AN22" s="11">
        <f>'OddsRatio_working_3-way'!AB22+'OddsRatio_working_3-way'!AH22</f>
        <v>-0.16918306731912908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1.0735891213144608</v>
      </c>
      <c r="AS22" s="11">
        <f>IF(('OddsRatio_working_3-way'!X22=0),IF(Q22&gt;0,-Q22^(1/3),(-Q22)^(1/3)),'OddsRatio_working_3-way'!AM22-'OddsRatio_working_3-way'!R22/3)</f>
        <v>-0.90440605399533136</v>
      </c>
      <c r="AT22" s="11">
        <f>IF(('OddsRatio_working_3-way'!X22=0),IF(Q22&gt;0,-Q22^(1/3),(-Q22)^(1/3)),'OddsRatio_working_3-way'!AN22-'OddsRatio_working_3-way'!R22/3)</f>
        <v>-0.16918306731912908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2.9</v>
      </c>
      <c r="B23" s="4">
        <f>IF('True_Odds_Calculator_3-way'!B24="","",'True_Odds_Calculator_3-way'!B24)</f>
        <v>3.15</v>
      </c>
      <c r="C23" s="4">
        <f>IF('True_Odds_Calculator_3-way'!C24="","",'True_Odds_Calculator_3-way'!C24)</f>
        <v>2.66</v>
      </c>
      <c r="D23" s="9">
        <f t="shared" si="13"/>
        <v>0.33207604299800952</v>
      </c>
      <c r="E23" s="9">
        <f t="shared" si="14"/>
        <v>0.30524929110499616</v>
      </c>
      <c r="F23" s="9">
        <f t="shared" si="15"/>
        <v>0.3626746658969941</v>
      </c>
      <c r="G23" s="9">
        <f t="shared" si="16"/>
        <v>1.0586097134986545</v>
      </c>
      <c r="H23" s="9">
        <f t="shared" si="17"/>
        <v>3.0113584556474433</v>
      </c>
      <c r="I23" s="9">
        <f t="shared" si="18"/>
        <v>3.2760108840221074</v>
      </c>
      <c r="J23" s="9">
        <f t="shared" si="19"/>
        <v>2.7572921244077673</v>
      </c>
      <c r="K23" s="11">
        <f t="shared" si="20"/>
        <v>0.34482758620689657</v>
      </c>
      <c r="L23" s="11">
        <f t="shared" si="21"/>
        <v>0.31746031746031744</v>
      </c>
      <c r="M23" s="11">
        <f t="shared" si="22"/>
        <v>0.37593984962406013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-0.2790679490186877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0.23498812713228062</v>
      </c>
      <c r="Q23" s="11">
        <f>2*'OddsRatio_working_3-way'!K23*'OddsRatio_working_3-way'!L23*'OddsRatio_working_3-way'!M23</f>
        <v>8.2307575177681475E-2</v>
      </c>
      <c r="R23" s="11">
        <f t="shared" si="23"/>
        <v>0</v>
      </c>
      <c r="S23" s="11">
        <f t="shared" si="24"/>
        <v>-0.84204627567798807</v>
      </c>
      <c r="T23" s="11">
        <f t="shared" si="25"/>
        <v>-0.29493739953694853</v>
      </c>
      <c r="U23" s="11">
        <f>'OddsRatio_working_3-way'!S23-'OddsRatio_working_3-way'!R23^2/3</f>
        <v>-0.84204627567798807</v>
      </c>
      <c r="V23" s="11">
        <f>'OddsRatio_working_3-way'!S23*'OddsRatio_working_3-way'!R23/3-2*'OddsRatio_working_3-way'!R23^3/27-'OddsRatio_working_3-way'!T23</f>
        <v>0.29493739953694853</v>
      </c>
      <c r="W23" s="11">
        <f>'OddsRatio_working_3-way'!V23^2+4*'OddsRatio_working_3-way'!U23^3/27</f>
        <v>-1.4632069141868181E-3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0.14870379665614158</v>
      </c>
      <c r="Y23" s="11">
        <f>IF('OddsRatio_working_3-way'!W23&gt;=0,IF('OddsRatio_working_3-way'!V23+SQRT('OddsRatio_working_3-way'!W23)&gt;0,0,PI()),ACOS('OddsRatio_working_3-way'!V23/(2*'OddsRatio_working_3-way'!X23)))</f>
        <v>0.12897500013678687</v>
      </c>
      <c r="Z23" s="11">
        <f>'OddsRatio_working_3-way'!X23^(1/3)*COS('OddsRatio_working_3-way'!Y23/3)</f>
        <v>0.52930485674932737</v>
      </c>
      <c r="AA23" s="11">
        <f>'OddsRatio_working_3-way'!X23^(1/3)*COS(('OddsRatio_working_3-way'!Y23+2*PI())/3)</f>
        <v>-0.2843715912797562</v>
      </c>
      <c r="AB23" s="11">
        <f>'OddsRatio_working_3-way'!X23^(1/3)*COS(('OddsRatio_working_3-way'!Y23+4*PI())/3)</f>
        <v>-0.24493326546957114</v>
      </c>
      <c r="AC23" s="11">
        <f>'OddsRatio_working_3-way'!X23^(1/3)*SIN('OddsRatio_working_3-way'!Y23/3)</f>
        <v>2.2769728022898436E-2</v>
      </c>
      <c r="AD23" s="11">
        <f>'OddsRatio_working_3-way'!X23^(1/3)*SIN(('OddsRatio_working_3-way'!Y23+2*PI())/3)</f>
        <v>0.44700658827995149</v>
      </c>
      <c r="AE23" s="11">
        <f>'OddsRatio_working_3-way'!X23^(1/3)*SIN(('OddsRatio_working_3-way'!Y23+4*PI())/3)</f>
        <v>-0.46977631630284999</v>
      </c>
      <c r="AF23" s="11">
        <f>-'OddsRatio_working_3-way'!U23/(3*'OddsRatio_working_3-way'!X23^(1/3))*COS(('OddsRatio_working_3-way'!Y23)/3)</f>
        <v>0.52930485674932726</v>
      </c>
      <c r="AG23" s="11">
        <f>-'OddsRatio_working_3-way'!U23/(3*'OddsRatio_working_3-way'!X23^(1/3))*COS(('OddsRatio_working_3-way'!Y23+2*PI())/3)</f>
        <v>-0.28437159127975609</v>
      </c>
      <c r="AH23" s="11">
        <f>-'OddsRatio_working_3-way'!U23/(3*'OddsRatio_working_3-way'!X23^(1/3))*COS(('OddsRatio_working_3-way'!Y23+4*PI())/3)</f>
        <v>-0.24493326546957109</v>
      </c>
      <c r="AI23" s="11">
        <f>'OddsRatio_working_3-way'!U23/(3*'OddsRatio_working_3-way'!X23^(1/3))*SIN(('OddsRatio_working_3-way'!Y23)/3)</f>
        <v>-2.2769728022898429E-2</v>
      </c>
      <c r="AJ23" s="11">
        <f>'OddsRatio_working_3-way'!U23/(3*'OddsRatio_working_3-way'!X23^(1/3))*SIN(('OddsRatio_working_3-way'!Y23+2*PI())/3)</f>
        <v>-0.44700658827995143</v>
      </c>
      <c r="AK23" s="11">
        <f>'OddsRatio_working_3-way'!U23/(3*'OddsRatio_working_3-way'!X23^(1/3))*SIN(('OddsRatio_working_3-way'!Y23+4*PI())/3)</f>
        <v>0.46977631630284988</v>
      </c>
      <c r="AL23" s="11">
        <f>'OddsRatio_working_3-way'!Z23+'OddsRatio_working_3-way'!AF23</f>
        <v>1.0586097134986545</v>
      </c>
      <c r="AM23" s="11">
        <f>'OddsRatio_working_3-way'!AA23+'OddsRatio_working_3-way'!AG23</f>
        <v>-0.56874318255951228</v>
      </c>
      <c r="AN23" s="11">
        <f>'OddsRatio_working_3-way'!AB23+'OddsRatio_working_3-way'!AH23</f>
        <v>-0.48986653093914223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1.0586097134986545</v>
      </c>
      <c r="AS23" s="11">
        <f>IF(('OddsRatio_working_3-way'!X23=0),IF(Q23&gt;0,-Q23^(1/3),(-Q23)^(1/3)),'OddsRatio_working_3-way'!AM23-'OddsRatio_working_3-way'!R23/3)</f>
        <v>-0.56874318255951228</v>
      </c>
      <c r="AT23" s="11">
        <f>IF(('OddsRatio_working_3-way'!X23=0),IF(Q23&gt;0,-Q23^(1/3),(-Q23)^(1/3)),'OddsRatio_working_3-way'!AN23-'OddsRatio_working_3-way'!R23/3)</f>
        <v>-0.48986653093914223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12.93</v>
      </c>
      <c r="B24" s="4">
        <f>IF('True_Odds_Calculator_3-way'!B25="","",'True_Odds_Calculator_3-way'!B25)</f>
        <v>5.92</v>
      </c>
      <c r="C24" s="4">
        <f>IF('True_Odds_Calculator_3-way'!C25="","",'True_Odds_Calculator_3-way'!C25)</f>
        <v>1.24</v>
      </c>
      <c r="D24" s="9">
        <f t="shared" si="13"/>
        <v>6.7615978700073923E-2</v>
      </c>
      <c r="E24" s="9">
        <f t="shared" si="14"/>
        <v>0.14954772318618209</v>
      </c>
      <c r="F24" s="9">
        <f t="shared" si="15"/>
        <v>0.78283629811374411</v>
      </c>
      <c r="G24" s="9">
        <f t="shared" si="16"/>
        <v>1.1558594817839281</v>
      </c>
      <c r="H24" s="9">
        <f t="shared" si="17"/>
        <v>14.789403617682261</v>
      </c>
      <c r="I24" s="9">
        <f t="shared" si="18"/>
        <v>6.686828650376925</v>
      </c>
      <c r="J24" s="9">
        <f t="shared" si="19"/>
        <v>1.2774062756281424</v>
      </c>
      <c r="K24" s="11">
        <f t="shared" si="20"/>
        <v>7.7339520494972933E-2</v>
      </c>
      <c r="L24" s="11">
        <f t="shared" si="21"/>
        <v>0.16891891891891891</v>
      </c>
      <c r="M24" s="11">
        <f t="shared" si="22"/>
        <v>0.80645161290322587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-0.14841400040861141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0.18005291048102215</v>
      </c>
      <c r="Q24" s="11">
        <f>2*'OddsRatio_working_3-way'!K24*'OddsRatio_working_3-way'!L24*'OddsRatio_working_3-way'!M24</f>
        <v>2.1071142244707099E-2</v>
      </c>
      <c r="R24" s="11">
        <f t="shared" si="23"/>
        <v>0</v>
      </c>
      <c r="S24" s="11">
        <f t="shared" si="24"/>
        <v>-1.2131800907279833</v>
      </c>
      <c r="T24" s="11">
        <f t="shared" si="25"/>
        <v>-0.14197543484236202</v>
      </c>
      <c r="U24" s="11">
        <f>'OddsRatio_working_3-way'!S24-'OddsRatio_working_3-way'!R24^2/3</f>
        <v>-1.2131800907279833</v>
      </c>
      <c r="V24" s="11">
        <f>'OddsRatio_working_3-way'!S24*'OddsRatio_working_3-way'!R24/3-2*'OddsRatio_working_3-way'!R24^3/27-'OddsRatio_working_3-way'!T24</f>
        <v>0.14197543484236202</v>
      </c>
      <c r="W24" s="11">
        <f>'OddsRatio_working_3-way'!V24^2+4*'OddsRatio_working_3-way'!U24^3/27</f>
        <v>-0.24437122105263395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0.25716154706298516</v>
      </c>
      <c r="Y24" s="11">
        <f>IF('OddsRatio_working_3-way'!W24&gt;=0,IF('OddsRatio_working_3-way'!V24+SQRT('OddsRatio_working_3-way'!W24)&gt;0,0,PI()),ACOS('OddsRatio_working_3-way'!V24/(2*'OddsRatio_working_3-way'!X24)))</f>
        <v>1.2911213362528238</v>
      </c>
      <c r="Z24" s="11">
        <f>'OddsRatio_working_3-way'!X24^(1/3)*COS('OddsRatio_working_3-way'!Y24/3)</f>
        <v>0.57792974089196403</v>
      </c>
      <c r="AA24" s="11">
        <f>'OddsRatio_working_3-way'!X24^(1/3)*COS(('OddsRatio_working_3-way'!Y24+2*PI())/3)</f>
        <v>-0.5187319995711166</v>
      </c>
      <c r="AB24" s="11">
        <f>'OddsRatio_working_3-way'!X24^(1/3)*COS(('OddsRatio_working_3-way'!Y24+4*PI())/3)</f>
        <v>-5.9197741320847735E-2</v>
      </c>
      <c r="AC24" s="11">
        <f>'OddsRatio_working_3-way'!X24^(1/3)*SIN('OddsRatio_working_3-way'!Y24/3)</f>
        <v>0.26531222770264784</v>
      </c>
      <c r="AD24" s="11">
        <f>'OddsRatio_working_3-way'!X24^(1/3)*SIN(('OddsRatio_working_3-way'!Y24+2*PI())/3)</f>
        <v>0.36784572336367538</v>
      </c>
      <c r="AE24" s="11">
        <f>'OddsRatio_working_3-way'!X24^(1/3)*SIN(('OddsRatio_working_3-way'!Y24+4*PI())/3)</f>
        <v>-0.63315795106632311</v>
      </c>
      <c r="AF24" s="11">
        <f>-'OddsRatio_working_3-way'!U24/(3*'OddsRatio_working_3-way'!X24^(1/3))*COS(('OddsRatio_working_3-way'!Y24)/3)</f>
        <v>0.57792974089196403</v>
      </c>
      <c r="AG24" s="11">
        <f>-'OddsRatio_working_3-way'!U24/(3*'OddsRatio_working_3-way'!X24^(1/3))*COS(('OddsRatio_working_3-way'!Y24+2*PI())/3)</f>
        <v>-0.5187319995711166</v>
      </c>
      <c r="AH24" s="11">
        <f>-'OddsRatio_working_3-way'!U24/(3*'OddsRatio_working_3-way'!X24^(1/3))*COS(('OddsRatio_working_3-way'!Y24+4*PI())/3)</f>
        <v>-5.9197741320847735E-2</v>
      </c>
      <c r="AI24" s="11">
        <f>'OddsRatio_working_3-way'!U24/(3*'OddsRatio_working_3-way'!X24^(1/3))*SIN(('OddsRatio_working_3-way'!Y24)/3)</f>
        <v>-0.26531222770264784</v>
      </c>
      <c r="AJ24" s="11">
        <f>'OddsRatio_working_3-way'!U24/(3*'OddsRatio_working_3-way'!X24^(1/3))*SIN(('OddsRatio_working_3-way'!Y24+2*PI())/3)</f>
        <v>-0.36784572336367538</v>
      </c>
      <c r="AK24" s="11">
        <f>'OddsRatio_working_3-way'!U24/(3*'OddsRatio_working_3-way'!X24^(1/3))*SIN(('OddsRatio_working_3-way'!Y24+4*PI())/3)</f>
        <v>0.63315795106632311</v>
      </c>
      <c r="AL24" s="11">
        <f>'OddsRatio_working_3-way'!Z24+'OddsRatio_working_3-way'!AF24</f>
        <v>1.1558594817839281</v>
      </c>
      <c r="AM24" s="11">
        <f>'OddsRatio_working_3-way'!AA24+'OddsRatio_working_3-way'!AG24</f>
        <v>-1.0374639991422332</v>
      </c>
      <c r="AN24" s="11">
        <f>'OddsRatio_working_3-way'!AB24+'OddsRatio_working_3-way'!AH24</f>
        <v>-0.11839548264169547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1.1558594817839281</v>
      </c>
      <c r="AS24" s="11">
        <f>IF(('OddsRatio_working_3-way'!X24=0),IF(Q24&gt;0,-Q24^(1/3),(-Q24)^(1/3)),'OddsRatio_working_3-way'!AM24-'OddsRatio_working_3-way'!R24/3)</f>
        <v>-1.0374639991422332</v>
      </c>
      <c r="AT24" s="11">
        <f>IF(('OddsRatio_working_3-way'!X24=0),IF(Q24&gt;0,-Q24^(1/3),(-Q24)^(1/3)),'OddsRatio_working_3-way'!AN24-'OddsRatio_working_3-way'!R24/3)</f>
        <v>-0.11839548264169547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2.95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2.4500000000000002</v>
      </c>
      <c r="D25" s="9">
        <f t="shared" si="13"/>
        <v>0.32957342618486185</v>
      </c>
      <c r="E25" s="9">
        <f t="shared" si="14"/>
        <v>0.27243705863655115</v>
      </c>
      <c r="F25" s="9">
        <f t="shared" si="15"/>
        <v>0.39798951517858688</v>
      </c>
      <c r="G25" s="9">
        <f t="shared" si="16"/>
        <v>1.0431924180668986</v>
      </c>
      <c r="H25" s="9">
        <f t="shared" si="17"/>
        <v>3.0342252152304523</v>
      </c>
      <c r="I25" s="9">
        <f t="shared" si="18"/>
        <v>3.6705725902512603</v>
      </c>
      <c r="J25" s="9">
        <f t="shared" si="19"/>
        <v>2.5126290061970034</v>
      </c>
      <c r="K25" s="11">
        <f t="shared" si="20"/>
        <v>0.33898305084745761</v>
      </c>
      <c r="L25" s="11">
        <f t="shared" si="21"/>
        <v>0.2808988764044944</v>
      </c>
      <c r="M25" s="11">
        <f t="shared" si="22"/>
        <v>0.4081632653061224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-0.28132250805483117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0.23163712256946195</v>
      </c>
      <c r="Q25" s="11">
        <f>2*'OddsRatio_working_3-way'!K25*'OddsRatio_working_3-way'!L25*'OddsRatio_working_3-way'!M25</f>
        <v>7.7730578043443618E-2</v>
      </c>
      <c r="R25" s="11">
        <f t="shared" si="23"/>
        <v>0</v>
      </c>
      <c r="S25" s="11">
        <f t="shared" si="24"/>
        <v>-0.82338638373121109</v>
      </c>
      <c r="T25" s="11">
        <f t="shared" si="25"/>
        <v>-0.27630415561450045</v>
      </c>
      <c r="U25" s="11">
        <f>'OddsRatio_working_3-way'!S25-'OddsRatio_working_3-way'!R25^2/3</f>
        <v>-0.82338638373121109</v>
      </c>
      <c r="V25" s="11">
        <f>'OddsRatio_working_3-way'!S25*'OddsRatio_working_3-way'!R25/3-2*'OddsRatio_working_3-way'!R25^3/27-'OddsRatio_working_3-way'!T25</f>
        <v>0.27630415561450045</v>
      </c>
      <c r="W25" s="11">
        <f>'OddsRatio_working_3-way'!V25^2+4*'OddsRatio_working_3-way'!U25^3/27</f>
        <v>-6.3563487574796879E-3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0.14378832981793216</v>
      </c>
      <c r="Y25" s="11">
        <f>IF('OddsRatio_working_3-way'!W25&gt;=0,IF('OddsRatio_working_3-way'!V25+SQRT('OddsRatio_working_3-way'!W25)&gt;0,0,PI()),ACOS('OddsRatio_working_3-way'!V25/(2*'OddsRatio_working_3-way'!X25)))</f>
        <v>0.28091654506547892</v>
      </c>
      <c r="Z25" s="11">
        <f>'OddsRatio_working_3-way'!X25^(1/3)*COS('OddsRatio_working_3-way'!Y25/3)</f>
        <v>0.52159620903344928</v>
      </c>
      <c r="AA25" s="11">
        <f>'OddsRatio_working_3-way'!X25^(1/3)*COS(('OddsRatio_working_3-way'!Y25+2*PI())/3)</f>
        <v>-0.30322029180419879</v>
      </c>
      <c r="AB25" s="11">
        <f>'OddsRatio_working_3-way'!X25^(1/3)*COS(('OddsRatio_working_3-way'!Y25+4*PI())/3)</f>
        <v>-0.21837591722925054</v>
      </c>
      <c r="AC25" s="11">
        <f>'OddsRatio_working_3-way'!X25^(1/3)*SIN('OddsRatio_working_3-way'!Y25/3)</f>
        <v>4.8984922500071908E-2</v>
      </c>
      <c r="AD25" s="11">
        <f>'OddsRatio_working_3-way'!X25^(1/3)*SIN(('OddsRatio_working_3-way'!Y25+2*PI())/3)</f>
        <v>0.42722310629058941</v>
      </c>
      <c r="AE25" s="11">
        <f>'OddsRatio_working_3-way'!X25^(1/3)*SIN(('OddsRatio_working_3-way'!Y25+4*PI())/3)</f>
        <v>-0.47620802879066115</v>
      </c>
      <c r="AF25" s="11">
        <f>-'OddsRatio_working_3-way'!U25/(3*'OddsRatio_working_3-way'!X25^(1/3))*COS(('OddsRatio_working_3-way'!Y25)/3)</f>
        <v>0.52159620903344928</v>
      </c>
      <c r="AG25" s="11">
        <f>-'OddsRatio_working_3-way'!U25/(3*'OddsRatio_working_3-way'!X25^(1/3))*COS(('OddsRatio_working_3-way'!Y25+2*PI())/3)</f>
        <v>-0.30322029180419879</v>
      </c>
      <c r="AH25" s="11">
        <f>-'OddsRatio_working_3-way'!U25/(3*'OddsRatio_working_3-way'!X25^(1/3))*COS(('OddsRatio_working_3-way'!Y25+4*PI())/3)</f>
        <v>-0.21837591722925054</v>
      </c>
      <c r="AI25" s="11">
        <f>'OddsRatio_working_3-way'!U25/(3*'OddsRatio_working_3-way'!X25^(1/3))*SIN(('OddsRatio_working_3-way'!Y25)/3)</f>
        <v>-4.8984922500071908E-2</v>
      </c>
      <c r="AJ25" s="11">
        <f>'OddsRatio_working_3-way'!U25/(3*'OddsRatio_working_3-way'!X25^(1/3))*SIN(('OddsRatio_working_3-way'!Y25+2*PI())/3)</f>
        <v>-0.42722310629058941</v>
      </c>
      <c r="AK25" s="11">
        <f>'OddsRatio_working_3-way'!U25/(3*'OddsRatio_working_3-way'!X25^(1/3))*SIN(('OddsRatio_working_3-way'!Y25+4*PI())/3)</f>
        <v>0.47620802879066115</v>
      </c>
      <c r="AL25" s="11">
        <f>'OddsRatio_working_3-way'!Z25+'OddsRatio_working_3-way'!AF25</f>
        <v>1.0431924180668986</v>
      </c>
      <c r="AM25" s="11">
        <f>'OddsRatio_working_3-way'!AA25+'OddsRatio_working_3-way'!AG25</f>
        <v>-0.60644058360839759</v>
      </c>
      <c r="AN25" s="11">
        <f>'OddsRatio_working_3-way'!AB25+'OddsRatio_working_3-way'!AH25</f>
        <v>-0.43675183445850108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1.0431924180668986</v>
      </c>
      <c r="AS25" s="11">
        <f>IF(('OddsRatio_working_3-way'!X25=0),IF(Q25&gt;0,-Q25^(1/3),(-Q25)^(1/3)),'OddsRatio_working_3-way'!AM25-'OddsRatio_working_3-way'!R25/3)</f>
        <v>-0.60644058360839759</v>
      </c>
      <c r="AT25" s="11">
        <f>IF(('OddsRatio_working_3-way'!X25=0),IF(Q25&gt;0,-Q25^(1/3),(-Q25)^(1/3)),'OddsRatio_working_3-way'!AN25-'OddsRatio_working_3-way'!R25/3)</f>
        <v>-0.43675183445850108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2.27</v>
      </c>
      <c r="B26" s="4">
        <f>IF('True_Odds_Calculator_3-way'!B27="","",'True_Odds_Calculator_3-way'!B27)</f>
        <v>3.11</v>
      </c>
      <c r="C26" s="4">
        <f>IF('True_Odds_Calculator_3-way'!C27="","",'True_Odds_Calculator_3-way'!C27)</f>
        <v>3.76</v>
      </c>
      <c r="D26" s="9">
        <f t="shared" si="13"/>
        <v>0.43001855944874373</v>
      </c>
      <c r="E26" s="9">
        <f t="shared" si="14"/>
        <v>0.31228753376193075</v>
      </c>
      <c r="F26" s="9">
        <f t="shared" si="15"/>
        <v>0.25769390678932563</v>
      </c>
      <c r="G26" s="9">
        <f t="shared" si="16"/>
        <v>1.0436858457317877</v>
      </c>
      <c r="H26" s="9">
        <f t="shared" si="17"/>
        <v>2.32548102407937</v>
      </c>
      <c r="I26" s="9">
        <f t="shared" si="18"/>
        <v>3.2021771344940713</v>
      </c>
      <c r="J26" s="9">
        <f t="shared" si="19"/>
        <v>3.8805729342197339</v>
      </c>
      <c r="K26" s="11">
        <f t="shared" si="20"/>
        <v>0.44052863436123346</v>
      </c>
      <c r="L26" s="11">
        <f t="shared" si="21"/>
        <v>0.32154340836012862</v>
      </c>
      <c r="M26" s="11">
        <f t="shared" si="22"/>
        <v>0.26595744680851063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-0.27862569652920577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0.23130993149910836</v>
      </c>
      <c r="Q26" s="11">
        <f>2*'OddsRatio_working_3-way'!K26*'OddsRatio_working_3-way'!L26*'OddsRatio_working_3-way'!M26</f>
        <v>7.5345254559970154E-2</v>
      </c>
      <c r="R26" s="11">
        <f t="shared" si="23"/>
        <v>0</v>
      </c>
      <c r="S26" s="11">
        <f t="shared" si="24"/>
        <v>-0.83018161777789323</v>
      </c>
      <c r="T26" s="11">
        <f t="shared" si="25"/>
        <v>-0.27041746507423231</v>
      </c>
      <c r="U26" s="11">
        <f>'OddsRatio_working_3-way'!S26-'OddsRatio_working_3-way'!R26^2/3</f>
        <v>-0.83018161777789323</v>
      </c>
      <c r="V26" s="11">
        <f>'OddsRatio_working_3-way'!S26*'OddsRatio_working_3-way'!R26/3-2*'OddsRatio_working_3-way'!R26^3/27-'OddsRatio_working_3-way'!T26</f>
        <v>0.27041746507423231</v>
      </c>
      <c r="W26" s="11">
        <f>'OddsRatio_working_3-way'!V26^2+4*'OddsRatio_working_3-way'!U26^3/27</f>
        <v>-1.1639199264345701E-2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0.14557197934485824</v>
      </c>
      <c r="Y26" s="11">
        <f>IF('OddsRatio_working_3-way'!W26&gt;=0,IF('OddsRatio_working_3-way'!V26+SQRT('OddsRatio_working_3-way'!W26)&gt;0,0,PI()),ACOS('OddsRatio_working_3-way'!V26/(2*'OddsRatio_working_3-way'!X26)))</f>
        <v>0.37960749038057151</v>
      </c>
      <c r="Z26" s="11">
        <f>'OddsRatio_working_3-way'!X26^(1/3)*COS('OddsRatio_working_3-way'!Y26/3)</f>
        <v>0.52184292286589395</v>
      </c>
      <c r="AA26" s="11">
        <f>'OddsRatio_working_3-way'!X26^(1/3)*COS(('OddsRatio_working_3-way'!Y26+2*PI())/3)</f>
        <v>-0.31841387254570941</v>
      </c>
      <c r="AB26" s="11">
        <f>'OddsRatio_working_3-way'!X26^(1/3)*COS(('OddsRatio_working_3-way'!Y26+4*PI())/3)</f>
        <v>-0.20342905032018463</v>
      </c>
      <c r="AC26" s="11">
        <f>'OddsRatio_working_3-way'!X26^(1/3)*SIN('OddsRatio_working_3-way'!Y26/3)</f>
        <v>6.6386518064627975E-2</v>
      </c>
      <c r="AD26" s="11">
        <f>'OddsRatio_working_3-way'!X26^(1/3)*SIN(('OddsRatio_working_3-way'!Y26+2*PI())/3)</f>
        <v>0.41873596895467335</v>
      </c>
      <c r="AE26" s="11">
        <f>'OddsRatio_working_3-way'!X26^(1/3)*SIN(('OddsRatio_working_3-way'!Y26+4*PI())/3)</f>
        <v>-0.48512248701930144</v>
      </c>
      <c r="AF26" s="11">
        <f>-'OddsRatio_working_3-way'!U26/(3*'OddsRatio_working_3-way'!X26^(1/3))*COS(('OddsRatio_working_3-way'!Y26)/3)</f>
        <v>0.52184292286589384</v>
      </c>
      <c r="AG26" s="11">
        <f>-'OddsRatio_working_3-way'!U26/(3*'OddsRatio_working_3-way'!X26^(1/3))*COS(('OddsRatio_working_3-way'!Y26+2*PI())/3)</f>
        <v>-0.31841387254570935</v>
      </c>
      <c r="AH26" s="11">
        <f>-'OddsRatio_working_3-way'!U26/(3*'OddsRatio_working_3-way'!X26^(1/3))*COS(('OddsRatio_working_3-way'!Y26+4*PI())/3)</f>
        <v>-0.20342905032018457</v>
      </c>
      <c r="AI26" s="11">
        <f>'OddsRatio_working_3-way'!U26/(3*'OddsRatio_working_3-way'!X26^(1/3))*SIN(('OddsRatio_working_3-way'!Y26)/3)</f>
        <v>-6.6386518064627961E-2</v>
      </c>
      <c r="AJ26" s="11">
        <f>'OddsRatio_working_3-way'!U26/(3*'OddsRatio_working_3-way'!X26^(1/3))*SIN(('OddsRatio_working_3-way'!Y26+2*PI())/3)</f>
        <v>-0.4187359689546733</v>
      </c>
      <c r="AK26" s="11">
        <f>'OddsRatio_working_3-way'!U26/(3*'OddsRatio_working_3-way'!X26^(1/3))*SIN(('OddsRatio_working_3-way'!Y26+4*PI())/3)</f>
        <v>0.48512248701930133</v>
      </c>
      <c r="AL26" s="11">
        <f>'OddsRatio_working_3-way'!Z26+'OddsRatio_working_3-way'!AF26</f>
        <v>1.0436858457317877</v>
      </c>
      <c r="AM26" s="11">
        <f>'OddsRatio_working_3-way'!AA26+'OddsRatio_working_3-way'!AG26</f>
        <v>-0.63682774509141882</v>
      </c>
      <c r="AN26" s="11">
        <f>'OddsRatio_working_3-way'!AB26+'OddsRatio_working_3-way'!AH26</f>
        <v>-0.4068581006403692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1.0436858457317877</v>
      </c>
      <c r="AS26" s="11">
        <f>IF(('OddsRatio_working_3-way'!X26=0),IF(Q26&gt;0,-Q26^(1/3),(-Q26)^(1/3)),'OddsRatio_working_3-way'!AM26-'OddsRatio_working_3-way'!R26/3)</f>
        <v>-0.63682774509141882</v>
      </c>
      <c r="AT26" s="11">
        <f>IF(('OddsRatio_working_3-way'!X26=0),IF(Q26&gt;0,-Q26^(1/3),(-Q26)^(1/3)),'OddsRatio_working_3-way'!AN26-'OddsRatio_working_3-way'!R26/3)</f>
        <v>-0.4068581006403692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4.0999999999999996</v>
      </c>
      <c r="B27" s="4">
        <f>IF('True_Odds_Calculator_3-way'!B28="","",'True_Odds_Calculator_3-way'!B28)</f>
        <v>3.34</v>
      </c>
      <c r="C27" s="4">
        <f>IF('True_Odds_Calculator_3-way'!C28="","",'True_Odds_Calculator_3-way'!C28)</f>
        <v>2.06</v>
      </c>
      <c r="D27" s="9">
        <f t="shared" si="13"/>
        <v>0.2357129299584711</v>
      </c>
      <c r="E27" s="9">
        <f t="shared" si="14"/>
        <v>0.29006309811806719</v>
      </c>
      <c r="F27" s="9">
        <f t="shared" si="15"/>
        <v>0.47422397192346188</v>
      </c>
      <c r="G27" s="9">
        <f t="shared" si="16"/>
        <v>1.0459511753804338</v>
      </c>
      <c r="H27" s="9">
        <f t="shared" si="17"/>
        <v>4.242448643679344</v>
      </c>
      <c r="I27" s="9">
        <f t="shared" si="18"/>
        <v>3.4475257503902146</v>
      </c>
      <c r="J27" s="9">
        <f t="shared" si="19"/>
        <v>2.1087082459032596</v>
      </c>
      <c r="K27" s="11">
        <f t="shared" si="20"/>
        <v>0.24390243902439027</v>
      </c>
      <c r="L27" s="11">
        <f t="shared" si="21"/>
        <v>0.29940119760479045</v>
      </c>
      <c r="M27" s="11">
        <f t="shared" si="22"/>
        <v>0.4854368932038835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-0.27257490701760112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0.23041768700344989</v>
      </c>
      <c r="Q27" s="11">
        <f>2*'OddsRatio_working_3-way'!K27*'OddsRatio_working_3-way'!L27*'OddsRatio_working_3-way'!M27</f>
        <v>7.0897749847215363E-2</v>
      </c>
      <c r="R27" s="11">
        <f t="shared" si="23"/>
        <v>0</v>
      </c>
      <c r="S27" s="11">
        <f t="shared" si="24"/>
        <v>-0.84533712044363285</v>
      </c>
      <c r="T27" s="11">
        <f t="shared" si="25"/>
        <v>-0.26010372936727166</v>
      </c>
      <c r="U27" s="11">
        <f>'OddsRatio_working_3-way'!S27-'OddsRatio_working_3-way'!R27^2/3</f>
        <v>-0.84533712044363285</v>
      </c>
      <c r="V27" s="11">
        <f>'OddsRatio_working_3-way'!S27*'OddsRatio_working_3-way'!R27/3-2*'OddsRatio_working_3-way'!R27^3/27-'OddsRatio_working_3-way'!T27</f>
        <v>0.26010372936727166</v>
      </c>
      <c r="W27" s="11">
        <f>'OddsRatio_working_3-way'!V27^2+4*'OddsRatio_working_3-way'!U27^3/27</f>
        <v>-2.1838427808622177E-2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0.14957638336263607</v>
      </c>
      <c r="Y27" s="11">
        <f>IF('OddsRatio_working_3-way'!W27&gt;=0,IF('OddsRatio_working_3-way'!V27+SQRT('OddsRatio_working_3-way'!W27)&gt;0,0,PI()),ACOS('OddsRatio_working_3-way'!V27/(2*'OddsRatio_working_3-way'!X27)))</f>
        <v>0.51667216781845871</v>
      </c>
      <c r="Z27" s="11">
        <f>'OddsRatio_working_3-way'!X27^(1/3)*COS('OddsRatio_working_3-way'!Y27/3)</f>
        <v>0.52297558769021701</v>
      </c>
      <c r="AA27" s="11">
        <f>'OddsRatio_working_3-way'!X27^(1/3)*COS(('OddsRatio_working_3-way'!Y27+2*PI())/3)</f>
        <v>-0.34027028632257694</v>
      </c>
      <c r="AB27" s="11">
        <f>'OddsRatio_working_3-way'!X27^(1/3)*COS(('OddsRatio_working_3-way'!Y27+4*PI())/3)</f>
        <v>-0.18270530136764002</v>
      </c>
      <c r="AC27" s="11">
        <f>'OddsRatio_working_3-way'!X27^(1/3)*SIN('OddsRatio_working_3-way'!Y27/3)</f>
        <v>9.0970186478592188E-2</v>
      </c>
      <c r="AD27" s="11">
        <f>'OddsRatio_working_3-way'!X27^(1/3)*SIN(('OddsRatio_working_3-way'!Y27+2*PI())/3)</f>
        <v>0.40742505125952827</v>
      </c>
      <c r="AE27" s="11">
        <f>'OddsRatio_working_3-way'!X27^(1/3)*SIN(('OddsRatio_working_3-way'!Y27+4*PI())/3)</f>
        <v>-0.49839523773812039</v>
      </c>
      <c r="AF27" s="11">
        <f>-'OddsRatio_working_3-way'!U27/(3*'OddsRatio_working_3-way'!X27^(1/3))*COS(('OddsRatio_working_3-way'!Y27)/3)</f>
        <v>0.5229755876902169</v>
      </c>
      <c r="AG27" s="11">
        <f>-'OddsRatio_working_3-way'!U27/(3*'OddsRatio_working_3-way'!X27^(1/3))*COS(('OddsRatio_working_3-way'!Y27+2*PI())/3)</f>
        <v>-0.34027028632257689</v>
      </c>
      <c r="AH27" s="11">
        <f>-'OddsRatio_working_3-way'!U27/(3*'OddsRatio_working_3-way'!X27^(1/3))*COS(('OddsRatio_working_3-way'!Y27+4*PI())/3)</f>
        <v>-0.18270530136763999</v>
      </c>
      <c r="AI27" s="11">
        <f>'OddsRatio_working_3-way'!U27/(3*'OddsRatio_working_3-way'!X27^(1/3))*SIN(('OddsRatio_working_3-way'!Y27)/3)</f>
        <v>-9.097018647859216E-2</v>
      </c>
      <c r="AJ27" s="11">
        <f>'OddsRatio_working_3-way'!U27/(3*'OddsRatio_working_3-way'!X27^(1/3))*SIN(('OddsRatio_working_3-way'!Y27+2*PI())/3)</f>
        <v>-0.40742505125952816</v>
      </c>
      <c r="AK27" s="11">
        <f>'OddsRatio_working_3-way'!U27/(3*'OddsRatio_working_3-way'!X27^(1/3))*SIN(('OddsRatio_working_3-way'!Y27+4*PI())/3)</f>
        <v>0.49839523773812028</v>
      </c>
      <c r="AL27" s="11">
        <f>'OddsRatio_working_3-way'!Z27+'OddsRatio_working_3-way'!AF27</f>
        <v>1.0459511753804338</v>
      </c>
      <c r="AM27" s="11">
        <f>'OddsRatio_working_3-way'!AA27+'OddsRatio_working_3-way'!AG27</f>
        <v>-0.68054057264515389</v>
      </c>
      <c r="AN27" s="11">
        <f>'OddsRatio_working_3-way'!AB27+'OddsRatio_working_3-way'!AH27</f>
        <v>-0.36541060273528003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1.0459511753804338</v>
      </c>
      <c r="AS27" s="11">
        <f>IF(('OddsRatio_working_3-way'!X27=0),IF(Q27&gt;0,-Q27^(1/3),(-Q27)^(1/3)),'OddsRatio_working_3-way'!AM27-'OddsRatio_working_3-way'!R27/3)</f>
        <v>-0.68054057264515389</v>
      </c>
      <c r="AT27" s="11">
        <f>IF(('OddsRatio_working_3-way'!X27=0),IF(Q27&gt;0,-Q27^(1/3),(-Q27)^(1/3)),'OddsRatio_working_3-way'!AN27-'OddsRatio_working_3-way'!R27/3)</f>
        <v>-0.36541060273528003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2.09</v>
      </c>
      <c r="B28" s="4">
        <f>IF('True_Odds_Calculator_3-way'!B29="","",'True_Odds_Calculator_3-way'!B29)</f>
        <v>3.43</v>
      </c>
      <c r="C28" s="4">
        <f>IF('True_Odds_Calculator_3-way'!C29="","",'True_Odds_Calculator_3-way'!C29)</f>
        <v>3.87</v>
      </c>
      <c r="D28" s="9">
        <f t="shared" si="13"/>
        <v>0.46746292320958283</v>
      </c>
      <c r="E28" s="9">
        <f t="shared" si="14"/>
        <v>0.28250980033407647</v>
      </c>
      <c r="F28" s="9">
        <f t="shared" si="15"/>
        <v>0.25002727645634065</v>
      </c>
      <c r="G28" s="9">
        <f t="shared" si="16"/>
        <v>1.0451441199685294</v>
      </c>
      <c r="H28" s="9">
        <f t="shared" si="17"/>
        <v>2.1392070907656966</v>
      </c>
      <c r="I28" s="9">
        <f t="shared" si="18"/>
        <v>3.5397002115235274</v>
      </c>
      <c r="J28" s="9">
        <f t="shared" si="19"/>
        <v>3.9995636243096793</v>
      </c>
      <c r="K28" s="11">
        <f t="shared" si="20"/>
        <v>0.47846889952153115</v>
      </c>
      <c r="L28" s="11">
        <f t="shared" si="21"/>
        <v>0.29154518950437314</v>
      </c>
      <c r="M28" s="11">
        <f t="shared" si="22"/>
        <v>0.25839793281653745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-0.27400803428080922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0.23032945871603977</v>
      </c>
      <c r="Q28" s="11">
        <f>2*'OddsRatio_working_3-way'!K28*'OddsRatio_working_3-way'!L28*'OddsRatio_working_3-way'!M28</f>
        <v>7.2090597407211202E-2</v>
      </c>
      <c r="R28" s="11">
        <f t="shared" si="23"/>
        <v>0</v>
      </c>
      <c r="S28" s="11">
        <f t="shared" si="24"/>
        <v>-0.84059381441346082</v>
      </c>
      <c r="T28" s="11">
        <f t="shared" si="25"/>
        <v>-0.26309665552846978</v>
      </c>
      <c r="U28" s="11">
        <f>'OddsRatio_working_3-way'!S28-'OddsRatio_working_3-way'!R28^2/3</f>
        <v>-0.84059381441346082</v>
      </c>
      <c r="V28" s="11">
        <f>'OddsRatio_working_3-way'!S28*'OddsRatio_working_3-way'!R28/3-2*'OddsRatio_working_3-way'!R28^3/27-'OddsRatio_working_3-way'!T28</f>
        <v>0.26309665552846978</v>
      </c>
      <c r="W28" s="11">
        <f>'OddsRatio_working_3-way'!V28^2+4*'OddsRatio_working_3-way'!U28^3/27</f>
        <v>-1.8774501723957018E-2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0.14831920970850615</v>
      </c>
      <c r="Y28" s="11">
        <f>IF('OddsRatio_working_3-way'!W28&gt;=0,IF('OddsRatio_working_3-way'!V28+SQRT('OddsRatio_working_3-way'!W28)&gt;0,0,PI()),ACOS('OddsRatio_working_3-way'!V28/(2*'OddsRatio_working_3-way'!X28)))</f>
        <v>0.48014683418885751</v>
      </c>
      <c r="Z28" s="11">
        <f>'OddsRatio_working_3-way'!X28^(1/3)*COS('OddsRatio_working_3-way'!Y28/3)</f>
        <v>0.5225720599842647</v>
      </c>
      <c r="AA28" s="11">
        <f>'OddsRatio_working_3-way'!X28^(1/3)*COS(('OddsRatio_working_3-way'!Y28+2*PI())/3)</f>
        <v>-0.33434275587152545</v>
      </c>
      <c r="AB28" s="11">
        <f>'OddsRatio_working_3-way'!X28^(1/3)*COS(('OddsRatio_working_3-way'!Y28+4*PI())/3)</f>
        <v>-0.18822930411273942</v>
      </c>
      <c r="AC28" s="11">
        <f>'OddsRatio_working_3-way'!X28^(1/3)*SIN('OddsRatio_working_3-way'!Y28/3)</f>
        <v>8.4358640705160443E-2</v>
      </c>
      <c r="AD28" s="11">
        <f>'OddsRatio_working_3-way'!X28^(1/3)*SIN(('OddsRatio_working_3-way'!Y28+2*PI())/3)</f>
        <v>0.41038135890175848</v>
      </c>
      <c r="AE28" s="11">
        <f>'OddsRatio_working_3-way'!X28^(1/3)*SIN(('OddsRatio_working_3-way'!Y28+4*PI())/3)</f>
        <v>-0.494739999606919</v>
      </c>
      <c r="AF28" s="11">
        <f>-'OddsRatio_working_3-way'!U28/(3*'OddsRatio_working_3-way'!X28^(1/3))*COS(('OddsRatio_working_3-way'!Y28)/3)</f>
        <v>0.52257205998426459</v>
      </c>
      <c r="AG28" s="11">
        <f>-'OddsRatio_working_3-way'!U28/(3*'OddsRatio_working_3-way'!X28^(1/3))*COS(('OddsRatio_working_3-way'!Y28+2*PI())/3)</f>
        <v>-0.33434275587152534</v>
      </c>
      <c r="AH28" s="11">
        <f>-'OddsRatio_working_3-way'!U28/(3*'OddsRatio_working_3-way'!X28^(1/3))*COS(('OddsRatio_working_3-way'!Y28+4*PI())/3)</f>
        <v>-0.18822930411273939</v>
      </c>
      <c r="AI28" s="11">
        <f>'OddsRatio_working_3-way'!U28/(3*'OddsRatio_working_3-way'!X28^(1/3))*SIN(('OddsRatio_working_3-way'!Y28)/3)</f>
        <v>-8.4358640705160429E-2</v>
      </c>
      <c r="AJ28" s="11">
        <f>'OddsRatio_working_3-way'!U28/(3*'OddsRatio_working_3-way'!X28^(1/3))*SIN(('OddsRatio_working_3-way'!Y28+2*PI())/3)</f>
        <v>-0.41038135890175842</v>
      </c>
      <c r="AK28" s="11">
        <f>'OddsRatio_working_3-way'!U28/(3*'OddsRatio_working_3-way'!X28^(1/3))*SIN(('OddsRatio_working_3-way'!Y28+4*PI())/3)</f>
        <v>0.49473999960691889</v>
      </c>
      <c r="AL28" s="11">
        <f>'OddsRatio_working_3-way'!Z28+'OddsRatio_working_3-way'!AF28</f>
        <v>1.0451441199685294</v>
      </c>
      <c r="AM28" s="11">
        <f>'OddsRatio_working_3-way'!AA28+'OddsRatio_working_3-way'!AG28</f>
        <v>-0.6686855117430508</v>
      </c>
      <c r="AN28" s="11">
        <f>'OddsRatio_working_3-way'!AB28+'OddsRatio_working_3-way'!AH28</f>
        <v>-0.37645860822547883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1.0451441199685294</v>
      </c>
      <c r="AS28" s="11">
        <f>IF(('OddsRatio_working_3-way'!X28=0),IF(Q28&gt;0,-Q28^(1/3),(-Q28)^(1/3)),'OddsRatio_working_3-way'!AM28-'OddsRatio_working_3-way'!R28/3)</f>
        <v>-0.6686855117430508</v>
      </c>
      <c r="AT28" s="11">
        <f>IF(('OddsRatio_working_3-way'!X28=0),IF(Q28&gt;0,-Q28^(1/3),(-Q28)^(1/3)),'OddsRatio_working_3-way'!AN28-'OddsRatio_working_3-way'!R28/3)</f>
        <v>-0.37645860822547883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3.47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2.2200000000000002</v>
      </c>
      <c r="D29" s="9">
        <f t="shared" si="13"/>
        <v>0.2798418848812298</v>
      </c>
      <c r="E29" s="9">
        <f t="shared" si="14"/>
        <v>0.2798418848812298</v>
      </c>
      <c r="F29" s="9">
        <f t="shared" si="15"/>
        <v>0.4403162302375403</v>
      </c>
      <c r="G29" s="9">
        <f t="shared" si="16"/>
        <v>1.0418811681831404</v>
      </c>
      <c r="H29" s="9">
        <f t="shared" si="17"/>
        <v>3.5734464854123571</v>
      </c>
      <c r="I29" s="9">
        <f t="shared" si="18"/>
        <v>3.5734464854123571</v>
      </c>
      <c r="J29" s="9">
        <f t="shared" si="19"/>
        <v>2.2710950251834312</v>
      </c>
      <c r="K29" s="11">
        <f t="shared" si="20"/>
        <v>0.28818443804034583</v>
      </c>
      <c r="L29" s="11">
        <f t="shared" si="21"/>
        <v>0.28818443804034583</v>
      </c>
      <c r="M29" s="11">
        <f t="shared" si="22"/>
        <v>0.4504504504504504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-0.27844653197409219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0.23044579514610825</v>
      </c>
      <c r="Q29" s="11">
        <f>2*'OddsRatio_working_3-way'!K29*'OddsRatio_working_3-way'!L29*'OddsRatio_working_3-way'!M29</f>
        <v>7.4820063359126054E-2</v>
      </c>
      <c r="R29" s="11">
        <f t="shared" si="23"/>
        <v>0</v>
      </c>
      <c r="S29" s="11">
        <f t="shared" si="24"/>
        <v>-0.82761237323490844</v>
      </c>
      <c r="T29" s="11">
        <f t="shared" si="25"/>
        <v>-0.26870531598535985</v>
      </c>
      <c r="U29" s="11">
        <f>'OddsRatio_working_3-way'!S29-'OddsRatio_working_3-way'!R29^2/3</f>
        <v>-0.82761237323490844</v>
      </c>
      <c r="V29" s="11">
        <f>'OddsRatio_working_3-way'!S29*'OddsRatio_working_3-way'!R29/3-2*'OddsRatio_working_3-way'!R29^3/27-'OddsRatio_working_3-way'!T29</f>
        <v>0.26870531598535985</v>
      </c>
      <c r="W29" s="11">
        <f>'OddsRatio_working_3-way'!V29^2+4*'OddsRatio_working_3-way'!U29^3/27</f>
        <v>-1.1777701020408232E-2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0.14489672862007644</v>
      </c>
      <c r="Y29" s="11">
        <f>IF('OddsRatio_working_3-way'!W29&gt;=0,IF('OddsRatio_working_3-way'!V29+SQRT('OddsRatio_working_3-way'!W29)&gt;0,0,PI()),ACOS('OddsRatio_working_3-way'!V29/(2*'OddsRatio_working_3-way'!X29)))</f>
        <v>0.38384804769459713</v>
      </c>
      <c r="Z29" s="11">
        <f>'OddsRatio_working_3-way'!X29^(1/3)*COS('OddsRatio_working_3-way'!Y29/3)</f>
        <v>0.52094058409157018</v>
      </c>
      <c r="AA29" s="11">
        <f>'OddsRatio_working_3-way'!X29^(1/3)*COS(('OddsRatio_working_3-way'!Y29+2*PI())/3)</f>
        <v>-0.31851143429399936</v>
      </c>
      <c r="AB29" s="11">
        <f>'OddsRatio_working_3-way'!X29^(1/3)*COS(('OddsRatio_working_3-way'!Y29+4*PI())/3)</f>
        <v>-0.2024291497975709</v>
      </c>
      <c r="AC29" s="11">
        <f>'OddsRatio_working_3-way'!X29^(1/3)*SIN('OddsRatio_working_3-way'!Y29/3)</f>
        <v>6.7020138202159726E-2</v>
      </c>
      <c r="AD29" s="11">
        <f>'OddsRatio_working_3-way'!X29^(1/3)*SIN(('OddsRatio_working_3-way'!Y29+2*PI())/3)</f>
        <v>0.41763771058452348</v>
      </c>
      <c r="AE29" s="11">
        <f>'OddsRatio_working_3-way'!X29^(1/3)*SIN(('OddsRatio_working_3-way'!Y29+4*PI())/3)</f>
        <v>-0.48465784878668322</v>
      </c>
      <c r="AF29" s="11">
        <f>-'OddsRatio_working_3-way'!U29/(3*'OddsRatio_working_3-way'!X29^(1/3))*COS(('OddsRatio_working_3-way'!Y29)/3)</f>
        <v>0.52094058409157007</v>
      </c>
      <c r="AG29" s="11">
        <f>-'OddsRatio_working_3-way'!U29/(3*'OddsRatio_working_3-way'!X29^(1/3))*COS(('OddsRatio_working_3-way'!Y29+2*PI())/3)</f>
        <v>-0.31851143429399931</v>
      </c>
      <c r="AH29" s="11">
        <f>-'OddsRatio_working_3-way'!U29/(3*'OddsRatio_working_3-way'!X29^(1/3))*COS(('OddsRatio_working_3-way'!Y29+4*PI())/3)</f>
        <v>-0.20242914979757085</v>
      </c>
      <c r="AI29" s="11">
        <f>'OddsRatio_working_3-way'!U29/(3*'OddsRatio_working_3-way'!X29^(1/3))*SIN(('OddsRatio_working_3-way'!Y29)/3)</f>
        <v>-6.7020138202159713E-2</v>
      </c>
      <c r="AJ29" s="11">
        <f>'OddsRatio_working_3-way'!U29/(3*'OddsRatio_working_3-way'!X29^(1/3))*SIN(('OddsRatio_working_3-way'!Y29+2*PI())/3)</f>
        <v>-0.41763771058452337</v>
      </c>
      <c r="AK29" s="11">
        <f>'OddsRatio_working_3-way'!U29/(3*'OddsRatio_working_3-way'!X29^(1/3))*SIN(('OddsRatio_working_3-way'!Y29+4*PI())/3)</f>
        <v>0.48465784878668311</v>
      </c>
      <c r="AL29" s="11">
        <f>'OddsRatio_working_3-way'!Z29+'OddsRatio_working_3-way'!AF29</f>
        <v>1.0418811681831404</v>
      </c>
      <c r="AM29" s="11">
        <f>'OddsRatio_working_3-way'!AA29+'OddsRatio_working_3-way'!AG29</f>
        <v>-0.63702286858799861</v>
      </c>
      <c r="AN29" s="11">
        <f>'OddsRatio_working_3-way'!AB29+'OddsRatio_working_3-way'!AH29</f>
        <v>-0.40485829959514175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1.0418811681831404</v>
      </c>
      <c r="AS29" s="11">
        <f>IF(('OddsRatio_working_3-way'!X29=0),IF(Q29&gt;0,-Q29^(1/3),(-Q29)^(1/3)),'OddsRatio_working_3-way'!AM29-'OddsRatio_working_3-way'!R29/3)</f>
        <v>-0.63702286858799861</v>
      </c>
      <c r="AT29" s="11">
        <f>IF(('OddsRatio_working_3-way'!X29=0),IF(Q29&gt;0,-Q29^(1/3),(-Q29)^(1/3)),'OddsRatio_working_3-way'!AN29-'OddsRatio_working_3-way'!R29/3)</f>
        <v>-0.40485829959514175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2.89</v>
      </c>
      <c r="B30" s="4">
        <f>IF('True_Odds_Calculator_3-way'!B31="","",'True_Odds_Calculator_3-way'!B31)</f>
        <v>2.98</v>
      </c>
      <c r="C30" s="4">
        <f>IF('True_Odds_Calculator_3-way'!C31="","",'True_Odds_Calculator_3-way'!C31)</f>
        <v>2.89</v>
      </c>
      <c r="D30" s="9">
        <f t="shared" si="13"/>
        <v>0.33677012475538659</v>
      </c>
      <c r="E30" s="9">
        <f t="shared" si="14"/>
        <v>0.32645975048922682</v>
      </c>
      <c r="F30" s="9">
        <f t="shared" si="15"/>
        <v>0.33677012475538659</v>
      </c>
      <c r="G30" s="9">
        <f t="shared" si="16"/>
        <v>1.0420023990016647</v>
      </c>
      <c r="H30" s="9">
        <f t="shared" si="17"/>
        <v>2.9693845341131468</v>
      </c>
      <c r="I30" s="9">
        <f t="shared" si="18"/>
        <v>3.0631647500232959</v>
      </c>
      <c r="J30" s="9">
        <f t="shared" si="19"/>
        <v>2.9693845341131468</v>
      </c>
      <c r="K30" s="11">
        <f t="shared" si="20"/>
        <v>0.34602076124567471</v>
      </c>
      <c r="L30" s="11">
        <f t="shared" si="21"/>
        <v>0.33557046979865773</v>
      </c>
      <c r="M30" s="11">
        <f t="shared" si="22"/>
        <v>0.34602076124567471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-0.28416909817078528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0.23142513931110364</v>
      </c>
      <c r="Q30" s="11">
        <f>2*'OddsRatio_working_3-way'!K30*'OddsRatio_working_3-way'!L30*'OddsRatio_working_3-way'!M30</f>
        <v>8.0355951149688742E-2</v>
      </c>
      <c r="R30" s="11">
        <f t="shared" si="23"/>
        <v>0</v>
      </c>
      <c r="S30" s="11">
        <f t="shared" si="24"/>
        <v>-0.814392348783883</v>
      </c>
      <c r="T30" s="11">
        <f t="shared" si="25"/>
        <v>-0.28277512110551484</v>
      </c>
      <c r="U30" s="11">
        <f>'OddsRatio_working_3-way'!S30-'OddsRatio_working_3-way'!R30^2/3</f>
        <v>-0.814392348783883</v>
      </c>
      <c r="V30" s="11">
        <f>'OddsRatio_working_3-way'!S30*'OddsRatio_working_3-way'!R30/3-2*'OddsRatio_working_3-way'!R30^3/27-'OddsRatio_working_3-way'!T30</f>
        <v>0.28277512110551484</v>
      </c>
      <c r="W30" s="11">
        <f>'OddsRatio_working_3-way'!V30^2+4*'OddsRatio_working_3-way'!U30^3/27</f>
        <v>-5.7997725295647062E-5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0.1414388267428133</v>
      </c>
      <c r="Y30" s="11">
        <f>IF('OddsRatio_working_3-way'!W30&gt;=0,IF('OddsRatio_working_3-way'!V30+SQRT('OddsRatio_working_3-way'!W30)&gt;0,0,PI()),ACOS('OddsRatio_working_3-way'!V30/(2*'OddsRatio_working_3-way'!X30)))</f>
        <v>2.6925223420362077E-2</v>
      </c>
      <c r="Z30" s="11">
        <f>'OddsRatio_working_3-way'!X30^(1/3)*COS('OddsRatio_working_3-way'!Y30/3)</f>
        <v>0.52100119950083246</v>
      </c>
      <c r="AA30" s="11">
        <f>'OddsRatio_working_3-way'!X30^(1/3)*COS(('OddsRatio_working_3-way'!Y30+2*PI())/3)</f>
        <v>-0.2645502645502657</v>
      </c>
      <c r="AB30" s="11">
        <f>'OddsRatio_working_3-way'!X30^(1/3)*COS(('OddsRatio_working_3-way'!Y30+4*PI())/3)</f>
        <v>-0.25645093495056659</v>
      </c>
      <c r="AC30" s="11">
        <f>'OddsRatio_working_3-way'!X30^(1/3)*SIN('OddsRatio_working_3-way'!Y30/3)</f>
        <v>4.6761501246418598E-3</v>
      </c>
      <c r="AD30" s="11">
        <f>'OddsRatio_working_3-way'!X30^(1/3)*SIN(('OddsRatio_working_3-way'!Y30+2*PI())/3)</f>
        <v>0.44886219910756442</v>
      </c>
      <c r="AE30" s="11">
        <f>'OddsRatio_working_3-way'!X30^(1/3)*SIN(('OddsRatio_working_3-way'!Y30+4*PI())/3)</f>
        <v>-0.45353834923220621</v>
      </c>
      <c r="AF30" s="11">
        <f>-'OddsRatio_working_3-way'!U30/(3*'OddsRatio_working_3-way'!X30^(1/3))*COS(('OddsRatio_working_3-way'!Y30)/3)</f>
        <v>0.52100119950083235</v>
      </c>
      <c r="AG30" s="11">
        <f>-'OddsRatio_working_3-way'!U30/(3*'OddsRatio_working_3-way'!X30^(1/3))*COS(('OddsRatio_working_3-way'!Y30+2*PI())/3)</f>
        <v>-0.26455026455026565</v>
      </c>
      <c r="AH30" s="11">
        <f>-'OddsRatio_working_3-way'!U30/(3*'OddsRatio_working_3-way'!X30^(1/3))*COS(('OddsRatio_working_3-way'!Y30+4*PI())/3)</f>
        <v>-0.25645093495056653</v>
      </c>
      <c r="AI30" s="11">
        <f>'OddsRatio_working_3-way'!U30/(3*'OddsRatio_working_3-way'!X30^(1/3))*SIN(('OddsRatio_working_3-way'!Y30)/3)</f>
        <v>-4.6761501246418589E-3</v>
      </c>
      <c r="AJ30" s="11">
        <f>'OddsRatio_working_3-way'!U30/(3*'OddsRatio_working_3-way'!X30^(1/3))*SIN(('OddsRatio_working_3-way'!Y30+2*PI())/3)</f>
        <v>-0.44886219910756431</v>
      </c>
      <c r="AK30" s="11">
        <f>'OddsRatio_working_3-way'!U30/(3*'OddsRatio_working_3-way'!X30^(1/3))*SIN(('OddsRatio_working_3-way'!Y30+4*PI())/3)</f>
        <v>0.45353834923220609</v>
      </c>
      <c r="AL30" s="11">
        <f>'OddsRatio_working_3-way'!Z30+'OddsRatio_working_3-way'!AF30</f>
        <v>1.0420023990016647</v>
      </c>
      <c r="AM30" s="11">
        <f>'OddsRatio_working_3-way'!AA30+'OddsRatio_working_3-way'!AG30</f>
        <v>-0.52910052910053129</v>
      </c>
      <c r="AN30" s="11">
        <f>'OddsRatio_working_3-way'!AB30+'OddsRatio_working_3-way'!AH30</f>
        <v>-0.51290186990113318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1.0420023990016647</v>
      </c>
      <c r="AS30" s="11">
        <f>IF(('OddsRatio_working_3-way'!X30=0),IF(Q30&gt;0,-Q30^(1/3),(-Q30)^(1/3)),'OddsRatio_working_3-way'!AM30-'OddsRatio_working_3-way'!R30/3)</f>
        <v>-0.52910052910053129</v>
      </c>
      <c r="AT30" s="11">
        <f>IF(('OddsRatio_working_3-way'!X30=0),IF(Q30&gt;0,-Q30^(1/3),(-Q30)^(1/3)),'OddsRatio_working_3-way'!AN30-'OddsRatio_working_3-way'!R30/3)</f>
        <v>-0.51290186990113318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3.23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2.4700000000000002</v>
      </c>
      <c r="D31" s="9">
        <f t="shared" si="13"/>
        <v>0.30100422191576576</v>
      </c>
      <c r="E31" s="9">
        <f t="shared" si="14"/>
        <v>0.30386159372476429</v>
      </c>
      <c r="F31" s="9">
        <f t="shared" si="15"/>
        <v>0.3951341843594699</v>
      </c>
      <c r="G31" s="9">
        <f t="shared" si="16"/>
        <v>1.0413509138425119</v>
      </c>
      <c r="H31" s="9">
        <f t="shared" si="17"/>
        <v>3.3222125378688014</v>
      </c>
      <c r="I31" s="9">
        <f t="shared" si="18"/>
        <v>3.2909720104535256</v>
      </c>
      <c r="J31" s="9">
        <f t="shared" si="19"/>
        <v>2.5307858433484931</v>
      </c>
      <c r="K31" s="11">
        <f t="shared" si="20"/>
        <v>0.30959752321981426</v>
      </c>
      <c r="L31" s="11">
        <f t="shared" si="21"/>
        <v>0.3125</v>
      </c>
      <c r="M31" s="11">
        <f t="shared" si="22"/>
        <v>0.40485829959514169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-0.28248502149634624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0.23110139005527636</v>
      </c>
      <c r="Q31" s="11">
        <f>2*'OddsRatio_working_3-way'!K31*'OddsRatio_working_3-way'!L31*'OddsRatio_working_3-way'!M31</f>
        <v>7.833945425602587E-2</v>
      </c>
      <c r="R31" s="11">
        <f t="shared" si="23"/>
        <v>0</v>
      </c>
      <c r="S31" s="11">
        <f t="shared" si="24"/>
        <v>-0.81810139465488618</v>
      </c>
      <c r="T31" s="11">
        <f t="shared" si="25"/>
        <v>-0.27732250666267322</v>
      </c>
      <c r="U31" s="11">
        <f>'OddsRatio_working_3-way'!S31-'OddsRatio_working_3-way'!R31^2/3</f>
        <v>-0.81810139465488618</v>
      </c>
      <c r="V31" s="11">
        <f>'OddsRatio_working_3-way'!S31*'OddsRatio_working_3-way'!R31/3-2*'OddsRatio_working_3-way'!R31^3/27-'OddsRatio_working_3-way'!T31</f>
        <v>0.27732250666267322</v>
      </c>
      <c r="W31" s="11">
        <f>'OddsRatio_working_3-way'!V31^2+4*'OddsRatio_working_3-way'!U31^3/27</f>
        <v>-4.2103004866990423E-3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0.14240617366214103</v>
      </c>
      <c r="Y31" s="11">
        <f>IF('OddsRatio_working_3-way'!W31&gt;=0,IF('OddsRatio_working_3-way'!V31+SQRT('OddsRatio_working_3-way'!W31)&gt;0,0,PI()),ACOS('OddsRatio_working_3-way'!V31/(2*'OddsRatio_working_3-way'!X31)))</f>
        <v>0.22984138996445513</v>
      </c>
      <c r="Z31" s="11">
        <f>'OddsRatio_working_3-way'!X31^(1/3)*COS('OddsRatio_working_3-way'!Y31/3)</f>
        <v>0.52067545692125594</v>
      </c>
      <c r="AA31" s="11">
        <f>'OddsRatio_working_3-way'!X31^(1/3)*COS(('OddsRatio_working_3-way'!Y31+2*PI())/3)</f>
        <v>-0.29495203307017542</v>
      </c>
      <c r="AB31" s="11">
        <f>'OddsRatio_working_3-way'!X31^(1/3)*COS(('OddsRatio_working_3-way'!Y31+4*PI())/3)</f>
        <v>-0.22572342385108071</v>
      </c>
      <c r="AC31" s="11">
        <f>'OddsRatio_working_3-way'!X31^(1/3)*SIN('OddsRatio_working_3-way'!Y31/3)</f>
        <v>3.9969156168267808E-2</v>
      </c>
      <c r="AD31" s="11">
        <f>'OddsRatio_working_3-way'!X31^(1/3)*SIN(('OddsRatio_working_3-way'!Y31+2*PI())/3)</f>
        <v>0.43093359473674392</v>
      </c>
      <c r="AE31" s="11">
        <f>'OddsRatio_working_3-way'!X31^(1/3)*SIN(('OddsRatio_working_3-way'!Y31+4*PI())/3)</f>
        <v>-0.47090275090501166</v>
      </c>
      <c r="AF31" s="11">
        <f>-'OddsRatio_working_3-way'!U31/(3*'OddsRatio_working_3-way'!X31^(1/3))*COS(('OddsRatio_working_3-way'!Y31)/3)</f>
        <v>0.52067545692125594</v>
      </c>
      <c r="AG31" s="11">
        <f>-'OddsRatio_working_3-way'!U31/(3*'OddsRatio_working_3-way'!X31^(1/3))*COS(('OddsRatio_working_3-way'!Y31+2*PI())/3)</f>
        <v>-0.29495203307017542</v>
      </c>
      <c r="AH31" s="11">
        <f>-'OddsRatio_working_3-way'!U31/(3*'OddsRatio_working_3-way'!X31^(1/3))*COS(('OddsRatio_working_3-way'!Y31+4*PI())/3)</f>
        <v>-0.22572342385108071</v>
      </c>
      <c r="AI31" s="11">
        <f>'OddsRatio_working_3-way'!U31/(3*'OddsRatio_working_3-way'!X31^(1/3))*SIN(('OddsRatio_working_3-way'!Y31)/3)</f>
        <v>-3.9969156168267808E-2</v>
      </c>
      <c r="AJ31" s="11">
        <f>'OddsRatio_working_3-way'!U31/(3*'OddsRatio_working_3-way'!X31^(1/3))*SIN(('OddsRatio_working_3-way'!Y31+2*PI())/3)</f>
        <v>-0.43093359473674392</v>
      </c>
      <c r="AK31" s="11">
        <f>'OddsRatio_working_3-way'!U31/(3*'OddsRatio_working_3-way'!X31^(1/3))*SIN(('OddsRatio_working_3-way'!Y31+4*PI())/3)</f>
        <v>0.47090275090501166</v>
      </c>
      <c r="AL31" s="11">
        <f>'OddsRatio_working_3-way'!Z31+'OddsRatio_working_3-way'!AF31</f>
        <v>1.0413509138425119</v>
      </c>
      <c r="AM31" s="11">
        <f>'OddsRatio_working_3-way'!AA31+'OddsRatio_working_3-way'!AG31</f>
        <v>-0.58990406614035085</v>
      </c>
      <c r="AN31" s="11">
        <f>'OddsRatio_working_3-way'!AB31+'OddsRatio_working_3-way'!AH31</f>
        <v>-0.45144684770216142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1.0413509138425119</v>
      </c>
      <c r="AS31" s="11">
        <f>IF(('OddsRatio_working_3-way'!X31=0),IF(Q31&gt;0,-Q31^(1/3),(-Q31)^(1/3)),'OddsRatio_working_3-way'!AM31-'OddsRatio_working_3-way'!R31/3)</f>
        <v>-0.58990406614035085</v>
      </c>
      <c r="AT31" s="11">
        <f>IF(('OddsRatio_working_3-way'!X31=0),IF(Q31&gt;0,-Q31^(1/3),(-Q31)^(1/3)),'OddsRatio_working_3-way'!AN31-'OddsRatio_working_3-way'!R31/3)</f>
        <v>-0.45144684770216142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1.59</v>
      </c>
      <c r="B32" s="4">
        <f>IF('True_Odds_Calculator_3-way'!B33="","",'True_Odds_Calculator_3-way'!B33)</f>
        <v>4.0199999999999996</v>
      </c>
      <c r="C32" s="4">
        <f>IF('True_Odds_Calculator_3-way'!C33="","",'True_Odds_Calculator_3-way'!C33)</f>
        <v>6.49</v>
      </c>
      <c r="D32" s="9">
        <f t="shared" si="13"/>
        <v>0.61527636889215198</v>
      </c>
      <c r="E32" s="9">
        <f t="shared" si="14"/>
        <v>0.23806032797764959</v>
      </c>
      <c r="F32" s="9">
        <f t="shared" si="15"/>
        <v>0.14666330313019835</v>
      </c>
      <c r="G32" s="9">
        <f t="shared" si="16"/>
        <v>1.0598065909866743</v>
      </c>
      <c r="H32" s="9">
        <f t="shared" si="17"/>
        <v>1.6252858886821377</v>
      </c>
      <c r="I32" s="9">
        <f t="shared" si="18"/>
        <v>4.200615904779756</v>
      </c>
      <c r="J32" s="9">
        <f t="shared" si="19"/>
        <v>6.8183381845168425</v>
      </c>
      <c r="K32" s="11">
        <f t="shared" si="20"/>
        <v>0.62893081761006286</v>
      </c>
      <c r="L32" s="11">
        <f t="shared" si="21"/>
        <v>0.24875621890547267</v>
      </c>
      <c r="M32" s="11">
        <f t="shared" si="22"/>
        <v>0.15408320493066255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-0.23581065512915678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0.21936812241763343</v>
      </c>
      <c r="Q32" s="11">
        <f>2*'OddsRatio_working_3-way'!K32*'OddsRatio_working_3-way'!L32*'OddsRatio_working_3-way'!M32</f>
        <v>4.8212774157721627E-2</v>
      </c>
      <c r="R32" s="11">
        <f t="shared" si="23"/>
        <v>0</v>
      </c>
      <c r="S32" s="11">
        <f t="shared" si="24"/>
        <v>-0.9302723080832902</v>
      </c>
      <c r="T32" s="11">
        <f t="shared" si="25"/>
        <v>-0.20445545232599782</v>
      </c>
      <c r="U32" s="11">
        <f>'OddsRatio_working_3-way'!S32-'OddsRatio_working_3-way'!R32^2/3</f>
        <v>-0.9302723080832902</v>
      </c>
      <c r="V32" s="11">
        <f>'OddsRatio_working_3-way'!S32*'OddsRatio_working_3-way'!R32/3-2*'OddsRatio_working_3-way'!R32^3/27-'OddsRatio_working_3-way'!T32</f>
        <v>0.20445545232599782</v>
      </c>
      <c r="W32" s="11">
        <f>'OddsRatio_working_3-way'!V32^2+4*'OddsRatio_working_3-way'!U32^3/27</f>
        <v>-7.7466673893745924E-2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0.1726765081587347</v>
      </c>
      <c r="Y32" s="11">
        <f>IF('OddsRatio_working_3-way'!W32&gt;=0,IF('OddsRatio_working_3-way'!V32+SQRT('OddsRatio_working_3-way'!W32)&gt;0,0,PI()),ACOS('OddsRatio_working_3-way'!V32/(2*'OddsRatio_working_3-way'!X32)))</f>
        <v>0.93723492679735154</v>
      </c>
      <c r="Z32" s="11">
        <f>'OddsRatio_working_3-way'!X32^(1/3)*COS('OddsRatio_working_3-way'!Y32/3)</f>
        <v>0.52990329549333715</v>
      </c>
      <c r="AA32" s="11">
        <f>'OddsRatio_working_3-way'!X32^(1/3)*COS(('OddsRatio_working_3-way'!Y32+2*PI())/3)</f>
        <v>-0.41317428464737366</v>
      </c>
      <c r="AB32" s="11">
        <f>'OddsRatio_working_3-way'!X32^(1/3)*COS(('OddsRatio_working_3-way'!Y32+4*PI())/3)</f>
        <v>-0.1167290108459634</v>
      </c>
      <c r="AC32" s="11">
        <f>'OddsRatio_working_3-way'!X32^(1/3)*SIN('OddsRatio_working_3-way'!Y32/3)</f>
        <v>0.17115275862923646</v>
      </c>
      <c r="AD32" s="11">
        <f>'OddsRatio_working_3-way'!X32^(1/3)*SIN(('OddsRatio_working_3-way'!Y32+2*PI())/3)</f>
        <v>0.37333333613170383</v>
      </c>
      <c r="AE32" s="11">
        <f>'OddsRatio_working_3-way'!X32^(1/3)*SIN(('OddsRatio_working_3-way'!Y32+4*PI())/3)</f>
        <v>-0.54448609476094034</v>
      </c>
      <c r="AF32" s="11">
        <f>-'OddsRatio_working_3-way'!U32/(3*'OddsRatio_working_3-way'!X32^(1/3))*COS(('OddsRatio_working_3-way'!Y32)/3)</f>
        <v>0.52990329549333726</v>
      </c>
      <c r="AG32" s="11">
        <f>-'OddsRatio_working_3-way'!U32/(3*'OddsRatio_working_3-way'!X32^(1/3))*COS(('OddsRatio_working_3-way'!Y32+2*PI())/3)</f>
        <v>-0.41317428464737377</v>
      </c>
      <c r="AH32" s="11">
        <f>-'OddsRatio_working_3-way'!U32/(3*'OddsRatio_working_3-way'!X32^(1/3))*COS(('OddsRatio_working_3-way'!Y32+4*PI())/3)</f>
        <v>-0.11672901084596343</v>
      </c>
      <c r="AI32" s="11">
        <f>'OddsRatio_working_3-way'!U32/(3*'OddsRatio_working_3-way'!X32^(1/3))*SIN(('OddsRatio_working_3-way'!Y32)/3)</f>
        <v>-0.17115275862923648</v>
      </c>
      <c r="AJ32" s="11">
        <f>'OddsRatio_working_3-way'!U32/(3*'OddsRatio_working_3-way'!X32^(1/3))*SIN(('OddsRatio_working_3-way'!Y32+2*PI())/3)</f>
        <v>-0.37333333613170389</v>
      </c>
      <c r="AK32" s="11">
        <f>'OddsRatio_working_3-way'!U32/(3*'OddsRatio_working_3-way'!X32^(1/3))*SIN(('OddsRatio_working_3-way'!Y32+4*PI())/3)</f>
        <v>0.54448609476094045</v>
      </c>
      <c r="AL32" s="11">
        <f>'OddsRatio_working_3-way'!Z32+'OddsRatio_working_3-way'!AF32</f>
        <v>1.0598065909866743</v>
      </c>
      <c r="AM32" s="11">
        <f>'OddsRatio_working_3-way'!AA32+'OddsRatio_working_3-way'!AG32</f>
        <v>-0.82634856929474743</v>
      </c>
      <c r="AN32" s="11">
        <f>'OddsRatio_working_3-way'!AB32+'OddsRatio_working_3-way'!AH32</f>
        <v>-0.23345802169192684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1.0598065909866743</v>
      </c>
      <c r="AS32" s="11">
        <f>IF(('OddsRatio_working_3-way'!X32=0),IF(Q32&gt;0,-Q32^(1/3),(-Q32)^(1/3)),'OddsRatio_working_3-way'!AM32-'OddsRatio_working_3-way'!R32/3)</f>
        <v>-0.82634856929474743</v>
      </c>
      <c r="AT32" s="11">
        <f>IF(('OddsRatio_working_3-way'!X32=0),IF(Q32&gt;0,-Q32^(1/3),(-Q32)^(1/3)),'OddsRatio_working_3-way'!AN32-'OddsRatio_working_3-way'!R32/3)</f>
        <v>-0.23345802169192684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1.92</v>
      </c>
      <c r="B33" s="4">
        <f>IF('True_Odds_Calculator_3-way'!B34="","",'True_Odds_Calculator_3-way'!B34)</f>
        <v>4.1900000000000004</v>
      </c>
      <c r="C33" s="4">
        <f>IF('True_Odds_Calculator_3-way'!C34="","",'True_Odds_Calculator_3-way'!C34)</f>
        <v>3.7</v>
      </c>
      <c r="D33" s="9">
        <f t="shared" si="13"/>
        <v>0.50892332472673985</v>
      </c>
      <c r="E33" s="9">
        <f t="shared" si="14"/>
        <v>0.23010729928814563</v>
      </c>
      <c r="F33" s="9">
        <f t="shared" si="15"/>
        <v>0.26096937598511455</v>
      </c>
      <c r="G33" s="9">
        <f t="shared" si="16"/>
        <v>1.0488397149980213</v>
      </c>
      <c r="H33" s="9">
        <f t="shared" si="17"/>
        <v>1.9649325377981797</v>
      </c>
      <c r="I33" s="9">
        <f t="shared" si="18"/>
        <v>4.3457986908436883</v>
      </c>
      <c r="J33" s="9">
        <f t="shared" si="19"/>
        <v>3.8318672304946579</v>
      </c>
      <c r="K33" s="11">
        <f t="shared" si="20"/>
        <v>0.52083333333333337</v>
      </c>
      <c r="L33" s="11">
        <f t="shared" si="21"/>
        <v>0.2386634844868735</v>
      </c>
      <c r="M33" s="11">
        <f t="shared" si="22"/>
        <v>0.27027027027027023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-0.26621057214732635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0.228786363929562</v>
      </c>
      <c r="Q33" s="11">
        <f>2*'OddsRatio_working_3-way'!K33*'OddsRatio_working_3-way'!L33*'OddsRatio_working_3-way'!M33</f>
        <v>6.7191296308241402E-2</v>
      </c>
      <c r="R33" s="11">
        <f t="shared" si="23"/>
        <v>0</v>
      </c>
      <c r="S33" s="11">
        <f t="shared" si="24"/>
        <v>-0.85941877546075429</v>
      </c>
      <c r="T33" s="11">
        <f t="shared" si="25"/>
        <v>-0.25239905299875309</v>
      </c>
      <c r="U33" s="11">
        <f>'OddsRatio_working_3-way'!S33-'OddsRatio_working_3-way'!R33^2/3</f>
        <v>-0.85941877546075429</v>
      </c>
      <c r="V33" s="11">
        <f>'OddsRatio_working_3-way'!S33*'OddsRatio_working_3-way'!R33/3-2*'OddsRatio_working_3-way'!R33^3/27-'OddsRatio_working_3-way'!T33</f>
        <v>0.25239905299875309</v>
      </c>
      <c r="W33" s="11">
        <f>'OddsRatio_working_3-way'!V33^2+4*'OddsRatio_working_3-way'!U33^3/27</f>
        <v>-3.0334310693723873E-2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0.15332937801379687</v>
      </c>
      <c r="Y33" s="11">
        <f>IF('OddsRatio_working_3-way'!W33&gt;=0,IF('OddsRatio_working_3-way'!V33+SQRT('OddsRatio_working_3-way'!W33)&gt;0,0,PI()),ACOS('OddsRatio_working_3-way'!V33/(2*'OddsRatio_working_3-way'!X33)))</f>
        <v>0.60401554164857141</v>
      </c>
      <c r="Z33" s="11">
        <f>'OddsRatio_working_3-way'!X33^(1/3)*COS('OddsRatio_working_3-way'!Y33/3)</f>
        <v>0.52441985749901077</v>
      </c>
      <c r="AA33" s="11">
        <f>'OddsRatio_working_3-way'!X33^(1/3)*COS(('OddsRatio_working_3-way'!Y33+2*PI())/3)</f>
        <v>-0.3549059570394304</v>
      </c>
      <c r="AB33" s="11">
        <f>'OddsRatio_working_3-way'!X33^(1/3)*COS(('OddsRatio_working_3-way'!Y33+4*PI())/3)</f>
        <v>-0.1695139004595802</v>
      </c>
      <c r="AC33" s="11">
        <f>'OddsRatio_working_3-way'!X33^(1/3)*SIN('OddsRatio_working_3-way'!Y33/3)</f>
        <v>0.10703615377199475</v>
      </c>
      <c r="AD33" s="11">
        <f>'OddsRatio_working_3-way'!X33^(1/3)*SIN(('OddsRatio_working_3-way'!Y33+2*PI())/3)</f>
        <v>0.40064284195716116</v>
      </c>
      <c r="AE33" s="11">
        <f>'OddsRatio_working_3-way'!X33^(1/3)*SIN(('OddsRatio_working_3-way'!Y33+4*PI())/3)</f>
        <v>-0.50767899572915598</v>
      </c>
      <c r="AF33" s="11">
        <f>-'OddsRatio_working_3-way'!U33/(3*'OddsRatio_working_3-way'!X33^(1/3))*COS(('OddsRatio_working_3-way'!Y33)/3)</f>
        <v>0.52441985749901066</v>
      </c>
      <c r="AG33" s="11">
        <f>-'OddsRatio_working_3-way'!U33/(3*'OddsRatio_working_3-way'!X33^(1/3))*COS(('OddsRatio_working_3-way'!Y33+2*PI())/3)</f>
        <v>-0.35490595703943034</v>
      </c>
      <c r="AH33" s="11">
        <f>-'OddsRatio_working_3-way'!U33/(3*'OddsRatio_working_3-way'!X33^(1/3))*COS(('OddsRatio_working_3-way'!Y33+4*PI())/3)</f>
        <v>-0.16951390045958017</v>
      </c>
      <c r="AI33" s="11">
        <f>'OddsRatio_working_3-way'!U33/(3*'OddsRatio_working_3-way'!X33^(1/3))*SIN(('OddsRatio_working_3-way'!Y33)/3)</f>
        <v>-0.10703615377199473</v>
      </c>
      <c r="AJ33" s="11">
        <f>'OddsRatio_working_3-way'!U33/(3*'OddsRatio_working_3-way'!X33^(1/3))*SIN(('OddsRatio_working_3-way'!Y33+2*PI())/3)</f>
        <v>-0.4006428419571611</v>
      </c>
      <c r="AK33" s="11">
        <f>'OddsRatio_working_3-way'!U33/(3*'OddsRatio_working_3-way'!X33^(1/3))*SIN(('OddsRatio_working_3-way'!Y33+4*PI())/3)</f>
        <v>0.50767899572915587</v>
      </c>
      <c r="AL33" s="11">
        <f>'OddsRatio_working_3-way'!Z33+'OddsRatio_working_3-way'!AF33</f>
        <v>1.0488397149980213</v>
      </c>
      <c r="AM33" s="11">
        <f>'OddsRatio_working_3-way'!AA33+'OddsRatio_working_3-way'!AG33</f>
        <v>-0.7098119140788608</v>
      </c>
      <c r="AN33" s="11">
        <f>'OddsRatio_working_3-way'!AB33+'OddsRatio_working_3-way'!AH33</f>
        <v>-0.3390278009191604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1.0488397149980213</v>
      </c>
      <c r="AS33" s="11">
        <f>IF(('OddsRatio_working_3-way'!X33=0),IF(Q33&gt;0,-Q33^(1/3),(-Q33)^(1/3)),'OddsRatio_working_3-way'!AM33-'OddsRatio_working_3-way'!R33/3)</f>
        <v>-0.7098119140788608</v>
      </c>
      <c r="AT33" s="11">
        <f>IF(('OddsRatio_working_3-way'!X33=0),IF(Q33&gt;0,-Q33^(1/3),(-Q33)^(1/3)),'OddsRatio_working_3-way'!AN33-'OddsRatio_working_3-way'!R33/3)</f>
        <v>-0.3390278009191604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6.75</v>
      </c>
      <c r="B34" s="4">
        <f>IF('True_Odds_Calculator_3-way'!B35="","",'True_Odds_Calculator_3-way'!B35)</f>
        <v>4.91</v>
      </c>
      <c r="C34" s="4">
        <f>IF('True_Odds_Calculator_3-way'!C35="","",'True_Odds_Calculator_3-way'!C35)</f>
        <v>1.47</v>
      </c>
      <c r="D34" s="9">
        <f t="shared" si="13"/>
        <v>0.14026902364242014</v>
      </c>
      <c r="E34" s="9">
        <f t="shared" si="14"/>
        <v>0.19350491897767474</v>
      </c>
      <c r="F34" s="9">
        <f t="shared" si="15"/>
        <v>0.66622605737990492</v>
      </c>
      <c r="G34" s="9">
        <f t="shared" si="16"/>
        <v>1.0659404819986651</v>
      </c>
      <c r="H34" s="9">
        <f t="shared" si="17"/>
        <v>7.1291577714923235</v>
      </c>
      <c r="I34" s="9">
        <f t="shared" si="18"/>
        <v>5.1678272846147806</v>
      </c>
      <c r="J34" s="9">
        <f t="shared" si="19"/>
        <v>1.5009920265393728</v>
      </c>
      <c r="K34" s="11">
        <f t="shared" si="20"/>
        <v>0.14814814814814814</v>
      </c>
      <c r="L34" s="11">
        <f t="shared" si="21"/>
        <v>0.20366598778004072</v>
      </c>
      <c r="M34" s="11">
        <f t="shared" si="22"/>
        <v>0.68027210884353739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-0.21689016558573326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0.20792506487395435</v>
      </c>
      <c r="Q34" s="11">
        <f>2*'OddsRatio_working_3-way'!K34*'OddsRatio_working_3-way'!L34*'OddsRatio_working_3-way'!M34</f>
        <v>4.1051345483505308E-2</v>
      </c>
      <c r="R34" s="11">
        <f t="shared" si="23"/>
        <v>0</v>
      </c>
      <c r="S34" s="11">
        <f t="shared" si="24"/>
        <v>-0.9586652502774029</v>
      </c>
      <c r="T34" s="11">
        <f t="shared" si="25"/>
        <v>-0.18927250745851987</v>
      </c>
      <c r="U34" s="11">
        <f>'OddsRatio_working_3-way'!S34-'OddsRatio_working_3-way'!R34^2/3</f>
        <v>-0.9586652502774029</v>
      </c>
      <c r="V34" s="11">
        <f>'OddsRatio_working_3-way'!S34*'OddsRatio_working_3-way'!R34/3-2*'OddsRatio_working_3-way'!R34^3/27-'OddsRatio_working_3-way'!T34</f>
        <v>0.18927250745851987</v>
      </c>
      <c r="W34" s="11">
        <f>'OddsRatio_working_3-way'!V34^2+4*'OddsRatio_working_3-way'!U34^3/27</f>
        <v>-9.4701964212613191E-2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0.18064194300621925</v>
      </c>
      <c r="Y34" s="11">
        <f>IF('OddsRatio_working_3-way'!W34&gt;=0,IF('OddsRatio_working_3-way'!V34+SQRT('OddsRatio_working_3-way'!W34)&gt;0,0,PI()),ACOS('OddsRatio_working_3-way'!V34/(2*'OddsRatio_working_3-way'!X34)))</f>
        <v>1.0193865304583416</v>
      </c>
      <c r="Z34" s="11">
        <f>'OddsRatio_working_3-way'!X34^(1/3)*COS('OddsRatio_working_3-way'!Y34/3)</f>
        <v>0.53297024099933255</v>
      </c>
      <c r="AA34" s="11">
        <f>'OddsRatio_working_3-way'!X34^(1/3)*COS(('OddsRatio_working_3-way'!Y34+2*PI())/3)</f>
        <v>-0.42965176606850097</v>
      </c>
      <c r="AB34" s="11">
        <f>'OddsRatio_working_3-way'!X34^(1/3)*COS(('OddsRatio_working_3-way'!Y34+4*PI())/3)</f>
        <v>-0.10331847493083152</v>
      </c>
      <c r="AC34" s="11">
        <f>'OddsRatio_working_3-way'!X34^(1/3)*SIN('OddsRatio_working_3-way'!Y34/3)</f>
        <v>0.18840861348387003</v>
      </c>
      <c r="AD34" s="11">
        <f>'OddsRatio_working_3-way'!X34^(1/3)*SIN(('OddsRatio_working_3-way'!Y34+2*PI())/3)</f>
        <v>0.36736146142460163</v>
      </c>
      <c r="AE34" s="11">
        <f>'OddsRatio_working_3-way'!X34^(1/3)*SIN(('OddsRatio_working_3-way'!Y34+4*PI())/3)</f>
        <v>-0.55577007490847152</v>
      </c>
      <c r="AF34" s="11">
        <f>-'OddsRatio_working_3-way'!U34/(3*'OddsRatio_working_3-way'!X34^(1/3))*COS(('OddsRatio_working_3-way'!Y34)/3)</f>
        <v>0.53297024099933255</v>
      </c>
      <c r="AG34" s="11">
        <f>-'OddsRatio_working_3-way'!U34/(3*'OddsRatio_working_3-way'!X34^(1/3))*COS(('OddsRatio_working_3-way'!Y34+2*PI())/3)</f>
        <v>-0.42965176606850097</v>
      </c>
      <c r="AH34" s="11">
        <f>-'OddsRatio_working_3-way'!U34/(3*'OddsRatio_working_3-way'!X34^(1/3))*COS(('OddsRatio_working_3-way'!Y34+4*PI())/3)</f>
        <v>-0.10331847493083152</v>
      </c>
      <c r="AI34" s="11">
        <f>'OddsRatio_working_3-way'!U34/(3*'OddsRatio_working_3-way'!X34^(1/3))*SIN(('OddsRatio_working_3-way'!Y34)/3)</f>
        <v>-0.18840861348387003</v>
      </c>
      <c r="AJ34" s="11">
        <f>'OddsRatio_working_3-way'!U34/(3*'OddsRatio_working_3-way'!X34^(1/3))*SIN(('OddsRatio_working_3-way'!Y34+2*PI())/3)</f>
        <v>-0.36736146142460163</v>
      </c>
      <c r="AK34" s="11">
        <f>'OddsRatio_working_3-way'!U34/(3*'OddsRatio_working_3-way'!X34^(1/3))*SIN(('OddsRatio_working_3-way'!Y34+4*PI())/3)</f>
        <v>0.55577007490847152</v>
      </c>
      <c r="AL34" s="11">
        <f>'OddsRatio_working_3-way'!Z34+'OddsRatio_working_3-way'!AF34</f>
        <v>1.0659404819986651</v>
      </c>
      <c r="AM34" s="11">
        <f>'OddsRatio_working_3-way'!AA34+'OddsRatio_working_3-way'!AG34</f>
        <v>-0.85930353213700195</v>
      </c>
      <c r="AN34" s="11">
        <f>'OddsRatio_working_3-way'!AB34+'OddsRatio_working_3-way'!AH34</f>
        <v>-0.20663694986166303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1.0659404819986651</v>
      </c>
      <c r="AS34" s="11">
        <f>IF(('OddsRatio_working_3-way'!X34=0),IF(Q34&gt;0,-Q34^(1/3),(-Q34)^(1/3)),'OddsRatio_working_3-way'!AM34-'OddsRatio_working_3-way'!R34/3)</f>
        <v>-0.85930353213700195</v>
      </c>
      <c r="AT34" s="11">
        <f>IF(('OddsRatio_working_3-way'!X34=0),IF(Q34&gt;0,-Q34^(1/3),(-Q34)^(1/3)),'OddsRatio_working_3-way'!AN34-'OddsRatio_working_3-way'!R34/3)</f>
        <v>-0.20663694986166303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1.5</v>
      </c>
      <c r="B35" s="4">
        <f>IF('True_Odds_Calculator_3-way'!B36="","",'True_Odds_Calculator_3-way'!B36)</f>
        <v>4.3600000000000003</v>
      </c>
      <c r="C35" s="4">
        <f>IF('True_Odds_Calculator_3-way'!C36="","",'True_Odds_Calculator_3-way'!C36)</f>
        <v>6.84</v>
      </c>
      <c r="D35" s="9">
        <f t="shared" si="13"/>
        <v>0.64835921779701489</v>
      </c>
      <c r="E35" s="9">
        <f t="shared" si="14"/>
        <v>0.21530264604519123</v>
      </c>
      <c r="F35" s="9">
        <f t="shared" si="15"/>
        <v>0.13633813615779386</v>
      </c>
      <c r="G35" s="9">
        <f t="shared" si="16"/>
        <v>1.0847097490116193</v>
      </c>
      <c r="H35" s="9">
        <f t="shared" si="17"/>
        <v>1.54235487450581</v>
      </c>
      <c r="I35" s="9">
        <f t="shared" si="18"/>
        <v>4.6446247566790406</v>
      </c>
      <c r="J35" s="9">
        <f t="shared" si="19"/>
        <v>7.3347049342278572</v>
      </c>
      <c r="K35" s="11">
        <f t="shared" si="20"/>
        <v>0.66666666666666663</v>
      </c>
      <c r="L35" s="11">
        <f t="shared" si="21"/>
        <v>0.2293577981651376</v>
      </c>
      <c r="M35" s="11">
        <f t="shared" si="22"/>
        <v>0.14619883040935672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-0.21932507108750476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0.21683924387932113</v>
      </c>
      <c r="Q35" s="11">
        <f>2*'OddsRatio_working_3-way'!K35*'OddsRatio_working_3-way'!L35*'OddsRatio_working_3-way'!M35</f>
        <v>4.4709122449344559E-2</v>
      </c>
      <c r="R35" s="11">
        <f t="shared" si="23"/>
        <v>0</v>
      </c>
      <c r="S35" s="11">
        <f t="shared" si="24"/>
        <v>-0.98866601435094548</v>
      </c>
      <c r="T35" s="11">
        <f t="shared" si="25"/>
        <v>-0.20384866275277225</v>
      </c>
      <c r="U35" s="11">
        <f>'OddsRatio_working_3-way'!S35-'OddsRatio_working_3-way'!R35^2/3</f>
        <v>-0.98866601435094548</v>
      </c>
      <c r="V35" s="11">
        <f>'OddsRatio_working_3-way'!S35*'OddsRatio_working_3-way'!R35/3-2*'OddsRatio_working_3-way'!R35^3/27-'OddsRatio_working_3-way'!T35</f>
        <v>0.20384866275277225</v>
      </c>
      <c r="W35" s="11">
        <f>'OddsRatio_working_3-way'!V35^2+4*'OddsRatio_working_3-way'!U35^3/27</f>
        <v>-0.10161342118128994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0.18918753823084081</v>
      </c>
      <c r="Y35" s="11">
        <f>IF('OddsRatio_working_3-way'!W35&gt;=0,IF('OddsRatio_working_3-way'!V35+SQRT('OddsRatio_working_3-way'!W35)&gt;0,0,PI()),ACOS('OddsRatio_working_3-way'!V35/(2*'OddsRatio_working_3-way'!X35)))</f>
        <v>1.0018465162439059</v>
      </c>
      <c r="Z35" s="11">
        <f>'OddsRatio_working_3-way'!X35^(1/3)*COS('OddsRatio_working_3-way'!Y35/3)</f>
        <v>0.54235487450580966</v>
      </c>
      <c r="AA35" s="11">
        <f>'OddsRatio_working_3-way'!X35^(1/3)*COS(('OddsRatio_working_3-way'!Y35+2*PI())/3)</f>
        <v>-0.43413416820494904</v>
      </c>
      <c r="AB35" s="11">
        <f>'OddsRatio_working_3-way'!X35^(1/3)*COS(('OddsRatio_working_3-way'!Y35+4*PI())/3)</f>
        <v>-0.108220706300861</v>
      </c>
      <c r="AC35" s="11">
        <f>'OddsRatio_working_3-way'!X35^(1/3)*SIN('OddsRatio_working_3-way'!Y35/3)</f>
        <v>0.18816622496284832</v>
      </c>
      <c r="AD35" s="11">
        <f>'OddsRatio_working_3-way'!X35^(1/3)*SIN(('OddsRatio_working_3-way'!Y35+2*PI())/3)</f>
        <v>0.37560998670692819</v>
      </c>
      <c r="AE35" s="11">
        <f>'OddsRatio_working_3-way'!X35^(1/3)*SIN(('OddsRatio_working_3-way'!Y35+4*PI())/3)</f>
        <v>-0.56377621166977643</v>
      </c>
      <c r="AF35" s="11">
        <f>-'OddsRatio_working_3-way'!U35/(3*'OddsRatio_working_3-way'!X35^(1/3))*COS(('OddsRatio_working_3-way'!Y35)/3)</f>
        <v>0.54235487450580966</v>
      </c>
      <c r="AG35" s="11">
        <f>-'OddsRatio_working_3-way'!U35/(3*'OddsRatio_working_3-way'!X35^(1/3))*COS(('OddsRatio_working_3-way'!Y35+2*PI())/3)</f>
        <v>-0.4341341682049491</v>
      </c>
      <c r="AH35" s="11">
        <f>-'OddsRatio_working_3-way'!U35/(3*'OddsRatio_working_3-way'!X35^(1/3))*COS(('OddsRatio_working_3-way'!Y35+4*PI())/3)</f>
        <v>-0.10822070630086102</v>
      </c>
      <c r="AI35" s="11">
        <f>'OddsRatio_working_3-way'!U35/(3*'OddsRatio_working_3-way'!X35^(1/3))*SIN(('OddsRatio_working_3-way'!Y35)/3)</f>
        <v>-0.18816622496284835</v>
      </c>
      <c r="AJ35" s="11">
        <f>'OddsRatio_working_3-way'!U35/(3*'OddsRatio_working_3-way'!X35^(1/3))*SIN(('OddsRatio_working_3-way'!Y35+2*PI())/3)</f>
        <v>-0.3756099867069283</v>
      </c>
      <c r="AK35" s="11">
        <f>'OddsRatio_working_3-way'!U35/(3*'OddsRatio_working_3-way'!X35^(1/3))*SIN(('OddsRatio_working_3-way'!Y35+4*PI())/3)</f>
        <v>0.56377621166977654</v>
      </c>
      <c r="AL35" s="11">
        <f>'OddsRatio_working_3-way'!Z35+'OddsRatio_working_3-way'!AF35</f>
        <v>1.0847097490116193</v>
      </c>
      <c r="AM35" s="11">
        <f>'OddsRatio_working_3-way'!AA35+'OddsRatio_working_3-way'!AG35</f>
        <v>-0.8682683364098982</v>
      </c>
      <c r="AN35" s="11">
        <f>'OddsRatio_working_3-way'!AB35+'OddsRatio_working_3-way'!AH35</f>
        <v>-0.21644141260172201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1.0847097490116193</v>
      </c>
      <c r="AS35" s="11">
        <f>IF(('OddsRatio_working_3-way'!X35=0),IF(Q35&gt;0,-Q35^(1/3),(-Q35)^(1/3)),'OddsRatio_working_3-way'!AM35-'OddsRatio_working_3-way'!R35/3)</f>
        <v>-0.8682683364098982</v>
      </c>
      <c r="AT35" s="11">
        <f>IF(('OddsRatio_working_3-way'!X35=0),IF(Q35&gt;0,-Q35^(1/3),(-Q35)^(1/3)),'OddsRatio_working_3-way'!AN35-'OddsRatio_working_3-way'!R35/3)</f>
        <v>-0.21644141260172201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3.6</v>
      </c>
      <c r="D36" s="9">
        <f t="shared" si="13"/>
        <v>0.4672708448386656</v>
      </c>
      <c r="E36" s="9">
        <f t="shared" si="14"/>
        <v>0.267498518249211</v>
      </c>
      <c r="F36" s="9">
        <f t="shared" si="15"/>
        <v>0.2652306369121234</v>
      </c>
      <c r="G36" s="9">
        <f t="shared" si="16"/>
        <v>1.0655013481013413</v>
      </c>
      <c r="H36" s="9">
        <f t="shared" si="17"/>
        <v>2.1400864424684349</v>
      </c>
      <c r="I36" s="9">
        <f t="shared" si="18"/>
        <v>3.7383384646204467</v>
      </c>
      <c r="J36" s="9">
        <f t="shared" si="19"/>
        <v>3.7703035050634872</v>
      </c>
      <c r="K36" s="11">
        <f t="shared" si="20"/>
        <v>0.48309178743961356</v>
      </c>
      <c r="L36" s="11">
        <f t="shared" si="21"/>
        <v>0.28011204481792717</v>
      </c>
      <c r="M36" s="11">
        <f t="shared" si="22"/>
        <v>0.27777777777777779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-0.26875044166888429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0.23455436925172646</v>
      </c>
      <c r="Q36" s="11">
        <f>2*'OddsRatio_working_3-way'!K36*'OddsRatio_working_3-way'!L36*'OddsRatio_working_3-way'!M36</f>
        <v>7.5177682452476441E-2</v>
      </c>
      <c r="R36" s="11">
        <f t="shared" si="23"/>
        <v>0</v>
      </c>
      <c r="S36" s="11">
        <f t="shared" si="24"/>
        <v>-0.87275900941852469</v>
      </c>
      <c r="T36" s="11">
        <f t="shared" si="25"/>
        <v>-0.27973045173670669</v>
      </c>
      <c r="U36" s="11">
        <f>'OddsRatio_working_3-way'!S36-'OddsRatio_working_3-way'!R36^2/3</f>
        <v>-0.87275900941852469</v>
      </c>
      <c r="V36" s="11">
        <f>'OddsRatio_working_3-way'!S36*'OddsRatio_working_3-way'!R36/3-2*'OddsRatio_working_3-way'!R36^3/27-'OddsRatio_working_3-way'!T36</f>
        <v>0.27973045173670669</v>
      </c>
      <c r="W36" s="11">
        <f>'OddsRatio_working_3-way'!V36^2+4*'OddsRatio_working_3-way'!U36^3/27</f>
        <v>-2.0237951609051522E-2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0.15691325409113271</v>
      </c>
      <c r="Y36" s="11">
        <f>IF('OddsRatio_working_3-way'!W36&gt;=0,IF('OddsRatio_working_3-way'!V36+SQRT('OddsRatio_working_3-way'!W36)&gt;0,0,PI()),ACOS('OddsRatio_working_3-way'!V36/(2*'OddsRatio_working_3-way'!X36)))</f>
        <v>0.4704733742753755</v>
      </c>
      <c r="Z36" s="11">
        <f>'OddsRatio_working_3-way'!X36^(1/3)*COS('OddsRatio_working_3-way'!Y36/3)</f>
        <v>0.53275067405067078</v>
      </c>
      <c r="AA36" s="11">
        <f>'OddsRatio_working_3-way'!X36^(1/3)*COS(('OddsRatio_working_3-way'!Y36+2*PI())/3)</f>
        <v>-0.33932937617703801</v>
      </c>
      <c r="AB36" s="11">
        <f>'OddsRatio_working_3-way'!X36^(1/3)*COS(('OddsRatio_working_3-way'!Y36+4*PI())/3)</f>
        <v>-0.19342129787363263</v>
      </c>
      <c r="AC36" s="11">
        <f>'OddsRatio_working_3-way'!X36^(1/3)*SIN('OddsRatio_working_3-way'!Y36/3)</f>
        <v>8.4240068285412154E-2</v>
      </c>
      <c r="AD36" s="11">
        <f>'OddsRatio_working_3-way'!X36^(1/3)*SIN(('OddsRatio_working_3-way'!Y36+2*PI())/3)</f>
        <v>0.41925558346845804</v>
      </c>
      <c r="AE36" s="11">
        <f>'OddsRatio_working_3-way'!X36^(1/3)*SIN(('OddsRatio_working_3-way'!Y36+4*PI())/3)</f>
        <v>-0.50349565175387012</v>
      </c>
      <c r="AF36" s="11">
        <f>-'OddsRatio_working_3-way'!U36/(3*'OddsRatio_working_3-way'!X36^(1/3))*COS(('OddsRatio_working_3-way'!Y36)/3)</f>
        <v>0.53275067405067067</v>
      </c>
      <c r="AG36" s="11">
        <f>-'OddsRatio_working_3-way'!U36/(3*'OddsRatio_working_3-way'!X36^(1/3))*COS(('OddsRatio_working_3-way'!Y36+2*PI())/3)</f>
        <v>-0.33932937617703796</v>
      </c>
      <c r="AH36" s="11">
        <f>-'OddsRatio_working_3-way'!U36/(3*'OddsRatio_working_3-way'!X36^(1/3))*COS(('OddsRatio_working_3-way'!Y36+4*PI())/3)</f>
        <v>-0.19342129787363257</v>
      </c>
      <c r="AI36" s="11">
        <f>'OddsRatio_working_3-way'!U36/(3*'OddsRatio_working_3-way'!X36^(1/3))*SIN(('OddsRatio_working_3-way'!Y36)/3)</f>
        <v>-8.4240068285412126E-2</v>
      </c>
      <c r="AJ36" s="11">
        <f>'OddsRatio_working_3-way'!U36/(3*'OddsRatio_working_3-way'!X36^(1/3))*SIN(('OddsRatio_working_3-way'!Y36+2*PI())/3)</f>
        <v>-0.41925558346845793</v>
      </c>
      <c r="AK36" s="11">
        <f>'OddsRatio_working_3-way'!U36/(3*'OddsRatio_working_3-way'!X36^(1/3))*SIN(('OddsRatio_working_3-way'!Y36+4*PI())/3)</f>
        <v>0.50349565175387001</v>
      </c>
      <c r="AL36" s="11">
        <f>'OddsRatio_working_3-way'!Z36+'OddsRatio_working_3-way'!AF36</f>
        <v>1.0655013481013413</v>
      </c>
      <c r="AM36" s="11">
        <f>'OddsRatio_working_3-way'!AA36+'OddsRatio_working_3-way'!AG36</f>
        <v>-0.67865875235407591</v>
      </c>
      <c r="AN36" s="11">
        <f>'OddsRatio_working_3-way'!AB36+'OddsRatio_working_3-way'!AH36</f>
        <v>-0.38684259574726521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1.0655013481013413</v>
      </c>
      <c r="AS36" s="11">
        <f>IF(('OddsRatio_working_3-way'!X36=0),IF(Q36&gt;0,-Q36^(1/3),(-Q36)^(1/3)),'OddsRatio_working_3-way'!AM36-'OddsRatio_working_3-way'!R36/3)</f>
        <v>-0.67865875235407591</v>
      </c>
      <c r="AT36" s="11">
        <f>IF(('OddsRatio_working_3-way'!X36=0),IF(Q36&gt;0,-Q36^(1/3),(-Q36)^(1/3)),'OddsRatio_working_3-way'!AN36-'OddsRatio_working_3-way'!R36/3)</f>
        <v>-0.38684259574726521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</v>
      </c>
      <c r="B37" s="4">
        <f>IF('True_Odds_Calculator_3-way'!B38="","",'True_Odds_Calculator_3-way'!B38)</f>
        <v>3.59</v>
      </c>
      <c r="C37" s="4">
        <f>IF('True_Odds_Calculator_3-way'!C38="","",'True_Odds_Calculator_3-way'!C38)</f>
        <v>4.8099999999999996</v>
      </c>
      <c r="D37" s="9">
        <f t="shared" si="13"/>
        <v>0.53840797456339162</v>
      </c>
      <c r="E37" s="9">
        <f t="shared" si="14"/>
        <v>0.26485869475546459</v>
      </c>
      <c r="F37" s="9">
        <f t="shared" si="15"/>
        <v>0.19673333068114407</v>
      </c>
      <c r="G37" s="9">
        <f t="shared" si="16"/>
        <v>1.0716595203918666</v>
      </c>
      <c r="H37" s="9">
        <f t="shared" si="17"/>
        <v>1.8573276163134931</v>
      </c>
      <c r="I37" s="9">
        <f t="shared" si="18"/>
        <v>3.775598157814934</v>
      </c>
      <c r="J37" s="9">
        <f t="shared" si="19"/>
        <v>5.0830227726930115</v>
      </c>
      <c r="K37" s="11">
        <f t="shared" si="20"/>
        <v>0.55555555555555558</v>
      </c>
      <c r="L37" s="11">
        <f t="shared" si="21"/>
        <v>0.2785515320334262</v>
      </c>
      <c r="M37" s="11">
        <f t="shared" si="22"/>
        <v>0.20790020790020791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-0.25398185843868304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0.2316436856826829</v>
      </c>
      <c r="Q37" s="11">
        <f>2*'OddsRatio_working_3-way'!K37*'OddsRatio_working_3-way'!L37*'OddsRatio_working_3-way'!M37</f>
        <v>6.4345468245189705E-2</v>
      </c>
      <c r="R37" s="11">
        <f t="shared" si="23"/>
        <v>0</v>
      </c>
      <c r="S37" s="11">
        <f t="shared" si="24"/>
        <v>-0.91204815614264401</v>
      </c>
      <c r="T37" s="11">
        <f t="shared" si="25"/>
        <v>-0.25334671003962339</v>
      </c>
      <c r="U37" s="11">
        <f>'OddsRatio_working_3-way'!S37-'OddsRatio_working_3-way'!R37^2/3</f>
        <v>-0.91204815614264401</v>
      </c>
      <c r="V37" s="11">
        <f>'OddsRatio_working_3-way'!S37*'OddsRatio_working_3-way'!R37/3-2*'OddsRatio_working_3-way'!R37^3/27-'OddsRatio_working_3-way'!T37</f>
        <v>0.25334671003962339</v>
      </c>
      <c r="W37" s="11">
        <f>'OddsRatio_working_3-way'!V37^2+4*'OddsRatio_working_3-way'!U37^3/27</f>
        <v>-4.8211103044403583E-2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0.16762730873302281</v>
      </c>
      <c r="Y37" s="11">
        <f>IF('OddsRatio_working_3-way'!W37&gt;=0,IF('OddsRatio_working_3-way'!V37+SQRT('OddsRatio_working_3-way'!W37)&gt;0,0,PI()),ACOS('OddsRatio_working_3-way'!V37/(2*'OddsRatio_working_3-way'!X37)))</f>
        <v>0.71409773208083782</v>
      </c>
      <c r="Z37" s="11">
        <f>'OddsRatio_working_3-way'!X37^(1/3)*COS('OddsRatio_working_3-way'!Y37/3)</f>
        <v>0.53582976019593331</v>
      </c>
      <c r="AA37" s="11">
        <f>'OddsRatio_working_3-way'!X37^(1/3)*COS(('OddsRatio_working_3-way'!Y37+2*PI())/3)</f>
        <v>-0.38050657651443148</v>
      </c>
      <c r="AB37" s="11">
        <f>'OddsRatio_working_3-way'!X37^(1/3)*COS(('OddsRatio_working_3-way'!Y37+4*PI())/3)</f>
        <v>-0.15532318368150211</v>
      </c>
      <c r="AC37" s="11">
        <f>'OddsRatio_working_3-way'!X37^(1/3)*SIN('OddsRatio_working_3-way'!Y37/3)</f>
        <v>0.13000969246912525</v>
      </c>
      <c r="AD37" s="11">
        <f>'OddsRatio_working_3-way'!X37^(1/3)*SIN(('OddsRatio_working_3-way'!Y37+2*PI())/3)</f>
        <v>0.39903733819883963</v>
      </c>
      <c r="AE37" s="11">
        <f>'OddsRatio_working_3-way'!X37^(1/3)*SIN(('OddsRatio_working_3-way'!Y37+4*PI())/3)</f>
        <v>-0.52904703066796466</v>
      </c>
      <c r="AF37" s="11">
        <f>-'OddsRatio_working_3-way'!U37/(3*'OddsRatio_working_3-way'!X37^(1/3))*COS(('OddsRatio_working_3-way'!Y37)/3)</f>
        <v>0.53582976019593331</v>
      </c>
      <c r="AG37" s="11">
        <f>-'OddsRatio_working_3-way'!U37/(3*'OddsRatio_working_3-way'!X37^(1/3))*COS(('OddsRatio_working_3-way'!Y37+2*PI())/3)</f>
        <v>-0.38050657651443148</v>
      </c>
      <c r="AH37" s="11">
        <f>-'OddsRatio_working_3-way'!U37/(3*'OddsRatio_working_3-way'!X37^(1/3))*COS(('OddsRatio_working_3-way'!Y37+4*PI())/3)</f>
        <v>-0.15532318368150211</v>
      </c>
      <c r="AI37" s="11">
        <f>'OddsRatio_working_3-way'!U37/(3*'OddsRatio_working_3-way'!X37^(1/3))*SIN(('OddsRatio_working_3-way'!Y37)/3)</f>
        <v>-0.13000969246912525</v>
      </c>
      <c r="AJ37" s="11">
        <f>'OddsRatio_working_3-way'!U37/(3*'OddsRatio_working_3-way'!X37^(1/3))*SIN(('OddsRatio_working_3-way'!Y37+2*PI())/3)</f>
        <v>-0.39903733819883963</v>
      </c>
      <c r="AK37" s="11">
        <f>'OddsRatio_working_3-way'!U37/(3*'OddsRatio_working_3-way'!X37^(1/3))*SIN(('OddsRatio_working_3-way'!Y37+4*PI())/3)</f>
        <v>0.52904703066796466</v>
      </c>
      <c r="AL37" s="11">
        <f>'OddsRatio_working_3-way'!Z37+'OddsRatio_working_3-way'!AF37</f>
        <v>1.0716595203918666</v>
      </c>
      <c r="AM37" s="11">
        <f>'OddsRatio_working_3-way'!AA37+'OddsRatio_working_3-way'!AG37</f>
        <v>-0.76101315302886297</v>
      </c>
      <c r="AN37" s="11">
        <f>'OddsRatio_working_3-way'!AB37+'OddsRatio_working_3-way'!AH37</f>
        <v>-0.31064636736300422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1.0716595203918666</v>
      </c>
      <c r="AS37" s="11">
        <f>IF(('OddsRatio_working_3-way'!X37=0),IF(Q37&gt;0,-Q37^(1/3),(-Q37)^(1/3)),'OddsRatio_working_3-way'!AM37-'OddsRatio_working_3-way'!R37/3)</f>
        <v>-0.76101315302886297</v>
      </c>
      <c r="AT37" s="11">
        <f>IF(('OddsRatio_working_3-way'!X37=0),IF(Q37&gt;0,-Q37^(1/3),(-Q37)^(1/3)),'OddsRatio_working_3-way'!AN37-'OddsRatio_working_3-way'!R37/3)</f>
        <v>-0.31064636736300422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2.2200000000000002</v>
      </c>
      <c r="B40" s="4">
        <f>IF('True_Odds_Calculator_3-way'!B39="","",'True_Odds_Calculator_3-way'!B39)</f>
        <v>3.41</v>
      </c>
      <c r="C40" s="4">
        <f>IF('True_Odds_Calculator_3-way'!C39="","",'True_Odds_Calculator_3-way'!C39)</f>
        <v>3.39</v>
      </c>
      <c r="D40" s="9">
        <f t="shared" si="13"/>
        <v>0.43591660446311198</v>
      </c>
      <c r="E40" s="9">
        <f t="shared" si="14"/>
        <v>0.28119796905858352</v>
      </c>
      <c r="F40" s="9">
        <f t="shared" si="15"/>
        <v>0.28288542647830422</v>
      </c>
      <c r="G40" s="9">
        <f t="shared" si="16"/>
        <v>1.0606694818017381</v>
      </c>
      <c r="H40" s="9">
        <f t="shared" si="17"/>
        <v>2.2940167677981207</v>
      </c>
      <c r="I40" s="9">
        <f t="shared" si="18"/>
        <v>3.5562134511421899</v>
      </c>
      <c r="J40" s="9">
        <f t="shared" si="19"/>
        <v>3.5350000615061536</v>
      </c>
      <c r="K40" s="11">
        <f t="shared" si="20"/>
        <v>0.4504504504504504</v>
      </c>
      <c r="L40" s="11">
        <f t="shared" si="21"/>
        <v>0.29325513196480935</v>
      </c>
      <c r="M40" s="11">
        <f t="shared" si="22"/>
        <v>0.29498525073746312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-0.27382161181761511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0.23457916692287228</v>
      </c>
      <c r="Q40" s="11">
        <f>2*'OddsRatio_working_3-way'!K40*'OddsRatio_working_3-way'!L40*'OddsRatio_working_3-way'!M40</f>
        <v>7.7933278047465873E-2</v>
      </c>
      <c r="R40" s="11">
        <f t="shared" si="23"/>
        <v>0</v>
      </c>
      <c r="S40" s="11">
        <f t="shared" si="24"/>
        <v>-0.85668609342318414</v>
      </c>
      <c r="T40" s="11">
        <f t="shared" si="25"/>
        <v>-0.28461332007414758</v>
      </c>
      <c r="U40" s="11">
        <f>'OddsRatio_working_3-way'!S40-'OddsRatio_working_3-way'!R40^2/3</f>
        <v>-0.85668609342318414</v>
      </c>
      <c r="V40" s="11">
        <f>'OddsRatio_working_3-way'!S40*'OddsRatio_working_3-way'!R40/3-2*'OddsRatio_working_3-way'!R40^3/27-'OddsRatio_working_3-way'!T40</f>
        <v>0.28461332007414758</v>
      </c>
      <c r="W40" s="11">
        <f>'OddsRatio_working_3-way'!V40^2+4*'OddsRatio_working_3-way'!U40^3/27</f>
        <v>-1.2140650805890732E-2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0.15259865068990611</v>
      </c>
      <c r="Y40" s="11">
        <f>IF('OddsRatio_working_3-way'!W40&gt;=0,IF('OddsRatio_working_3-way'!V40+SQRT('OddsRatio_working_3-way'!W40)&gt;0,0,PI()),ACOS('OddsRatio_working_3-way'!V40/(2*'OddsRatio_working_3-way'!X40)))</f>
        <v>0.36936947986522339</v>
      </c>
      <c r="Z40" s="11">
        <f>'OddsRatio_working_3-way'!X40^(1/3)*COS('OddsRatio_working_3-way'!Y40/3)</f>
        <v>0.53033474090086907</v>
      </c>
      <c r="AA40" s="11">
        <f>'OddsRatio_working_3-way'!X40^(1/3)*COS(('OddsRatio_working_3-way'!Y40+2*PI())/3)</f>
        <v>-0.32200327724360656</v>
      </c>
      <c r="AB40" s="11">
        <f>'OddsRatio_working_3-way'!X40^(1/3)*COS(('OddsRatio_working_3-way'!Y40+4*PI())/3)</f>
        <v>-0.20833146365726257</v>
      </c>
      <c r="AC40" s="11">
        <f>'OddsRatio_working_3-way'!X40^(1/3)*SIN('OddsRatio_working_3-way'!Y40/3)</f>
        <v>6.5628452173348784E-2</v>
      </c>
      <c r="AD40" s="11">
        <f>'OddsRatio_working_3-way'!X40^(1/3)*SIN(('OddsRatio_working_3-way'!Y40+2*PI())/3)</f>
        <v>0.42646913204291642</v>
      </c>
      <c r="AE40" s="11">
        <f>'OddsRatio_working_3-way'!X40^(1/3)*SIN(('OddsRatio_working_3-way'!Y40+4*PI())/3)</f>
        <v>-0.49209758421626504</v>
      </c>
      <c r="AF40" s="11">
        <f>-'OddsRatio_working_3-way'!U40/(3*'OddsRatio_working_3-way'!X40^(1/3))*COS(('OddsRatio_working_3-way'!Y40)/3)</f>
        <v>0.53033474090086907</v>
      </c>
      <c r="AG40" s="11">
        <f>-'OddsRatio_working_3-way'!U40/(3*'OddsRatio_working_3-way'!X40^(1/3))*COS(('OddsRatio_working_3-way'!Y40+2*PI())/3)</f>
        <v>-0.32200327724360656</v>
      </c>
      <c r="AH40" s="11">
        <f>-'OddsRatio_working_3-way'!U40/(3*'OddsRatio_working_3-way'!X40^(1/3))*COS(('OddsRatio_working_3-way'!Y40+4*PI())/3)</f>
        <v>-0.20833146365726257</v>
      </c>
      <c r="AI40" s="11">
        <f>'OddsRatio_working_3-way'!U40/(3*'OddsRatio_working_3-way'!X40^(1/3))*SIN(('OddsRatio_working_3-way'!Y40)/3)</f>
        <v>-6.5628452173348784E-2</v>
      </c>
      <c r="AJ40" s="11">
        <f>'OddsRatio_working_3-way'!U40/(3*'OddsRatio_working_3-way'!X40^(1/3))*SIN(('OddsRatio_working_3-way'!Y40+2*PI())/3)</f>
        <v>-0.42646913204291642</v>
      </c>
      <c r="AK40" s="11">
        <f>'OddsRatio_working_3-way'!U40/(3*'OddsRatio_working_3-way'!X40^(1/3))*SIN(('OddsRatio_working_3-way'!Y40+4*PI())/3)</f>
        <v>0.49209758421626504</v>
      </c>
      <c r="AL40" s="11">
        <f>'OddsRatio_working_3-way'!Z40+'OddsRatio_working_3-way'!AF40</f>
        <v>1.0606694818017381</v>
      </c>
      <c r="AM40" s="11">
        <f>'OddsRatio_working_3-way'!AA40+'OddsRatio_working_3-way'!AG40</f>
        <v>-0.64400655448721311</v>
      </c>
      <c r="AN40" s="11">
        <f>'OddsRatio_working_3-way'!AB40+'OddsRatio_working_3-way'!AH40</f>
        <v>-0.41666292731452514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1.0606694818017381</v>
      </c>
      <c r="AS40" s="11">
        <f>IF(('OddsRatio_working_3-way'!X40=0),IF(Q40&gt;0,-Q40^(1/3),(-Q40)^(1/3)),'OddsRatio_working_3-way'!AM40-'OddsRatio_working_3-way'!R40/3)</f>
        <v>-0.64400655448721311</v>
      </c>
      <c r="AT40" s="11">
        <f>IF(('OddsRatio_working_3-way'!X40=0),IF(Q40&gt;0,-Q40^(1/3),(-Q40)^(1/3)),'OddsRatio_working_3-way'!AN40-'OddsRatio_working_3-way'!R40/3)</f>
        <v>-0.41666292731452514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2.4500000000000002</v>
      </c>
      <c r="B41" s="4">
        <f>IF('True_Odds_Calculator_3-way'!B40="","",'True_Odds_Calculator_3-way'!B40)</f>
        <v>2.88</v>
      </c>
      <c r="C41" s="4">
        <f>IF('True_Odds_Calculator_3-way'!C40="","",'True_Odds_Calculator_3-way'!C40)</f>
        <v>3.47</v>
      </c>
      <c r="D41" s="9">
        <f t="shared" si="13"/>
        <v>0.3924748856769838</v>
      </c>
      <c r="E41" s="9">
        <f t="shared" si="14"/>
        <v>0.33256000401075286</v>
      </c>
      <c r="F41" s="9">
        <f t="shared" si="15"/>
        <v>0.27496511031226345</v>
      </c>
      <c r="G41" s="9">
        <f t="shared" si="16"/>
        <v>1.0675405045126425</v>
      </c>
      <c r="H41" s="9">
        <f t="shared" si="17"/>
        <v>2.5479337315433321</v>
      </c>
      <c r="I41" s="9">
        <f t="shared" si="18"/>
        <v>3.0069761484837678</v>
      </c>
      <c r="J41" s="9">
        <f t="shared" si="19"/>
        <v>3.6368250461462273</v>
      </c>
      <c r="K41" s="11">
        <f t="shared" si="20"/>
        <v>0.4081632653061224</v>
      </c>
      <c r="L41" s="11">
        <f t="shared" si="21"/>
        <v>0.34722222222222221</v>
      </c>
      <c r="M41" s="11">
        <f t="shared" si="22"/>
        <v>0.28818443804034583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-0.2750013069589029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0.23688630111026154</v>
      </c>
      <c r="Q41" s="11">
        <f>2*'OddsRatio_working_3-way'!K41*'OddsRatio_working_3-way'!L41*'OddsRatio_working_3-way'!M41</f>
        <v>8.168493141733156E-2</v>
      </c>
      <c r="R41" s="11">
        <f t="shared" si="23"/>
        <v>0</v>
      </c>
      <c r="S41" s="11">
        <f t="shared" si="24"/>
        <v>-0.86140063743647088</v>
      </c>
      <c r="T41" s="11">
        <f t="shared" si="25"/>
        <v>-0.29703470256430026</v>
      </c>
      <c r="U41" s="11">
        <f>'OddsRatio_working_3-way'!S41-'OddsRatio_working_3-way'!R41^2/3</f>
        <v>-0.86140063743647088</v>
      </c>
      <c r="V41" s="11">
        <f>'OddsRatio_working_3-way'!S41*'OddsRatio_working_3-way'!R41/3-2*'OddsRatio_working_3-way'!R41^3/27-'OddsRatio_working_3-way'!T41</f>
        <v>0.29703470256430026</v>
      </c>
      <c r="W41" s="11">
        <f>'OddsRatio_working_3-way'!V41^2+4*'OddsRatio_working_3-way'!U41^3/27</f>
        <v>-6.462059324045949E-3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0.15386006129882138</v>
      </c>
      <c r="Y41" s="11">
        <f>IF('OddsRatio_working_3-way'!W41&gt;=0,IF('OddsRatio_working_3-way'!V41+SQRT('OddsRatio_working_3-way'!W41)&gt;0,0,PI()),ACOS('OddsRatio_working_3-way'!V41/(2*'OddsRatio_working_3-way'!X41)))</f>
        <v>0.26430029466412908</v>
      </c>
      <c r="Z41" s="11">
        <f>'OddsRatio_working_3-way'!X41^(1/3)*COS('OddsRatio_working_3-way'!Y41/3)</f>
        <v>0.53377025225632124</v>
      </c>
      <c r="AA41" s="11">
        <f>'OddsRatio_working_3-way'!X41^(1/3)*COS(('OddsRatio_working_3-way'!Y41+2*PI())/3)</f>
        <v>-0.30771584634940052</v>
      </c>
      <c r="AB41" s="11">
        <f>'OddsRatio_working_3-way'!X41^(1/3)*COS(('OddsRatio_working_3-way'!Y41+4*PI())/3)</f>
        <v>-0.22605440590692077</v>
      </c>
      <c r="AC41" s="11">
        <f>'OddsRatio_working_3-way'!X41^(1/3)*SIN('OddsRatio_working_3-way'!Y41/3)</f>
        <v>4.7147254621878312E-2</v>
      </c>
      <c r="AD41" s="11">
        <f>'OddsRatio_working_3-way'!X41^(1/3)*SIN(('OddsRatio_working_3-way'!Y41+2*PI())/3)</f>
        <v>0.43868497092746306</v>
      </c>
      <c r="AE41" s="11">
        <f>'OddsRatio_working_3-way'!X41^(1/3)*SIN(('OddsRatio_working_3-way'!Y41+4*PI())/3)</f>
        <v>-0.48583222554934141</v>
      </c>
      <c r="AF41" s="11">
        <f>-'OddsRatio_working_3-way'!U41/(3*'OddsRatio_working_3-way'!X41^(1/3))*COS(('OddsRatio_working_3-way'!Y41)/3)</f>
        <v>0.53377025225632113</v>
      </c>
      <c r="AG41" s="11">
        <f>-'OddsRatio_working_3-way'!U41/(3*'OddsRatio_working_3-way'!X41^(1/3))*COS(('OddsRatio_working_3-way'!Y41+2*PI())/3)</f>
        <v>-0.30771584634940047</v>
      </c>
      <c r="AH41" s="11">
        <f>-'OddsRatio_working_3-way'!U41/(3*'OddsRatio_working_3-way'!X41^(1/3))*COS(('OddsRatio_working_3-way'!Y41+4*PI())/3)</f>
        <v>-0.22605440590692072</v>
      </c>
      <c r="AI41" s="11">
        <f>'OddsRatio_working_3-way'!U41/(3*'OddsRatio_working_3-way'!X41^(1/3))*SIN(('OddsRatio_working_3-way'!Y41)/3)</f>
        <v>-4.7147254621878305E-2</v>
      </c>
      <c r="AJ41" s="11">
        <f>'OddsRatio_working_3-way'!U41/(3*'OddsRatio_working_3-way'!X41^(1/3))*SIN(('OddsRatio_working_3-way'!Y41+2*PI())/3)</f>
        <v>-0.438684970927463</v>
      </c>
      <c r="AK41" s="11">
        <f>'OddsRatio_working_3-way'!U41/(3*'OddsRatio_working_3-way'!X41^(1/3))*SIN(('OddsRatio_working_3-way'!Y41+4*PI())/3)</f>
        <v>0.4858322255493413</v>
      </c>
      <c r="AL41" s="11">
        <f>'OddsRatio_working_3-way'!Z41+'OddsRatio_working_3-way'!AF41</f>
        <v>1.0675405045126425</v>
      </c>
      <c r="AM41" s="11">
        <f>'OddsRatio_working_3-way'!AA41+'OddsRatio_working_3-way'!AG41</f>
        <v>-0.61543169269880105</v>
      </c>
      <c r="AN41" s="11">
        <f>'OddsRatio_working_3-way'!AB41+'OddsRatio_working_3-way'!AH41</f>
        <v>-0.45210881181384149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1.0675405045126425</v>
      </c>
      <c r="AS41" s="11">
        <f>IF(('OddsRatio_working_3-way'!X41=0),IF(Q41&gt;0,-Q41^(1/3),(-Q41)^(1/3)),'OddsRatio_working_3-way'!AM41-'OddsRatio_working_3-way'!R41/3)</f>
        <v>-0.61543169269880105</v>
      </c>
      <c r="AT41" s="11">
        <f>IF(('OddsRatio_working_3-way'!X41=0),IF(Q41&gt;0,-Q41^(1/3),(-Q41)^(1/3)),'OddsRatio_working_3-way'!AN41-'OddsRatio_working_3-way'!R41/3)</f>
        <v>-0.45210881181384149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3.75</v>
      </c>
      <c r="B42" s="4">
        <f>IF('True_Odds_Calculator_3-way'!B41="","",'True_Odds_Calculator_3-way'!B41)</f>
        <v>2.93</v>
      </c>
      <c r="C42" s="4">
        <f>IF('True_Odds_Calculator_3-way'!C41="","",'True_Odds_Calculator_3-way'!C41)</f>
        <v>2.29</v>
      </c>
      <c r="D42" s="9">
        <f t="shared" si="13"/>
        <v>0.25364184089907055</v>
      </c>
      <c r="E42" s="9">
        <f t="shared" si="14"/>
        <v>0.32624861036805208</v>
      </c>
      <c r="F42" s="9">
        <f t="shared" si="15"/>
        <v>0.4201095487328777</v>
      </c>
      <c r="G42" s="9">
        <f t="shared" si="16"/>
        <v>1.0700244328134707</v>
      </c>
      <c r="H42" s="9">
        <f t="shared" si="17"/>
        <v>3.9425671902370443</v>
      </c>
      <c r="I42" s="9">
        <f t="shared" si="18"/>
        <v>3.0651471553299987</v>
      </c>
      <c r="J42" s="9">
        <f t="shared" si="19"/>
        <v>2.3803315183293767</v>
      </c>
      <c r="K42" s="11">
        <f t="shared" si="20"/>
        <v>0.26666666666666666</v>
      </c>
      <c r="L42" s="11">
        <f t="shared" si="21"/>
        <v>0.34129692832764502</v>
      </c>
      <c r="M42" s="11">
        <f t="shared" si="22"/>
        <v>0.4366812227074236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-0.27211052655111279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0.2372684322696991</v>
      </c>
      <c r="Q42" s="11">
        <f>2*'OddsRatio_working_3-way'!K42*'OddsRatio_working_3-way'!L42*'OddsRatio_working_3-way'!M42</f>
        <v>7.9486911983148764E-2</v>
      </c>
      <c r="R42" s="11">
        <f t="shared" si="23"/>
        <v>0</v>
      </c>
      <c r="S42" s="11">
        <f t="shared" si="24"/>
        <v>-0.87195609547700093</v>
      </c>
      <c r="T42" s="11">
        <f t="shared" si="25"/>
        <v>-0.29211259479966528</v>
      </c>
      <c r="U42" s="11">
        <f>'OddsRatio_working_3-way'!S42-'OddsRatio_working_3-way'!R42^2/3</f>
        <v>-0.87195609547700093</v>
      </c>
      <c r="V42" s="11">
        <f>'OddsRatio_working_3-way'!S42*'OddsRatio_working_3-way'!R42/3-2*'OddsRatio_working_3-way'!R42^3/27-'OddsRatio_working_3-way'!T42</f>
        <v>0.29211259479966528</v>
      </c>
      <c r="W42" s="11">
        <f>'OddsRatio_working_3-way'!V42^2+4*'OddsRatio_working_3-way'!U42^3/27</f>
        <v>-1.2885743093049129E-2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0.15669677017542716</v>
      </c>
      <c r="Y42" s="11">
        <f>IF('OddsRatio_working_3-way'!W42&gt;=0,IF('OddsRatio_working_3-way'!V42+SQRT('OddsRatio_working_3-way'!W42)&gt;0,0,PI()),ACOS('OddsRatio_working_3-way'!V42/(2*'OddsRatio_working_3-way'!X42)))</f>
        <v>0.37064161290551967</v>
      </c>
      <c r="Z42" s="11">
        <f>'OddsRatio_working_3-way'!X42^(1/3)*COS('OddsRatio_working_3-way'!Y42/3)</f>
        <v>0.53501221640673535</v>
      </c>
      <c r="AA42" s="11">
        <f>'OddsRatio_working_3-way'!X42^(1/3)*COS(('OddsRatio_working_3-way'!Y42+2*PI())/3)</f>
        <v>-0.32504279294375432</v>
      </c>
      <c r="AB42" s="11">
        <f>'OddsRatio_working_3-way'!X42^(1/3)*COS(('OddsRatio_working_3-way'!Y42+4*PI())/3)</f>
        <v>-0.2099694234629812</v>
      </c>
      <c r="AC42" s="11">
        <f>'OddsRatio_working_3-way'!X42^(1/3)*SIN('OddsRatio_working_3-way'!Y42/3)</f>
        <v>6.6437640846281884E-2</v>
      </c>
      <c r="AD42" s="11">
        <f>'OddsRatio_working_3-way'!X42^(1/3)*SIN(('OddsRatio_working_3-way'!Y42+2*PI())/3)</f>
        <v>0.43011535032010967</v>
      </c>
      <c r="AE42" s="11">
        <f>'OddsRatio_working_3-way'!X42^(1/3)*SIN(('OddsRatio_working_3-way'!Y42+4*PI())/3)</f>
        <v>-0.49655299116639123</v>
      </c>
      <c r="AF42" s="11">
        <f>-'OddsRatio_working_3-way'!U42/(3*'OddsRatio_working_3-way'!X42^(1/3))*COS(('OddsRatio_working_3-way'!Y42)/3)</f>
        <v>0.53501221640673535</v>
      </c>
      <c r="AG42" s="11">
        <f>-'OddsRatio_working_3-way'!U42/(3*'OddsRatio_working_3-way'!X42^(1/3))*COS(('OddsRatio_working_3-way'!Y42+2*PI())/3)</f>
        <v>-0.32504279294375432</v>
      </c>
      <c r="AH42" s="11">
        <f>-'OddsRatio_working_3-way'!U42/(3*'OddsRatio_working_3-way'!X42^(1/3))*COS(('OddsRatio_working_3-way'!Y42+4*PI())/3)</f>
        <v>-0.2099694234629812</v>
      </c>
      <c r="AI42" s="11">
        <f>'OddsRatio_working_3-way'!U42/(3*'OddsRatio_working_3-way'!X42^(1/3))*SIN(('OddsRatio_working_3-way'!Y42)/3)</f>
        <v>-6.6437640846281884E-2</v>
      </c>
      <c r="AJ42" s="11">
        <f>'OddsRatio_working_3-way'!U42/(3*'OddsRatio_working_3-way'!X42^(1/3))*SIN(('OddsRatio_working_3-way'!Y42+2*PI())/3)</f>
        <v>-0.43011535032010967</v>
      </c>
      <c r="AK42" s="11">
        <f>'OddsRatio_working_3-way'!U42/(3*'OddsRatio_working_3-way'!X42^(1/3))*SIN(('OddsRatio_working_3-way'!Y42+4*PI())/3)</f>
        <v>0.49655299116639123</v>
      </c>
      <c r="AL42" s="11">
        <f>'OddsRatio_working_3-way'!Z42+'OddsRatio_working_3-way'!AF42</f>
        <v>1.0700244328134707</v>
      </c>
      <c r="AM42" s="11">
        <f>'OddsRatio_working_3-way'!AA42+'OddsRatio_working_3-way'!AG42</f>
        <v>-0.65008558588750864</v>
      </c>
      <c r="AN42" s="11">
        <f>'OddsRatio_working_3-way'!AB42+'OddsRatio_working_3-way'!AH42</f>
        <v>-0.41993884692596239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1.0700244328134707</v>
      </c>
      <c r="AS42" s="11">
        <f>IF(('OddsRatio_working_3-way'!X42=0),IF(Q42&gt;0,-Q42^(1/3),(-Q42)^(1/3)),'OddsRatio_working_3-way'!AM42-'OddsRatio_working_3-way'!R42/3)</f>
        <v>-0.65008558588750864</v>
      </c>
      <c r="AT42" s="11">
        <f>IF(('OddsRatio_working_3-way'!X42=0),IF(Q42&gt;0,-Q42^(1/3),(-Q42)^(1/3)),'OddsRatio_working_3-way'!AN42-'OddsRatio_working_3-way'!R42/3)</f>
        <v>-0.41993884692596239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4.13</v>
      </c>
      <c r="B43" s="4">
        <f>IF('True_Odds_Calculator_3-way'!B42="","",'True_Odds_Calculator_3-way'!B42)</f>
        <v>3.21</v>
      </c>
      <c r="C43" s="4">
        <f>IF('True_Odds_Calculator_3-way'!C42="","",'True_Odds_Calculator_3-way'!C42)</f>
        <v>2.0299999999999998</v>
      </c>
      <c r="D43" s="9">
        <f t="shared" si="13"/>
        <v>0.22913859465026212</v>
      </c>
      <c r="E43" s="9">
        <f t="shared" si="14"/>
        <v>0.29626634879405972</v>
      </c>
      <c r="F43" s="9">
        <f t="shared" si="15"/>
        <v>0.47459505655567785</v>
      </c>
      <c r="G43" s="9">
        <f t="shared" si="16"/>
        <v>1.0748150023751972</v>
      </c>
      <c r="H43" s="9">
        <f t="shared" si="17"/>
        <v>4.3641709574343679</v>
      </c>
      <c r="I43" s="9">
        <f t="shared" si="18"/>
        <v>3.3753411552491865</v>
      </c>
      <c r="J43" s="9">
        <f t="shared" si="19"/>
        <v>2.1070594524464532</v>
      </c>
      <c r="K43" s="11">
        <f t="shared" si="20"/>
        <v>0.24213075060532688</v>
      </c>
      <c r="L43" s="11">
        <f t="shared" si="21"/>
        <v>0.3115264797507788</v>
      </c>
      <c r="M43" s="11">
        <f t="shared" si="22"/>
        <v>0.49261083743842371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-0.26474191986205264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0.23669457841964495</v>
      </c>
      <c r="Q43" s="11">
        <f>2*'OddsRatio_working_3-way'!K43*'OddsRatio_working_3-way'!L43*'OddsRatio_working_3-way'!M43</f>
        <v>7.4315409236937177E-2</v>
      </c>
      <c r="R43" s="11">
        <f t="shared" si="23"/>
        <v>0</v>
      </c>
      <c r="S43" s="11">
        <f t="shared" si="24"/>
        <v>-0.89405779992446177</v>
      </c>
      <c r="T43" s="11">
        <f t="shared" si="25"/>
        <v>-0.28070888537659705</v>
      </c>
      <c r="U43" s="11">
        <f>'OddsRatio_working_3-way'!S43-'OddsRatio_working_3-way'!R43^2/3</f>
        <v>-0.89405779992446177</v>
      </c>
      <c r="V43" s="11">
        <f>'OddsRatio_working_3-way'!S43*'OddsRatio_working_3-way'!R43/3-2*'OddsRatio_working_3-way'!R43^3/27-'OddsRatio_working_3-way'!T43</f>
        <v>0.28070888537659705</v>
      </c>
      <c r="W43" s="11">
        <f>'OddsRatio_working_3-way'!V43^2+4*'OddsRatio_working_3-way'!U43^3/27</f>
        <v>-2.7077422456048342E-2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0.162692117806472</v>
      </c>
      <c r="Y43" s="11">
        <f>IF('OddsRatio_working_3-way'!W43&gt;=0,IF('OddsRatio_working_3-way'!V43+SQRT('OddsRatio_working_3-way'!W43)&gt;0,0,PI()),ACOS('OddsRatio_working_3-way'!V43/(2*'OddsRatio_working_3-way'!X43)))</f>
        <v>0.53021233429379389</v>
      </c>
      <c r="Z43" s="11">
        <f>'OddsRatio_working_3-way'!X43^(1/3)*COS('OddsRatio_working_3-way'!Y43/3)</f>
        <v>0.53740750118759861</v>
      </c>
      <c r="AA43" s="11">
        <f>'OddsRatio_working_3-way'!X43^(1/3)*COS(('OddsRatio_working_3-way'!Y43+2*PI())/3)</f>
        <v>-0.35182614969050113</v>
      </c>
      <c r="AB43" s="11">
        <f>'OddsRatio_working_3-way'!X43^(1/3)*COS(('OddsRatio_working_3-way'!Y43+4*PI())/3)</f>
        <v>-0.18558135149709781</v>
      </c>
      <c r="AC43" s="11">
        <f>'OddsRatio_working_3-way'!X43^(1/3)*SIN('OddsRatio_working_3-way'!Y43/3)</f>
        <v>9.598147898833663E-2</v>
      </c>
      <c r="AD43" s="11">
        <f>'OddsRatio_working_3-way'!X43^(1/3)*SIN(('OddsRatio_working_3-way'!Y43+2*PI())/3)</f>
        <v>0.4174178087186079</v>
      </c>
      <c r="AE43" s="11">
        <f>'OddsRatio_working_3-way'!X43^(1/3)*SIN(('OddsRatio_working_3-way'!Y43+4*PI())/3)</f>
        <v>-0.51339928770694443</v>
      </c>
      <c r="AF43" s="11">
        <f>-'OddsRatio_working_3-way'!U43/(3*'OddsRatio_working_3-way'!X43^(1/3))*COS(('OddsRatio_working_3-way'!Y43)/3)</f>
        <v>0.53740750118759861</v>
      </c>
      <c r="AG43" s="11">
        <f>-'OddsRatio_working_3-way'!U43/(3*'OddsRatio_working_3-way'!X43^(1/3))*COS(('OddsRatio_working_3-way'!Y43+2*PI())/3)</f>
        <v>-0.35182614969050113</v>
      </c>
      <c r="AH43" s="11">
        <f>-'OddsRatio_working_3-way'!U43/(3*'OddsRatio_working_3-way'!X43^(1/3))*COS(('OddsRatio_working_3-way'!Y43+4*PI())/3)</f>
        <v>-0.18558135149709781</v>
      </c>
      <c r="AI43" s="11">
        <f>'OddsRatio_working_3-way'!U43/(3*'OddsRatio_working_3-way'!X43^(1/3))*SIN(('OddsRatio_working_3-way'!Y43)/3)</f>
        <v>-9.598147898833663E-2</v>
      </c>
      <c r="AJ43" s="11">
        <f>'OddsRatio_working_3-way'!U43/(3*'OddsRatio_working_3-way'!X43^(1/3))*SIN(('OddsRatio_working_3-way'!Y43+2*PI())/3)</f>
        <v>-0.4174178087186079</v>
      </c>
      <c r="AK43" s="11">
        <f>'OddsRatio_working_3-way'!U43/(3*'OddsRatio_working_3-way'!X43^(1/3))*SIN(('OddsRatio_working_3-way'!Y43+4*PI())/3)</f>
        <v>0.51339928770694443</v>
      </c>
      <c r="AL43" s="11">
        <f>'OddsRatio_working_3-way'!Z43+'OddsRatio_working_3-way'!AF43</f>
        <v>1.0748150023751972</v>
      </c>
      <c r="AM43" s="11">
        <f>'OddsRatio_working_3-way'!AA43+'OddsRatio_working_3-way'!AG43</f>
        <v>-0.70365229938100227</v>
      </c>
      <c r="AN43" s="11">
        <f>'OddsRatio_working_3-way'!AB43+'OddsRatio_working_3-way'!AH43</f>
        <v>-0.37116270299419563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1.0748150023751972</v>
      </c>
      <c r="AS43" s="11">
        <f>IF(('OddsRatio_working_3-way'!X43=0),IF(Q43&gt;0,-Q43^(1/3),(-Q43)^(1/3)),'OddsRatio_working_3-way'!AM43-'OddsRatio_working_3-way'!R43/3)</f>
        <v>-0.70365229938100227</v>
      </c>
      <c r="AT43" s="11">
        <f>IF(('OddsRatio_working_3-way'!X43=0),IF(Q43&gt;0,-Q43^(1/3),(-Q43)^(1/3)),'OddsRatio_working_3-way'!AN43-'OddsRatio_working_3-way'!R43/3)</f>
        <v>-0.37116270299419563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5.75</v>
      </c>
      <c r="B44" s="4">
        <f>IF('True_Odds_Calculator_3-way'!B43="","",'True_Odds_Calculator_3-way'!B43)</f>
        <v>4.21</v>
      </c>
      <c r="C44" s="4">
        <f>IF('True_Odds_Calculator_3-way'!C43="","",'True_Odds_Calculator_3-way'!C43)</f>
        <v>1.61</v>
      </c>
      <c r="D44" s="9">
        <f t="shared" si="13"/>
        <v>0.16566238007514558</v>
      </c>
      <c r="E44" s="9">
        <f t="shared" si="14"/>
        <v>0.22709063193319495</v>
      </c>
      <c r="F44" s="9">
        <f t="shared" si="15"/>
        <v>0.60724698799165955</v>
      </c>
      <c r="G44" s="9">
        <f t="shared" si="16"/>
        <v>1.0602891565825732</v>
      </c>
      <c r="H44" s="9">
        <f t="shared" si="17"/>
        <v>6.036373493767222</v>
      </c>
      <c r="I44" s="9">
        <f t="shared" si="18"/>
        <v>4.4035281926300591</v>
      </c>
      <c r="J44" s="9">
        <f t="shared" si="19"/>
        <v>1.6467763855153694</v>
      </c>
      <c r="K44" s="11">
        <f t="shared" si="20"/>
        <v>0.17391304347826086</v>
      </c>
      <c r="L44" s="11">
        <f t="shared" si="21"/>
        <v>0.23752969121140144</v>
      </c>
      <c r="M44" s="11">
        <f t="shared" si="22"/>
        <v>0.6211180124223602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-0.23864517631271553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0.21988976005203464</v>
      </c>
      <c r="Q44" s="11">
        <f>2*'OddsRatio_working_3-way'!K44*'OddsRatio_working_3-way'!L44*'OddsRatio_working_3-way'!M44</f>
        <v>5.1316163372703519E-2</v>
      </c>
      <c r="R44" s="11">
        <f t="shared" si="23"/>
        <v>0</v>
      </c>
      <c r="S44" s="11">
        <f t="shared" si="24"/>
        <v>-0.92140877703681634</v>
      </c>
      <c r="T44" s="11">
        <f t="shared" si="25"/>
        <v>-0.2150312198452313</v>
      </c>
      <c r="U44" s="11">
        <f>'OddsRatio_working_3-way'!S44-'OddsRatio_working_3-way'!R44^2/3</f>
        <v>-0.92140877703681634</v>
      </c>
      <c r="V44" s="11">
        <f>'OddsRatio_working_3-way'!S44*'OddsRatio_working_3-way'!R44/3-2*'OddsRatio_working_3-way'!R44^3/27-'OddsRatio_working_3-way'!T44</f>
        <v>0.2150312198452313</v>
      </c>
      <c r="W44" s="11">
        <f>'OddsRatio_working_3-way'!V44^2+4*'OddsRatio_working_3-way'!U44^3/27</f>
        <v>-6.9653522208816723E-2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0.17021453207419227</v>
      </c>
      <c r="Y44" s="11">
        <f>IF('OddsRatio_working_3-way'!W44&gt;=0,IF('OddsRatio_working_3-way'!V44+SQRT('OddsRatio_working_3-way'!W44)&gt;0,0,PI()),ACOS('OddsRatio_working_3-way'!V44/(2*'OddsRatio_working_3-way'!X44)))</f>
        <v>0.88711964586813641</v>
      </c>
      <c r="Z44" s="11">
        <f>'OddsRatio_working_3-way'!X44^(1/3)*COS('OddsRatio_working_3-way'!Y44/3)</f>
        <v>0.53014457829128669</v>
      </c>
      <c r="AA44" s="11">
        <f>'OddsRatio_working_3-way'!X44^(1/3)*COS(('OddsRatio_working_3-way'!Y44+2*PI())/3)</f>
        <v>-0.40493736284336634</v>
      </c>
      <c r="AB44" s="11">
        <f>'OddsRatio_working_3-way'!X44^(1/3)*COS(('OddsRatio_working_3-way'!Y44+4*PI())/3)</f>
        <v>-0.12520721544792024</v>
      </c>
      <c r="AC44" s="11">
        <f>'OddsRatio_working_3-way'!X44^(1/3)*SIN('OddsRatio_working_3-way'!Y44/3)</f>
        <v>0.16150227589921454</v>
      </c>
      <c r="AD44" s="11">
        <f>'OddsRatio_working_3-way'!X44^(1/3)*SIN(('OddsRatio_working_3-way'!Y44+2*PI())/3)</f>
        <v>0.37836753452923533</v>
      </c>
      <c r="AE44" s="11">
        <f>'OddsRatio_working_3-way'!X44^(1/3)*SIN(('OddsRatio_working_3-way'!Y44+4*PI())/3)</f>
        <v>-0.53986981042844973</v>
      </c>
      <c r="AF44" s="11">
        <f>-'OddsRatio_working_3-way'!U44/(3*'OddsRatio_working_3-way'!X44^(1/3))*COS(('OddsRatio_working_3-way'!Y44)/3)</f>
        <v>0.53014457829128658</v>
      </c>
      <c r="AG44" s="11">
        <f>-'OddsRatio_working_3-way'!U44/(3*'OddsRatio_working_3-way'!X44^(1/3))*COS(('OddsRatio_working_3-way'!Y44+2*PI())/3)</f>
        <v>-0.40493736284336623</v>
      </c>
      <c r="AH44" s="11">
        <f>-'OddsRatio_working_3-way'!U44/(3*'OddsRatio_working_3-way'!X44^(1/3))*COS(('OddsRatio_working_3-way'!Y44+4*PI())/3)</f>
        <v>-0.12520721544792021</v>
      </c>
      <c r="AI44" s="11">
        <f>'OddsRatio_working_3-way'!U44/(3*'OddsRatio_working_3-way'!X44^(1/3))*SIN(('OddsRatio_working_3-way'!Y44)/3)</f>
        <v>-0.16150227589921451</v>
      </c>
      <c r="AJ44" s="11">
        <f>'OddsRatio_working_3-way'!U44/(3*'OddsRatio_working_3-way'!X44^(1/3))*SIN(('OddsRatio_working_3-way'!Y44+2*PI())/3)</f>
        <v>-0.37836753452923522</v>
      </c>
      <c r="AK44" s="11">
        <f>'OddsRatio_working_3-way'!U44/(3*'OddsRatio_working_3-way'!X44^(1/3))*SIN(('OddsRatio_working_3-way'!Y44+4*PI())/3)</f>
        <v>0.53986981042844961</v>
      </c>
      <c r="AL44" s="11">
        <f>'OddsRatio_working_3-way'!Z44+'OddsRatio_working_3-way'!AF44</f>
        <v>1.0602891565825732</v>
      </c>
      <c r="AM44" s="11">
        <f>'OddsRatio_working_3-way'!AA44+'OddsRatio_working_3-way'!AG44</f>
        <v>-0.80987472568673258</v>
      </c>
      <c r="AN44" s="11">
        <f>'OddsRatio_working_3-way'!AB44+'OddsRatio_working_3-way'!AH44</f>
        <v>-0.25041443089584048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1.0602891565825732</v>
      </c>
      <c r="AS44" s="11">
        <f>IF(('OddsRatio_working_3-way'!X44=0),IF(Q44&gt;0,-Q44^(1/3),(-Q44)^(1/3)),'OddsRatio_working_3-way'!AM44-'OddsRatio_working_3-way'!R44/3)</f>
        <v>-0.80987472568673258</v>
      </c>
      <c r="AT44" s="11">
        <f>IF(('OddsRatio_working_3-way'!X44=0),IF(Q44&gt;0,-Q44^(1/3),(-Q44)^(1/3)),'OddsRatio_working_3-way'!AN44-'OddsRatio_working_3-way'!R44/3)</f>
        <v>-0.25041443089584048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1.95</v>
      </c>
      <c r="B45" s="4">
        <f>IF('True_Odds_Calculator_3-way'!B44="","",'True_Odds_Calculator_3-way'!B44)</f>
        <v>3.68</v>
      </c>
      <c r="C45" s="4">
        <f>IF('True_Odds_Calculator_3-way'!C44="","",'True_Odds_Calculator_3-way'!C44)</f>
        <v>4.09</v>
      </c>
      <c r="D45" s="9">
        <f t="shared" si="13"/>
        <v>0.50126033562547012</v>
      </c>
      <c r="E45" s="9">
        <f t="shared" si="14"/>
        <v>0.26268323321116149</v>
      </c>
      <c r="F45" s="9">
        <f t="shared" si="15"/>
        <v>0.23605643116336833</v>
      </c>
      <c r="G45" s="9">
        <f t="shared" si="16"/>
        <v>1.047338245383336</v>
      </c>
      <c r="H45" s="9">
        <f t="shared" si="17"/>
        <v>1.9949713331141692</v>
      </c>
      <c r="I45" s="9">
        <f t="shared" si="18"/>
        <v>3.8068664976273396</v>
      </c>
      <c r="J45" s="9">
        <f t="shared" si="19"/>
        <v>4.2362751782345081</v>
      </c>
      <c r="K45" s="11">
        <f t="shared" si="20"/>
        <v>0.51282051282051289</v>
      </c>
      <c r="L45" s="11">
        <f t="shared" si="21"/>
        <v>0.27173913043478259</v>
      </c>
      <c r="M45" s="11">
        <f t="shared" si="22"/>
        <v>0.24449877750611249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-0.2680471171222738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0.22896206589201168</v>
      </c>
      <c r="Q45" s="11">
        <f>2*'OddsRatio_working_3-way'!K45*'OddsRatio_working_3-way'!L45*'OddsRatio_working_3-way'!M45</f>
        <v>6.8143471991670146E-2</v>
      </c>
      <c r="R45" s="11">
        <f t="shared" si="23"/>
        <v>0</v>
      </c>
      <c r="S45" s="11">
        <f t="shared" si="24"/>
        <v>-0.85418589220479146</v>
      </c>
      <c r="T45" s="11">
        <f t="shared" si="25"/>
        <v>-0.2542219917276165</v>
      </c>
      <c r="U45" s="11">
        <f>'OddsRatio_working_3-way'!S45-'OddsRatio_working_3-way'!R45^2/3</f>
        <v>-0.85418589220479146</v>
      </c>
      <c r="V45" s="11">
        <f>'OddsRatio_working_3-way'!S45*'OddsRatio_working_3-way'!R45/3-2*'OddsRatio_working_3-way'!R45^3/27-'OddsRatio_working_3-way'!T45</f>
        <v>0.2542219917276165</v>
      </c>
      <c r="W45" s="11">
        <f>'OddsRatio_working_3-way'!V45^2+4*'OddsRatio_working_3-way'!U45^3/27</f>
        <v>-2.7703427072615361E-2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0.15193110951231456</v>
      </c>
      <c r="Y45" s="11">
        <f>IF('OddsRatio_working_3-way'!W45&gt;=0,IF('OddsRatio_working_3-way'!V45+SQRT('OddsRatio_working_3-way'!W45)&gt;0,0,PI()),ACOS('OddsRatio_working_3-way'!V45/(2*'OddsRatio_working_3-way'!X45)))</f>
        <v>0.57968408427459228</v>
      </c>
      <c r="Z45" s="11">
        <f>'OddsRatio_working_3-way'!X45^(1/3)*COS('OddsRatio_working_3-way'!Y45/3)</f>
        <v>0.5236691226916681</v>
      </c>
      <c r="AA45" s="11">
        <f>'OddsRatio_working_3-way'!X45^(1/3)*COS(('OddsRatio_working_3-way'!Y45+2*PI())/3)</f>
        <v>-0.35057271833425674</v>
      </c>
      <c r="AB45" s="11">
        <f>'OddsRatio_working_3-way'!X45^(1/3)*COS(('OddsRatio_working_3-way'!Y45+4*PI())/3)</f>
        <v>-0.17309640435741128</v>
      </c>
      <c r="AC45" s="11">
        <f>'OddsRatio_working_3-way'!X45^(1/3)*SIN('OddsRatio_working_3-way'!Y45/3)</f>
        <v>0.10246599764931426</v>
      </c>
      <c r="AD45" s="11">
        <f>'OddsRatio_working_3-way'!X45^(1/3)*SIN(('OddsRatio_working_3-way'!Y45+2*PI())/3)</f>
        <v>0.40227776460383752</v>
      </c>
      <c r="AE45" s="11">
        <f>'OddsRatio_working_3-way'!X45^(1/3)*SIN(('OddsRatio_working_3-way'!Y45+4*PI())/3)</f>
        <v>-0.50474376225315176</v>
      </c>
      <c r="AF45" s="11">
        <f>-'OddsRatio_working_3-way'!U45/(3*'OddsRatio_working_3-way'!X45^(1/3))*COS(('OddsRatio_working_3-way'!Y45)/3)</f>
        <v>0.52366912269166788</v>
      </c>
      <c r="AG45" s="11">
        <f>-'OddsRatio_working_3-way'!U45/(3*'OddsRatio_working_3-way'!X45^(1/3))*COS(('OddsRatio_working_3-way'!Y45+2*PI())/3)</f>
        <v>-0.35057271833425657</v>
      </c>
      <c r="AH45" s="11">
        <f>-'OddsRatio_working_3-way'!U45/(3*'OddsRatio_working_3-way'!X45^(1/3))*COS(('OddsRatio_working_3-way'!Y45+4*PI())/3)</f>
        <v>-0.17309640435741122</v>
      </c>
      <c r="AI45" s="11">
        <f>'OddsRatio_working_3-way'!U45/(3*'OddsRatio_working_3-way'!X45^(1/3))*SIN(('OddsRatio_working_3-way'!Y45)/3)</f>
        <v>-0.10246599764931422</v>
      </c>
      <c r="AJ45" s="11">
        <f>'OddsRatio_working_3-way'!U45/(3*'OddsRatio_working_3-way'!X45^(1/3))*SIN(('OddsRatio_working_3-way'!Y45+2*PI())/3)</f>
        <v>-0.40227776460383735</v>
      </c>
      <c r="AK45" s="11">
        <f>'OddsRatio_working_3-way'!U45/(3*'OddsRatio_working_3-way'!X45^(1/3))*SIN(('OddsRatio_working_3-way'!Y45+4*PI())/3)</f>
        <v>0.50474376225315154</v>
      </c>
      <c r="AL45" s="11">
        <f>'OddsRatio_working_3-way'!Z45+'OddsRatio_working_3-way'!AF45</f>
        <v>1.047338245383336</v>
      </c>
      <c r="AM45" s="11">
        <f>'OddsRatio_working_3-way'!AA45+'OddsRatio_working_3-way'!AG45</f>
        <v>-0.70114543666851326</v>
      </c>
      <c r="AN45" s="11">
        <f>'OddsRatio_working_3-way'!AB45+'OddsRatio_working_3-way'!AH45</f>
        <v>-0.3461928087148225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1.047338245383336</v>
      </c>
      <c r="AS45" s="11">
        <f>IF(('OddsRatio_working_3-way'!X45=0),IF(Q45&gt;0,-Q45^(1/3),(-Q45)^(1/3)),'OddsRatio_working_3-way'!AM45-'OddsRatio_working_3-way'!R45/3)</f>
        <v>-0.70114543666851326</v>
      </c>
      <c r="AT45" s="11">
        <f>IF(('OddsRatio_working_3-way'!X45=0),IF(Q45&gt;0,-Q45^(1/3),(-Q45)^(1/3)),'OddsRatio_working_3-way'!AN45-'OddsRatio_working_3-way'!R45/3)</f>
        <v>-0.3461928087148225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1.85</v>
      </c>
      <c r="B46" s="4">
        <f>IF('True_Odds_Calculator_3-way'!B45="","",'True_Odds_Calculator_3-way'!B45)</f>
        <v>3.72</v>
      </c>
      <c r="C46" s="4">
        <f>IF('True_Odds_Calculator_3-way'!C45="","",'True_Odds_Calculator_3-way'!C45)</f>
        <v>4.51</v>
      </c>
      <c r="D46" s="9">
        <f t="shared" si="13"/>
        <v>0.52792604079037841</v>
      </c>
      <c r="E46" s="9">
        <f t="shared" si="14"/>
        <v>0.25896973300504639</v>
      </c>
      <c r="F46" s="9">
        <f t="shared" si="15"/>
        <v>0.21310422620457506</v>
      </c>
      <c r="G46" s="9">
        <f t="shared" si="16"/>
        <v>1.052005556782964</v>
      </c>
      <c r="H46" s="9">
        <f t="shared" si="17"/>
        <v>1.8942047232655193</v>
      </c>
      <c r="I46" s="9">
        <f t="shared" si="18"/>
        <v>3.8614551144496629</v>
      </c>
      <c r="J46" s="9">
        <f t="shared" si="19"/>
        <v>4.6925395043082041</v>
      </c>
      <c r="K46" s="11">
        <f t="shared" si="20"/>
        <v>0.54054054054054046</v>
      </c>
      <c r="L46" s="11">
        <f t="shared" si="21"/>
        <v>0.26881720430107525</v>
      </c>
      <c r="M46" s="11">
        <f t="shared" si="22"/>
        <v>0.22172949002217296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-0.26145908443312049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0.22810880403327294</v>
      </c>
      <c r="Q46" s="11">
        <f>2*'OddsRatio_working_3-way'!K46*'OddsRatio_working_3-way'!L46*'OddsRatio_working_3-way'!M46</f>
        <v>6.4437515263636419E-2</v>
      </c>
      <c r="R46" s="11">
        <f t="shared" si="23"/>
        <v>0</v>
      </c>
      <c r="S46" s="11">
        <f t="shared" si="24"/>
        <v>-0.87244550912371022</v>
      </c>
      <c r="T46" s="11">
        <f t="shared" si="25"/>
        <v>-0.24645353365076558</v>
      </c>
      <c r="U46" s="11">
        <f>'OddsRatio_working_3-way'!S46-'OddsRatio_working_3-way'!R46^2/3</f>
        <v>-0.87244550912371022</v>
      </c>
      <c r="V46" s="11">
        <f>'OddsRatio_working_3-way'!S46*'OddsRatio_working_3-way'!R46/3-2*'OddsRatio_working_3-way'!R46^3/27-'OddsRatio_working_3-way'!T46</f>
        <v>0.24645353365076558</v>
      </c>
      <c r="W46" s="11">
        <f>'OddsRatio_working_3-way'!V46^2+4*'OddsRatio_working_3-way'!U46^3/27</f>
        <v>-3.7641639652744877E-2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0.15682871540449306</v>
      </c>
      <c r="Y46" s="11">
        <f>IF('OddsRatio_working_3-way'!W46&gt;=0,IF('OddsRatio_working_3-way'!V46+SQRT('OddsRatio_working_3-way'!W46)&gt;0,0,PI()),ACOS('OddsRatio_working_3-way'!V46/(2*'OddsRatio_working_3-way'!X46)))</f>
        <v>0.66690300129628433</v>
      </c>
      <c r="Z46" s="11">
        <f>'OddsRatio_working_3-way'!X46^(1/3)*COS('OddsRatio_working_3-way'!Y46/3)</f>
        <v>0.52600277839148202</v>
      </c>
      <c r="AA46" s="11">
        <f>'OddsRatio_working_3-way'!X46^(1/3)*COS(('OddsRatio_working_3-way'!Y46+2*PI())/3)</f>
        <v>-0.36596830196027264</v>
      </c>
      <c r="AB46" s="11">
        <f>'OddsRatio_working_3-way'!X46^(1/3)*COS(('OddsRatio_working_3-way'!Y46+4*PI())/3)</f>
        <v>-0.16003447643120952</v>
      </c>
      <c r="AC46" s="11">
        <f>'OddsRatio_working_3-way'!X46^(1/3)*SIN('OddsRatio_working_3-way'!Y46/3)</f>
        <v>0.118895949604454</v>
      </c>
      <c r="AD46" s="11">
        <f>'OddsRatio_working_3-way'!X46^(1/3)*SIN(('OddsRatio_working_3-way'!Y46+2*PI())/3)</f>
        <v>0.39608379374599273</v>
      </c>
      <c r="AE46" s="11">
        <f>'OddsRatio_working_3-way'!X46^(1/3)*SIN(('OddsRatio_working_3-way'!Y46+4*PI())/3)</f>
        <v>-0.51497974335044683</v>
      </c>
      <c r="AF46" s="11">
        <f>-'OddsRatio_working_3-way'!U46/(3*'OddsRatio_working_3-way'!X46^(1/3))*COS(('OddsRatio_working_3-way'!Y46)/3)</f>
        <v>0.52600277839148202</v>
      </c>
      <c r="AG46" s="11">
        <f>-'OddsRatio_working_3-way'!U46/(3*'OddsRatio_working_3-way'!X46^(1/3))*COS(('OddsRatio_working_3-way'!Y46+2*PI())/3)</f>
        <v>-0.36596830196027264</v>
      </c>
      <c r="AH46" s="11">
        <f>-'OddsRatio_working_3-way'!U46/(3*'OddsRatio_working_3-way'!X46^(1/3))*COS(('OddsRatio_working_3-way'!Y46+4*PI())/3)</f>
        <v>-0.16003447643120952</v>
      </c>
      <c r="AI46" s="11">
        <f>'OddsRatio_working_3-way'!U46/(3*'OddsRatio_working_3-way'!X46^(1/3))*SIN(('OddsRatio_working_3-way'!Y46)/3)</f>
        <v>-0.118895949604454</v>
      </c>
      <c r="AJ46" s="11">
        <f>'OddsRatio_working_3-way'!U46/(3*'OddsRatio_working_3-way'!X46^(1/3))*SIN(('OddsRatio_working_3-way'!Y46+2*PI())/3)</f>
        <v>-0.39608379374599273</v>
      </c>
      <c r="AK46" s="11">
        <f>'OddsRatio_working_3-way'!U46/(3*'OddsRatio_working_3-way'!X46^(1/3))*SIN(('OddsRatio_working_3-way'!Y46+4*PI())/3)</f>
        <v>0.51497974335044683</v>
      </c>
      <c r="AL46" s="11">
        <f>'OddsRatio_working_3-way'!Z46+'OddsRatio_working_3-way'!AF46</f>
        <v>1.052005556782964</v>
      </c>
      <c r="AM46" s="11">
        <f>'OddsRatio_working_3-way'!AA46+'OddsRatio_working_3-way'!AG46</f>
        <v>-0.73193660392054527</v>
      </c>
      <c r="AN46" s="11">
        <f>'OddsRatio_working_3-way'!AB46+'OddsRatio_working_3-way'!AH46</f>
        <v>-0.32006895286241904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1.052005556782964</v>
      </c>
      <c r="AS46" s="11">
        <f>IF(('OddsRatio_working_3-way'!X46=0),IF(Q46&gt;0,-Q46^(1/3),(-Q46)^(1/3)),'OddsRatio_working_3-way'!AM46-'OddsRatio_working_3-way'!R46/3)</f>
        <v>-0.73193660392054527</v>
      </c>
      <c r="AT46" s="11">
        <f>IF(('OddsRatio_working_3-way'!X46=0),IF(Q46&gt;0,-Q46^(1/3),(-Q46)^(1/3)),'OddsRatio_working_3-way'!AN46-'OddsRatio_working_3-way'!R46/3)</f>
        <v>-0.32006895286241904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1.77</v>
      </c>
      <c r="B47" s="4">
        <f>IF('True_Odds_Calculator_3-way'!B46="","",'True_Odds_Calculator_3-way'!B46)</f>
        <v>3.86</v>
      </c>
      <c r="C47" s="4">
        <f>IF('True_Odds_Calculator_3-way'!C46="","",'True_Odds_Calculator_3-way'!C46)</f>
        <v>4.8600000000000003</v>
      </c>
      <c r="D47" s="9">
        <f t="shared" si="13"/>
        <v>0.55266969136681576</v>
      </c>
      <c r="E47" s="9">
        <f t="shared" si="14"/>
        <v>0.24960442497483745</v>
      </c>
      <c r="F47" s="9">
        <f t="shared" si="15"/>
        <v>0.1977258836583467</v>
      </c>
      <c r="G47" s="9">
        <f t="shared" si="16"/>
        <v>1.0511675632756645</v>
      </c>
      <c r="H47" s="9">
        <f t="shared" si="17"/>
        <v>1.8093990237222615</v>
      </c>
      <c r="I47" s="9">
        <f t="shared" si="18"/>
        <v>4.0063392309684005</v>
      </c>
      <c r="J47" s="9">
        <f t="shared" si="19"/>
        <v>5.0575067942440652</v>
      </c>
      <c r="K47" s="11">
        <f t="shared" si="20"/>
        <v>0.56497175141242939</v>
      </c>
      <c r="L47" s="11">
        <f t="shared" si="21"/>
        <v>0.2590673575129534</v>
      </c>
      <c r="M47" s="11">
        <f t="shared" si="22"/>
        <v>0.20576131687242796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-0.25600427797540148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0.22557188949013288</v>
      </c>
      <c r="Q47" s="11">
        <f>2*'OddsRatio_working_3-way'!K47*'OddsRatio_working_3-way'!L47*'OddsRatio_working_3-way'!M47</f>
        <v>6.0232814283079528E-2</v>
      </c>
      <c r="R47" s="11">
        <f t="shared" si="23"/>
        <v>0</v>
      </c>
      <c r="S47" s="11">
        <f t="shared" si="24"/>
        <v>-0.88112546897285537</v>
      </c>
      <c r="T47" s="11">
        <f t="shared" si="25"/>
        <v>-0.2352804990581723</v>
      </c>
      <c r="U47" s="11">
        <f>'OddsRatio_working_3-way'!S47-'OddsRatio_working_3-way'!R47^2/3</f>
        <v>-0.88112546897285537</v>
      </c>
      <c r="V47" s="11">
        <f>'OddsRatio_working_3-way'!S47*'OddsRatio_working_3-way'!R47/3-2*'OddsRatio_working_3-way'!R47^3/27-'OddsRatio_working_3-way'!T47</f>
        <v>0.2352804990581723</v>
      </c>
      <c r="W47" s="11">
        <f>'OddsRatio_working_3-way'!V47^2+4*'OddsRatio_working_3-way'!U47^3/27</f>
        <v>-4.5989758611770938E-2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0.15917496022367458</v>
      </c>
      <c r="Y47" s="11">
        <f>IF('OddsRatio_working_3-way'!W47&gt;=0,IF('OddsRatio_working_3-way'!V47+SQRT('OddsRatio_working_3-way'!W47)&gt;0,0,PI()),ACOS('OddsRatio_working_3-way'!V47/(2*'OddsRatio_working_3-way'!X47)))</f>
        <v>0.73911868118582358</v>
      </c>
      <c r="Z47" s="11">
        <f>'OddsRatio_working_3-way'!X47^(1/3)*COS('OddsRatio_working_3-way'!Y47/3)</f>
        <v>0.52558378163783226</v>
      </c>
      <c r="AA47" s="11">
        <f>'OddsRatio_working_3-way'!X47^(1/3)*COS(('OddsRatio_working_3-way'!Y47+2*PI())/3)</f>
        <v>-0.37725862661002024</v>
      </c>
      <c r="AB47" s="11">
        <f>'OddsRatio_working_3-way'!X47^(1/3)*COS(('OddsRatio_working_3-way'!Y47+4*PI())/3)</f>
        <v>-0.14832515502781199</v>
      </c>
      <c r="AC47" s="11">
        <f>'OddsRatio_working_3-way'!X47^(1/3)*SIN('OddsRatio_working_3-way'!Y47/3)</f>
        <v>0.13217480144450341</v>
      </c>
      <c r="AD47" s="11">
        <f>'OddsRatio_working_3-way'!X47^(1/3)*SIN(('OddsRatio_working_3-way'!Y47+2*PI())/3)</f>
        <v>0.38908150599320429</v>
      </c>
      <c r="AE47" s="11">
        <f>'OddsRatio_working_3-way'!X47^(1/3)*SIN(('OddsRatio_working_3-way'!Y47+4*PI())/3)</f>
        <v>-0.52125630743770768</v>
      </c>
      <c r="AF47" s="11">
        <f>-'OddsRatio_working_3-way'!U47/(3*'OddsRatio_working_3-way'!X47^(1/3))*COS(('OddsRatio_working_3-way'!Y47)/3)</f>
        <v>0.52558378163783226</v>
      </c>
      <c r="AG47" s="11">
        <f>-'OddsRatio_working_3-way'!U47/(3*'OddsRatio_working_3-way'!X47^(1/3))*COS(('OddsRatio_working_3-way'!Y47+2*PI())/3)</f>
        <v>-0.37725862661002019</v>
      </c>
      <c r="AH47" s="11">
        <f>-'OddsRatio_working_3-way'!U47/(3*'OddsRatio_working_3-way'!X47^(1/3))*COS(('OddsRatio_working_3-way'!Y47+4*PI())/3)</f>
        <v>-0.14832515502781196</v>
      </c>
      <c r="AI47" s="11">
        <f>'OddsRatio_working_3-way'!U47/(3*'OddsRatio_working_3-way'!X47^(1/3))*SIN(('OddsRatio_working_3-way'!Y47)/3)</f>
        <v>-0.13217480144450339</v>
      </c>
      <c r="AJ47" s="11">
        <f>'OddsRatio_working_3-way'!U47/(3*'OddsRatio_working_3-way'!X47^(1/3))*SIN(('OddsRatio_working_3-way'!Y47+2*PI())/3)</f>
        <v>-0.38908150599320418</v>
      </c>
      <c r="AK47" s="11">
        <f>'OddsRatio_working_3-way'!U47/(3*'OddsRatio_working_3-way'!X47^(1/3))*SIN(('OddsRatio_working_3-way'!Y47+4*PI())/3)</f>
        <v>0.52125630743770757</v>
      </c>
      <c r="AL47" s="11">
        <f>'OddsRatio_working_3-way'!Z47+'OddsRatio_working_3-way'!AF47</f>
        <v>1.0511675632756645</v>
      </c>
      <c r="AM47" s="11">
        <f>'OddsRatio_working_3-way'!AA47+'OddsRatio_working_3-way'!AG47</f>
        <v>-0.75451725322004037</v>
      </c>
      <c r="AN47" s="11">
        <f>'OddsRatio_working_3-way'!AB47+'OddsRatio_working_3-way'!AH47</f>
        <v>-0.29665031005562392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1.0511675632756645</v>
      </c>
      <c r="AS47" s="11">
        <f>IF(('OddsRatio_working_3-way'!X47=0),IF(Q47&gt;0,-Q47^(1/3),(-Q47)^(1/3)),'OddsRatio_working_3-way'!AM47-'OddsRatio_working_3-way'!R47/3)</f>
        <v>-0.75451725322004037</v>
      </c>
      <c r="AT47" s="11">
        <f>IF(('OddsRatio_working_3-way'!X47=0),IF(Q47&gt;0,-Q47^(1/3),(-Q47)^(1/3)),'OddsRatio_working_3-way'!AN47-'OddsRatio_working_3-way'!R47/3)</f>
        <v>-0.29665031005562392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</v>
      </c>
      <c r="B48" s="4">
        <f>IF('True_Odds_Calculator_3-way'!B47="","",'True_Odds_Calculator_3-way'!B47)</f>
        <v>3.53</v>
      </c>
      <c r="C48" s="4">
        <f>IF('True_Odds_Calculator_3-way'!C47="","",'True_Odds_Calculator_3-way'!C47)</f>
        <v>4.08</v>
      </c>
      <c r="D48" s="9">
        <f t="shared" si="13"/>
        <v>0.48880788946885778</v>
      </c>
      <c r="E48" s="9">
        <f t="shared" si="14"/>
        <v>0.27428389321512797</v>
      </c>
      <c r="F48" s="9">
        <f t="shared" si="15"/>
        <v>0.23690821731601441</v>
      </c>
      <c r="G48" s="9">
        <f t="shared" si="16"/>
        <v>1.0457934938133002</v>
      </c>
      <c r="H48" s="9">
        <f t="shared" si="17"/>
        <v>2.0457934938133002</v>
      </c>
      <c r="I48" s="9">
        <f t="shared" si="18"/>
        <v>3.64585753934765</v>
      </c>
      <c r="J48" s="9">
        <f t="shared" si="19"/>
        <v>4.2210439609449653</v>
      </c>
      <c r="K48" s="11">
        <f t="shared" si="20"/>
        <v>0.5</v>
      </c>
      <c r="L48" s="11">
        <f t="shared" si="21"/>
        <v>0.28328611898016998</v>
      </c>
      <c r="M48" s="11">
        <f t="shared" si="22"/>
        <v>0.24509803921568626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-0.2705243570516026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0.22947564294839751</v>
      </c>
      <c r="Q48" s="11">
        <f>2*'OddsRatio_working_3-way'!K48*'OddsRatio_working_3-way'!L48*'OddsRatio_working_3-way'!M48</f>
        <v>6.9432872299061268E-2</v>
      </c>
      <c r="R48" s="11">
        <f t="shared" si="23"/>
        <v>0</v>
      </c>
      <c r="S48" s="11">
        <f t="shared" si="24"/>
        <v>-0.84826240952723142</v>
      </c>
      <c r="T48" s="11">
        <f t="shared" si="25"/>
        <v>-0.25666033571171903</v>
      </c>
      <c r="U48" s="11">
        <f>'OddsRatio_working_3-way'!S48-'OddsRatio_working_3-way'!R48^2/3</f>
        <v>-0.84826240952723142</v>
      </c>
      <c r="V48" s="11">
        <f>'OddsRatio_working_3-way'!S48*'OddsRatio_working_3-way'!R48/3-2*'OddsRatio_working_3-way'!R48^3/27-'OddsRatio_working_3-way'!T48</f>
        <v>0.25666033571171903</v>
      </c>
      <c r="W48" s="11">
        <f>'OddsRatio_working_3-way'!V48^2+4*'OddsRatio_working_3-way'!U48^3/27</f>
        <v>-2.4550133763720311E-2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0.15035346827673499</v>
      </c>
      <c r="Y48" s="11">
        <f>IF('OddsRatio_working_3-way'!W48&gt;=0,IF('OddsRatio_working_3-way'!V48+SQRT('OddsRatio_working_3-way'!W48)&gt;0,0,PI()),ACOS('OddsRatio_working_3-way'!V48/(2*'OddsRatio_working_3-way'!X48)))</f>
        <v>0.54808642211182668</v>
      </c>
      <c r="Z48" s="11">
        <f>'OddsRatio_working_3-way'!X48^(1/3)*COS('OddsRatio_working_3-way'!Y48/3)</f>
        <v>0.52289674690665011</v>
      </c>
      <c r="AA48" s="11">
        <f>'OddsRatio_working_3-way'!X48^(1/3)*COS(('OddsRatio_working_3-way'!Y48+2*PI())/3)</f>
        <v>-0.34511345839106849</v>
      </c>
      <c r="AB48" s="11">
        <f>'OddsRatio_working_3-way'!X48^(1/3)*COS(('OddsRatio_working_3-way'!Y48+4*PI())/3)</f>
        <v>-0.17778328851558176</v>
      </c>
      <c r="AC48" s="11">
        <f>'OddsRatio_working_3-way'!X48^(1/3)*SIN('OddsRatio_working_3-way'!Y48/3)</f>
        <v>9.660811862115809E-2</v>
      </c>
      <c r="AD48" s="11">
        <f>'OddsRatio_working_3-way'!X48^(1/3)*SIN(('OddsRatio_working_3-way'!Y48+2*PI())/3)</f>
        <v>0.40453780706682207</v>
      </c>
      <c r="AE48" s="11">
        <f>'OddsRatio_working_3-way'!X48^(1/3)*SIN(('OddsRatio_working_3-way'!Y48+4*PI())/3)</f>
        <v>-0.50114592568798022</v>
      </c>
      <c r="AF48" s="11">
        <f>-'OddsRatio_working_3-way'!U48/(3*'OddsRatio_working_3-way'!X48^(1/3))*COS(('OddsRatio_working_3-way'!Y48)/3)</f>
        <v>0.52289674690665011</v>
      </c>
      <c r="AG48" s="11">
        <f>-'OddsRatio_working_3-way'!U48/(3*'OddsRatio_working_3-way'!X48^(1/3))*COS(('OddsRatio_working_3-way'!Y48+2*PI())/3)</f>
        <v>-0.34511345839106849</v>
      </c>
      <c r="AH48" s="11">
        <f>-'OddsRatio_working_3-way'!U48/(3*'OddsRatio_working_3-way'!X48^(1/3))*COS(('OddsRatio_working_3-way'!Y48+4*PI())/3)</f>
        <v>-0.17778328851558176</v>
      </c>
      <c r="AI48" s="11">
        <f>'OddsRatio_working_3-way'!U48/(3*'OddsRatio_working_3-way'!X48^(1/3))*SIN(('OddsRatio_working_3-way'!Y48)/3)</f>
        <v>-9.660811862115809E-2</v>
      </c>
      <c r="AJ48" s="11">
        <f>'OddsRatio_working_3-way'!U48/(3*'OddsRatio_working_3-way'!X48^(1/3))*SIN(('OddsRatio_working_3-way'!Y48+2*PI())/3)</f>
        <v>-0.40453780706682207</v>
      </c>
      <c r="AK48" s="11">
        <f>'OddsRatio_working_3-way'!U48/(3*'OddsRatio_working_3-way'!X48^(1/3))*SIN(('OddsRatio_working_3-way'!Y48+4*PI())/3)</f>
        <v>0.50114592568798022</v>
      </c>
      <c r="AL48" s="11">
        <f>'OddsRatio_working_3-way'!Z48+'OddsRatio_working_3-way'!AF48</f>
        <v>1.0457934938133002</v>
      </c>
      <c r="AM48" s="11">
        <f>'OddsRatio_working_3-way'!AA48+'OddsRatio_working_3-way'!AG48</f>
        <v>-0.69022691678213699</v>
      </c>
      <c r="AN48" s="11">
        <f>'OddsRatio_working_3-way'!AB48+'OddsRatio_working_3-way'!AH48</f>
        <v>-0.35556657703116351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1.0457934938133002</v>
      </c>
      <c r="AS48" s="11">
        <f>IF(('OddsRatio_working_3-way'!X48=0),IF(Q48&gt;0,-Q48^(1/3),(-Q48)^(1/3)),'OddsRatio_working_3-way'!AM48-'OddsRatio_working_3-way'!R48/3)</f>
        <v>-0.69022691678213699</v>
      </c>
      <c r="AT48" s="11">
        <f>IF(('OddsRatio_working_3-way'!X48=0),IF(Q48&gt;0,-Q48^(1/3),(-Q48)^(1/3)),'OddsRatio_working_3-way'!AN48-'OddsRatio_working_3-way'!R48/3)</f>
        <v>-0.35556657703116351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1.2</v>
      </c>
      <c r="B49" s="4">
        <f>IF('True_Odds_Calculator_3-way'!B48="","",'True_Odds_Calculator_3-way'!B48)</f>
        <v>6.74</v>
      </c>
      <c r="C49" s="4">
        <f>IF('True_Odds_Calculator_3-way'!C48="","",'True_Odds_Calculator_3-way'!C48)</f>
        <v>13.07</v>
      </c>
      <c r="D49" s="9">
        <f t="shared" si="13"/>
        <v>0.8074941108429482</v>
      </c>
      <c r="E49" s="9">
        <f t="shared" si="14"/>
        <v>0.12751759784307329</v>
      </c>
      <c r="F49" s="9">
        <f t="shared" si="15"/>
        <v>6.4988291313978527E-2</v>
      </c>
      <c r="G49" s="9">
        <f t="shared" si="16"/>
        <v>1.191995623077013</v>
      </c>
      <c r="H49" s="9">
        <f t="shared" si="17"/>
        <v>1.2383991246154027</v>
      </c>
      <c r="I49" s="9">
        <f t="shared" si="18"/>
        <v>7.8420548764620541</v>
      </c>
      <c r="J49" s="9">
        <f t="shared" si="19"/>
        <v>15.387387170539549</v>
      </c>
      <c r="K49" s="11">
        <f t="shared" si="20"/>
        <v>0.83333333333333337</v>
      </c>
      <c r="L49" s="11">
        <f t="shared" si="21"/>
        <v>0.14836795252225518</v>
      </c>
      <c r="M49" s="11">
        <f t="shared" si="22"/>
        <v>7.6511094108645747E-2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-0.13107879129120614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0.17037151395854477</v>
      </c>
      <c r="Q49" s="11">
        <f>2*'OddsRatio_working_3-way'!K49*'OddsRatio_working_3-way'!L49*'OddsRatio_working_3-way'!M49</f>
        <v>1.8919657296895584E-2</v>
      </c>
      <c r="R49" s="11">
        <f t="shared" si="23"/>
        <v>0</v>
      </c>
      <c r="S49" s="11">
        <f t="shared" si="24"/>
        <v>-1.2997641516242355</v>
      </c>
      <c r="T49" s="11">
        <f t="shared" si="25"/>
        <v>-0.14433805126310217</v>
      </c>
      <c r="U49" s="11">
        <f>'OddsRatio_working_3-way'!S49-'OddsRatio_working_3-way'!R49^2/3</f>
        <v>-1.2997641516242355</v>
      </c>
      <c r="V49" s="11">
        <f>'OddsRatio_working_3-way'!S49*'OddsRatio_working_3-way'!R49/3-2*'OddsRatio_working_3-way'!R49^3/27-'OddsRatio_working_3-way'!T49</f>
        <v>0.14433805126310217</v>
      </c>
      <c r="W49" s="11">
        <f>'OddsRatio_working_3-way'!V49^2+4*'OddsRatio_working_3-way'!U49^3/27</f>
        <v>-0.30447089224010859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0.28517729804568004</v>
      </c>
      <c r="Y49" s="11">
        <f>IF('OddsRatio_working_3-way'!W49&gt;=0,IF('OddsRatio_working_3-way'!V49+SQRT('OddsRatio_working_3-way'!W49)&gt;0,0,PI()),ACOS('OddsRatio_working_3-way'!V49/(2*'OddsRatio_working_3-way'!X49)))</f>
        <v>1.3149469599939367</v>
      </c>
      <c r="Z49" s="11">
        <f>'OddsRatio_working_3-way'!X49^(1/3)*COS('OddsRatio_working_3-way'!Y49/3)</f>
        <v>0.59599781153850639</v>
      </c>
      <c r="AA49" s="11">
        <f>'OddsRatio_working_3-way'!X49^(1/3)*COS(('OddsRatio_working_3-way'!Y49+2*PI())/3)</f>
        <v>-0.53993070274319799</v>
      </c>
      <c r="AB49" s="11">
        <f>'OddsRatio_working_3-way'!X49^(1/3)*COS(('OddsRatio_working_3-way'!Y49+4*PI())/3)</f>
        <v>-5.6067108795308941E-2</v>
      </c>
      <c r="AC49" s="11">
        <f>'OddsRatio_working_3-way'!X49^(1/3)*SIN('OddsRatio_working_3-way'!Y49/3)</f>
        <v>0.27935877621687383</v>
      </c>
      <c r="AD49" s="11">
        <f>'OddsRatio_working_3-way'!X49^(1/3)*SIN(('OddsRatio_working_3-way'!Y49+2*PI())/3)</f>
        <v>0.37646985728383997</v>
      </c>
      <c r="AE49" s="11">
        <f>'OddsRatio_working_3-way'!X49^(1/3)*SIN(('OddsRatio_working_3-way'!Y49+4*PI())/3)</f>
        <v>-0.65582863350071374</v>
      </c>
      <c r="AF49" s="11">
        <f>-'OddsRatio_working_3-way'!U49/(3*'OddsRatio_working_3-way'!X49^(1/3))*COS(('OddsRatio_working_3-way'!Y49)/3)</f>
        <v>0.59599781153850651</v>
      </c>
      <c r="AG49" s="11">
        <f>-'OddsRatio_working_3-way'!U49/(3*'OddsRatio_working_3-way'!X49^(1/3))*COS(('OddsRatio_working_3-way'!Y49+2*PI())/3)</f>
        <v>-0.5399307027431981</v>
      </c>
      <c r="AH49" s="11">
        <f>-'OddsRatio_working_3-way'!U49/(3*'OddsRatio_working_3-way'!X49^(1/3))*COS(('OddsRatio_working_3-way'!Y49+4*PI())/3)</f>
        <v>-5.6067108795308948E-2</v>
      </c>
      <c r="AI49" s="11">
        <f>'OddsRatio_working_3-way'!U49/(3*'OddsRatio_working_3-way'!X49^(1/3))*SIN(('OddsRatio_working_3-way'!Y49)/3)</f>
        <v>-0.27935877621687388</v>
      </c>
      <c r="AJ49" s="11">
        <f>'OddsRatio_working_3-way'!U49/(3*'OddsRatio_working_3-way'!X49^(1/3))*SIN(('OddsRatio_working_3-way'!Y49+2*PI())/3)</f>
        <v>-0.37646985728384003</v>
      </c>
      <c r="AK49" s="11">
        <f>'OddsRatio_working_3-way'!U49/(3*'OddsRatio_working_3-way'!X49^(1/3))*SIN(('OddsRatio_working_3-way'!Y49+4*PI())/3)</f>
        <v>0.65582863350071385</v>
      </c>
      <c r="AL49" s="11">
        <f>'OddsRatio_working_3-way'!Z49+'OddsRatio_working_3-way'!AF49</f>
        <v>1.191995623077013</v>
      </c>
      <c r="AM49" s="11">
        <f>'OddsRatio_working_3-way'!AA49+'OddsRatio_working_3-way'!AG49</f>
        <v>-1.0798614054863962</v>
      </c>
      <c r="AN49" s="11">
        <f>'OddsRatio_working_3-way'!AB49+'OddsRatio_working_3-way'!AH49</f>
        <v>-0.1121342175906179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1.191995623077013</v>
      </c>
      <c r="AS49" s="11">
        <f>IF(('OddsRatio_working_3-way'!X49=0),IF(Q49&gt;0,-Q49^(1/3),(-Q49)^(1/3)),'OddsRatio_working_3-way'!AM49-'OddsRatio_working_3-way'!R49/3)</f>
        <v>-1.0798614054863962</v>
      </c>
      <c r="AT49" s="11">
        <f>IF(('OddsRatio_working_3-way'!X49=0),IF(Q49&gt;0,-Q49^(1/3),(-Q49)^(1/3)),'OddsRatio_working_3-way'!AN49-'OddsRatio_working_3-way'!R49/3)</f>
        <v>-0.1121342175906179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2.42</v>
      </c>
      <c r="B50" s="4">
        <f>IF('True_Odds_Calculator_3-way'!B49="","",'True_Odds_Calculator_3-way'!B49)</f>
        <v>3.63</v>
      </c>
      <c r="C50" s="4">
        <f>IF('True_Odds_Calculator_3-way'!C49="","",'True_Odds_Calculator_3-way'!C49)</f>
        <v>2.81</v>
      </c>
      <c r="D50" s="9">
        <f t="shared" si="13"/>
        <v>0.39705709431785119</v>
      </c>
      <c r="E50" s="9">
        <f t="shared" si="14"/>
        <v>0.26229592739954272</v>
      </c>
      <c r="F50" s="9">
        <f t="shared" si="15"/>
        <v>0.34064697828260615</v>
      </c>
      <c r="G50" s="9">
        <f t="shared" si="16"/>
        <v>1.0693869625660071</v>
      </c>
      <c r="H50" s="9">
        <f t="shared" si="17"/>
        <v>2.5185294868437293</v>
      </c>
      <c r="I50" s="9">
        <f t="shared" si="18"/>
        <v>3.8124877115485987</v>
      </c>
      <c r="J50" s="9">
        <f t="shared" si="19"/>
        <v>2.9355904022444728</v>
      </c>
      <c r="K50" s="11">
        <f t="shared" si="20"/>
        <v>0.41322314049586778</v>
      </c>
      <c r="L50" s="11">
        <f t="shared" si="21"/>
        <v>0.27548209366391185</v>
      </c>
      <c r="M50" s="11">
        <f t="shared" si="22"/>
        <v>0.35587188612099646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-0.27383840517411462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0.23739376325262845</v>
      </c>
      <c r="Q50" s="11">
        <f>2*'OddsRatio_working_3-way'!K50*'OddsRatio_working_3-way'!L50*'OddsRatio_working_3-way'!M50</f>
        <v>8.102176220226226E-2</v>
      </c>
      <c r="R50" s="11">
        <f t="shared" si="23"/>
        <v>0</v>
      </c>
      <c r="S50" s="11">
        <f t="shared" si="24"/>
        <v>-0.86691186760924355</v>
      </c>
      <c r="T50" s="11">
        <f t="shared" si="25"/>
        <v>-0.29587435754581687</v>
      </c>
      <c r="U50" s="11">
        <f>'OddsRatio_working_3-way'!S50-'OddsRatio_working_3-way'!R50^2/3</f>
        <v>-0.86691186760924355</v>
      </c>
      <c r="V50" s="11">
        <f>'OddsRatio_working_3-way'!S50*'OddsRatio_working_3-way'!R50/3-2*'OddsRatio_working_3-way'!R50^3/27-'OddsRatio_working_3-way'!T50</f>
        <v>0.29587435754581687</v>
      </c>
      <c r="W50" s="11">
        <f>'OddsRatio_working_3-way'!V50^2+4*'OddsRatio_working_3-way'!U50^3/27</f>
        <v>-8.9791999181218635E-3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0.15533901262341646</v>
      </c>
      <c r="Y50" s="11">
        <f>IF('OddsRatio_working_3-way'!W50&gt;=0,IF('OddsRatio_working_3-way'!V50+SQRT('OddsRatio_working_3-way'!W50)&gt;0,0,PI()),ACOS('OddsRatio_working_3-way'!V50/(2*'OddsRatio_working_3-way'!X50)))</f>
        <v>0.30994465703251617</v>
      </c>
      <c r="Z50" s="11">
        <f>'OddsRatio_working_3-way'!X50^(1/3)*COS('OddsRatio_working_3-way'!Y50/3)</f>
        <v>0.53469348128300354</v>
      </c>
      <c r="AA50" s="11">
        <f>'OddsRatio_working_3-way'!X50^(1/3)*COS(('OddsRatio_working_3-way'!Y50+2*PI())/3)</f>
        <v>-0.31535848615661149</v>
      </c>
      <c r="AB50" s="11">
        <f>'OddsRatio_working_3-way'!X50^(1/3)*COS(('OddsRatio_working_3-way'!Y50+4*PI())/3)</f>
        <v>-0.21933499512639212</v>
      </c>
      <c r="AC50" s="11">
        <f>'OddsRatio_working_3-way'!X50^(1/3)*SIN('OddsRatio_working_3-way'!Y50/3)</f>
        <v>5.5439188394824805E-2</v>
      </c>
      <c r="AD50" s="11">
        <f>'OddsRatio_working_3-way'!X50^(1/3)*SIN(('OddsRatio_working_3-way'!Y50+2*PI())/3)</f>
        <v>0.43533854383160786</v>
      </c>
      <c r="AE50" s="11">
        <f>'OddsRatio_working_3-way'!X50^(1/3)*SIN(('OddsRatio_working_3-way'!Y50+4*PI())/3)</f>
        <v>-0.49077773222643267</v>
      </c>
      <c r="AF50" s="11">
        <f>-'OddsRatio_working_3-way'!U50/(3*'OddsRatio_working_3-way'!X50^(1/3))*COS(('OddsRatio_working_3-way'!Y50)/3)</f>
        <v>0.53469348128300354</v>
      </c>
      <c r="AG50" s="11">
        <f>-'OddsRatio_working_3-way'!U50/(3*'OddsRatio_working_3-way'!X50^(1/3))*COS(('OddsRatio_working_3-way'!Y50+2*PI())/3)</f>
        <v>-0.31535848615661149</v>
      </c>
      <c r="AH50" s="11">
        <f>-'OddsRatio_working_3-way'!U50/(3*'OddsRatio_working_3-way'!X50^(1/3))*COS(('OddsRatio_working_3-way'!Y50+4*PI())/3)</f>
        <v>-0.21933499512639212</v>
      </c>
      <c r="AI50" s="11">
        <f>'OddsRatio_working_3-way'!U50/(3*'OddsRatio_working_3-way'!X50^(1/3))*SIN(('OddsRatio_working_3-way'!Y50)/3)</f>
        <v>-5.5439188394824805E-2</v>
      </c>
      <c r="AJ50" s="11">
        <f>'OddsRatio_working_3-way'!U50/(3*'OddsRatio_working_3-way'!X50^(1/3))*SIN(('OddsRatio_working_3-way'!Y50+2*PI())/3)</f>
        <v>-0.43533854383160786</v>
      </c>
      <c r="AK50" s="11">
        <f>'OddsRatio_working_3-way'!U50/(3*'OddsRatio_working_3-way'!X50^(1/3))*SIN(('OddsRatio_working_3-way'!Y50+4*PI())/3)</f>
        <v>0.49077773222643267</v>
      </c>
      <c r="AL50" s="11">
        <f>'OddsRatio_working_3-way'!Z50+'OddsRatio_working_3-way'!AF50</f>
        <v>1.0693869625660071</v>
      </c>
      <c r="AM50" s="11">
        <f>'OddsRatio_working_3-way'!AA50+'OddsRatio_working_3-way'!AG50</f>
        <v>-0.63071697231322299</v>
      </c>
      <c r="AN50" s="11">
        <f>'OddsRatio_working_3-way'!AB50+'OddsRatio_working_3-way'!AH50</f>
        <v>-0.43866999025278425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1.0693869625660071</v>
      </c>
      <c r="AS50" s="11">
        <f>IF(('OddsRatio_working_3-way'!X50=0),IF(Q50&gt;0,-Q50^(1/3),(-Q50)^(1/3)),'OddsRatio_working_3-way'!AM50-'OddsRatio_working_3-way'!R50/3)</f>
        <v>-0.63071697231322299</v>
      </c>
      <c r="AT50" s="11">
        <f>IF(('OddsRatio_working_3-way'!X50=0),IF(Q50&gt;0,-Q50^(1/3),(-Q50)^(1/3)),'OddsRatio_working_3-way'!AN50-'OddsRatio_working_3-way'!R50/3)</f>
        <v>-0.43866999025278425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2.11</v>
      </c>
      <c r="B51" s="4">
        <f>IF('True_Odds_Calculator_3-way'!B50="","",'True_Odds_Calculator_3-way'!B50)</f>
        <v>3.56</v>
      </c>
      <c r="C51" s="4">
        <f>IF('True_Odds_Calculator_3-way'!C50="","",'True_Odds_Calculator_3-way'!C50)</f>
        <v>3.64</v>
      </c>
      <c r="D51" s="9">
        <f t="shared" si="13"/>
        <v>0.46254365969890221</v>
      </c>
      <c r="E51" s="9">
        <f t="shared" si="14"/>
        <v>0.27175159294752588</v>
      </c>
      <c r="F51" s="9">
        <f t="shared" si="15"/>
        <v>0.26570474735357208</v>
      </c>
      <c r="G51" s="9">
        <f t="shared" si="16"/>
        <v>1.0468090763309827</v>
      </c>
      <c r="H51" s="9">
        <f t="shared" si="17"/>
        <v>2.1619580747273908</v>
      </c>
      <c r="I51" s="9">
        <f t="shared" si="18"/>
        <v>3.679831235407315</v>
      </c>
      <c r="J51" s="9">
        <f t="shared" si="19"/>
        <v>3.7635759615137951</v>
      </c>
      <c r="K51" s="11">
        <f t="shared" si="20"/>
        <v>0.47393364928909953</v>
      </c>
      <c r="L51" s="11">
        <f t="shared" si="21"/>
        <v>0.2808988764044944</v>
      </c>
      <c r="M51" s="11">
        <f t="shared" si="22"/>
        <v>0.27472527472527469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-0.27436773248584323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0.23077859357746466</v>
      </c>
      <c r="Q51" s="11">
        <f>2*'OddsRatio_working_3-way'!K51*'OddsRatio_working_3-way'!L51*'OddsRatio_working_3-way'!M51</f>
        <v>7.3146939327247112E-2</v>
      </c>
      <c r="R51" s="11">
        <f t="shared" si="23"/>
        <v>0</v>
      </c>
      <c r="S51" s="11">
        <f t="shared" si="24"/>
        <v>-0.84112877081627058</v>
      </c>
      <c r="T51" s="11">
        <f t="shared" si="25"/>
        <v>-0.266601829101829</v>
      </c>
      <c r="U51" s="11">
        <f>'OddsRatio_working_3-way'!S51-'OddsRatio_working_3-way'!R51^2/3</f>
        <v>-0.84112877081627058</v>
      </c>
      <c r="V51" s="11">
        <f>'OddsRatio_working_3-way'!S51*'OddsRatio_working_3-way'!R51/3-2*'OddsRatio_working_3-way'!R51^3/27-'OddsRatio_working_3-way'!T51</f>
        <v>0.266601829101829</v>
      </c>
      <c r="W51" s="11">
        <f>'OddsRatio_working_3-way'!V51^2+4*'OddsRatio_working_3-way'!U51^3/27</f>
        <v>-1.7085923133401432E-2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0.14846081841166228</v>
      </c>
      <c r="Y51" s="11">
        <f>IF('OddsRatio_working_3-way'!W51&gt;=0,IF('OddsRatio_working_3-way'!V51+SQRT('OddsRatio_working_3-way'!W51)&gt;0,0,PI()),ACOS('OddsRatio_working_3-way'!V51/(2*'OddsRatio_working_3-way'!X51)))</f>
        <v>0.45585226721190986</v>
      </c>
      <c r="Z51" s="11">
        <f>'OddsRatio_working_3-way'!X51^(1/3)*COS('OddsRatio_working_3-way'!Y51/3)</f>
        <v>0.52340453816549137</v>
      </c>
      <c r="AA51" s="11">
        <f>'OddsRatio_working_3-way'!X51^(1/3)*COS(('OddsRatio_working_3-way'!Y51+2*PI())/3)</f>
        <v>-0.33111379388154338</v>
      </c>
      <c r="AB51" s="11">
        <f>'OddsRatio_working_3-way'!X51^(1/3)*COS(('OddsRatio_working_3-way'!Y51+4*PI())/3)</f>
        <v>-0.19229074428394813</v>
      </c>
      <c r="AC51" s="11">
        <f>'OddsRatio_working_3-way'!X51^(1/3)*SIN('OddsRatio_working_3-way'!Y51/3)</f>
        <v>8.0149525054896628E-2</v>
      </c>
      <c r="AD51" s="11">
        <f>'OddsRatio_working_3-way'!X51^(1/3)*SIN(('OddsRatio_working_3-way'!Y51+2*PI())/3)</f>
        <v>0.41320686397992912</v>
      </c>
      <c r="AE51" s="11">
        <f>'OddsRatio_working_3-way'!X51^(1/3)*SIN(('OddsRatio_working_3-way'!Y51+4*PI())/3)</f>
        <v>-0.49335638903482548</v>
      </c>
      <c r="AF51" s="11">
        <f>-'OddsRatio_working_3-way'!U51/(3*'OddsRatio_working_3-way'!X51^(1/3))*COS(('OddsRatio_working_3-way'!Y51)/3)</f>
        <v>0.52340453816549137</v>
      </c>
      <c r="AG51" s="11">
        <f>-'OddsRatio_working_3-way'!U51/(3*'OddsRatio_working_3-way'!X51^(1/3))*COS(('OddsRatio_working_3-way'!Y51+2*PI())/3)</f>
        <v>-0.33111379388154338</v>
      </c>
      <c r="AH51" s="11">
        <f>-'OddsRatio_working_3-way'!U51/(3*'OddsRatio_working_3-way'!X51^(1/3))*COS(('OddsRatio_working_3-way'!Y51+4*PI())/3)</f>
        <v>-0.19229074428394813</v>
      </c>
      <c r="AI51" s="11">
        <f>'OddsRatio_working_3-way'!U51/(3*'OddsRatio_working_3-way'!X51^(1/3))*SIN(('OddsRatio_working_3-way'!Y51)/3)</f>
        <v>-8.0149525054896628E-2</v>
      </c>
      <c r="AJ51" s="11">
        <f>'OddsRatio_working_3-way'!U51/(3*'OddsRatio_working_3-way'!X51^(1/3))*SIN(('OddsRatio_working_3-way'!Y51+2*PI())/3)</f>
        <v>-0.41320686397992912</v>
      </c>
      <c r="AK51" s="11">
        <f>'OddsRatio_working_3-way'!U51/(3*'OddsRatio_working_3-way'!X51^(1/3))*SIN(('OddsRatio_working_3-way'!Y51+4*PI())/3)</f>
        <v>0.49335638903482548</v>
      </c>
      <c r="AL51" s="11">
        <f>'OddsRatio_working_3-way'!Z51+'OddsRatio_working_3-way'!AF51</f>
        <v>1.0468090763309827</v>
      </c>
      <c r="AM51" s="11">
        <f>'OddsRatio_working_3-way'!AA51+'OddsRatio_working_3-way'!AG51</f>
        <v>-0.66222758776308677</v>
      </c>
      <c r="AN51" s="11">
        <f>'OddsRatio_working_3-way'!AB51+'OddsRatio_working_3-way'!AH51</f>
        <v>-0.38458148856789626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1.0468090763309827</v>
      </c>
      <c r="AS51" s="11">
        <f>IF(('OddsRatio_working_3-way'!X51=0),IF(Q51&gt;0,-Q51^(1/3),(-Q51)^(1/3)),'OddsRatio_working_3-way'!AM51-'OddsRatio_working_3-way'!R51/3)</f>
        <v>-0.66222758776308677</v>
      </c>
      <c r="AT51" s="11">
        <f>IF(('OddsRatio_working_3-way'!X51=0),IF(Q51&gt;0,-Q51^(1/3),(-Q51)^(1/3)),'OddsRatio_working_3-way'!AN51-'OddsRatio_working_3-way'!R51/3)</f>
        <v>-0.38458148856789626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2.38</v>
      </c>
      <c r="B52" s="4">
        <f>IF('True_Odds_Calculator_3-way'!B51="","",'True_Odds_Calculator_3-way'!B51)</f>
        <v>3.25</v>
      </c>
      <c r="C52" s="4">
        <f>IF('True_Odds_Calculator_3-way'!C51="","",'True_Odds_Calculator_3-way'!C51)</f>
        <v>3.34</v>
      </c>
      <c r="D52" s="9">
        <f t="shared" si="13"/>
        <v>0.41017147929118164</v>
      </c>
      <c r="E52" s="9">
        <f t="shared" si="14"/>
        <v>0.29899183811979063</v>
      </c>
      <c r="F52" s="9">
        <f t="shared" si="15"/>
        <v>0.29083668258902773</v>
      </c>
      <c r="G52" s="9">
        <f t="shared" si="16"/>
        <v>1.0420324013428259</v>
      </c>
      <c r="H52" s="9">
        <f t="shared" si="17"/>
        <v>2.4380047138531</v>
      </c>
      <c r="I52" s="9">
        <f t="shared" si="18"/>
        <v>3.3445729030213576</v>
      </c>
      <c r="J52" s="9">
        <f t="shared" si="19"/>
        <v>3.4383558191422123</v>
      </c>
      <c r="K52" s="11">
        <f t="shared" si="20"/>
        <v>0.42016806722689076</v>
      </c>
      <c r="L52" s="11">
        <f t="shared" si="21"/>
        <v>0.30769230769230771</v>
      </c>
      <c r="M52" s="11">
        <f t="shared" si="22"/>
        <v>0.29940119760479045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-0.28123584763246612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0.23108276014228812</v>
      </c>
      <c r="Q52" s="11">
        <f>2*'OddsRatio_working_3-way'!K52*'OddsRatio_working_3-way'!L52*'OddsRatio_working_3-way'!M52</f>
        <v>7.74146600141669E-2</v>
      </c>
      <c r="R52" s="11">
        <f t="shared" si="23"/>
        <v>0</v>
      </c>
      <c r="S52" s="11">
        <f t="shared" si="24"/>
        <v>-0.8216689376109666</v>
      </c>
      <c r="T52" s="11">
        <f t="shared" si="25"/>
        <v>-0.27526597574906764</v>
      </c>
      <c r="U52" s="11">
        <f>'OddsRatio_working_3-way'!S52-'OddsRatio_working_3-way'!R52^2/3</f>
        <v>-0.8216689376109666</v>
      </c>
      <c r="V52" s="11">
        <f>'OddsRatio_working_3-way'!S52*'OddsRatio_working_3-way'!R52/3-2*'OddsRatio_working_3-way'!R52^3/27-'OddsRatio_working_3-way'!T52</f>
        <v>0.27526597574906764</v>
      </c>
      <c r="W52" s="11">
        <f>'OddsRatio_working_3-way'!V52^2+4*'OddsRatio_working_3-way'!U52^3/27</f>
        <v>-6.4125592712374058E-3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0.14333868692394572</v>
      </c>
      <c r="Y52" s="11">
        <f>IF('OddsRatio_working_3-way'!W52&gt;=0,IF('OddsRatio_working_3-way'!V52+SQRT('OddsRatio_working_3-way'!W52)&gt;0,0,PI()),ACOS('OddsRatio_working_3-way'!V52/(2*'OddsRatio_working_3-way'!X52)))</f>
        <v>0.28309941004654782</v>
      </c>
      <c r="Z52" s="11">
        <f>'OddsRatio_working_3-way'!X52^(1/3)*COS('OddsRatio_working_3-way'!Y52/3)</f>
        <v>0.52101620067141297</v>
      </c>
      <c r="AA52" s="11">
        <f>'OddsRatio_working_3-way'!X52^(1/3)*COS(('OddsRatio_working_3-way'!Y52+2*PI())/3)</f>
        <v>-0.30321434556033527</v>
      </c>
      <c r="AB52" s="11">
        <f>'OddsRatio_working_3-way'!X52^(1/3)*COS(('OddsRatio_working_3-way'!Y52+4*PI())/3)</f>
        <v>-0.21780185511107783</v>
      </c>
      <c r="AC52" s="11">
        <f>'OddsRatio_working_3-way'!X52^(1/3)*SIN('OddsRatio_working_3-way'!Y52/3)</f>
        <v>4.9312924353035137E-2</v>
      </c>
      <c r="AD52" s="11">
        <f>'OddsRatio_working_3-way'!X52^(1/3)*SIN(('OddsRatio_working_3-way'!Y52+2*PI())/3)</f>
        <v>0.42655680338817692</v>
      </c>
      <c r="AE52" s="11">
        <f>'OddsRatio_working_3-way'!X52^(1/3)*SIN(('OddsRatio_working_3-way'!Y52+4*PI())/3)</f>
        <v>-0.47586972774121206</v>
      </c>
      <c r="AF52" s="11">
        <f>-'OddsRatio_working_3-way'!U52/(3*'OddsRatio_working_3-way'!X52^(1/3))*COS(('OddsRatio_working_3-way'!Y52)/3)</f>
        <v>0.52101620067141297</v>
      </c>
      <c r="AG52" s="11">
        <f>-'OddsRatio_working_3-way'!U52/(3*'OddsRatio_working_3-way'!X52^(1/3))*COS(('OddsRatio_working_3-way'!Y52+2*PI())/3)</f>
        <v>-0.30321434556033527</v>
      </c>
      <c r="AH52" s="11">
        <f>-'OddsRatio_working_3-way'!U52/(3*'OddsRatio_working_3-way'!X52^(1/3))*COS(('OddsRatio_working_3-way'!Y52+4*PI())/3)</f>
        <v>-0.21780185511107783</v>
      </c>
      <c r="AI52" s="11">
        <f>'OddsRatio_working_3-way'!U52/(3*'OddsRatio_working_3-way'!X52^(1/3))*SIN(('OddsRatio_working_3-way'!Y52)/3)</f>
        <v>-4.9312924353035137E-2</v>
      </c>
      <c r="AJ52" s="11">
        <f>'OddsRatio_working_3-way'!U52/(3*'OddsRatio_working_3-way'!X52^(1/3))*SIN(('OddsRatio_working_3-way'!Y52+2*PI())/3)</f>
        <v>-0.42655680338817692</v>
      </c>
      <c r="AK52" s="11">
        <f>'OddsRatio_working_3-way'!U52/(3*'OddsRatio_working_3-way'!X52^(1/3))*SIN(('OddsRatio_working_3-way'!Y52+4*PI())/3)</f>
        <v>0.47586972774121206</v>
      </c>
      <c r="AL52" s="11">
        <f>'OddsRatio_working_3-way'!Z52+'OddsRatio_working_3-way'!AF52</f>
        <v>1.0420324013428259</v>
      </c>
      <c r="AM52" s="11">
        <f>'OddsRatio_working_3-way'!AA52+'OddsRatio_working_3-way'!AG52</f>
        <v>-0.60642869112067055</v>
      </c>
      <c r="AN52" s="11">
        <f>'OddsRatio_working_3-way'!AB52+'OddsRatio_working_3-way'!AH52</f>
        <v>-0.43560371022215566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1.0420324013428259</v>
      </c>
      <c r="AS52" s="11">
        <f>IF(('OddsRatio_working_3-way'!X52=0),IF(Q52&gt;0,-Q52^(1/3),(-Q52)^(1/3)),'OddsRatio_working_3-way'!AM52-'OddsRatio_working_3-way'!R52/3)</f>
        <v>-0.60642869112067055</v>
      </c>
      <c r="AT52" s="11">
        <f>IF(('OddsRatio_working_3-way'!X52=0),IF(Q52&gt;0,-Q52^(1/3),(-Q52)^(1/3)),'OddsRatio_working_3-way'!AN52-'OddsRatio_working_3-way'!R52/3)</f>
        <v>-0.43560371022215566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2.29</v>
      </c>
      <c r="B53" s="4">
        <f>IF('True_Odds_Calculator_3-way'!B52="","",'True_Odds_Calculator_3-way'!B52)</f>
        <v>3.46</v>
      </c>
      <c r="C53" s="4">
        <f>IF('True_Odds_Calculator_3-way'!C52="","",'True_Odds_Calculator_3-way'!C52)</f>
        <v>3.13</v>
      </c>
      <c r="D53" s="9">
        <f t="shared" si="13"/>
        <v>0.41996929871704036</v>
      </c>
      <c r="E53" s="9">
        <f t="shared" si="14"/>
        <v>0.27519582961134414</v>
      </c>
      <c r="F53" s="9">
        <f t="shared" si="15"/>
        <v>0.30483487167161549</v>
      </c>
      <c r="G53" s="9">
        <f t="shared" si="16"/>
        <v>1.0706406490153415</v>
      </c>
      <c r="H53" s="9">
        <f t="shared" si="17"/>
        <v>2.3811264372297907</v>
      </c>
      <c r="I53" s="9">
        <f t="shared" si="18"/>
        <v>3.6337759965777399</v>
      </c>
      <c r="J53" s="9">
        <f t="shared" si="19"/>
        <v>3.2804645824026779</v>
      </c>
      <c r="K53" s="11">
        <f t="shared" si="20"/>
        <v>0.4366812227074236</v>
      </c>
      <c r="L53" s="11">
        <f t="shared" si="21"/>
        <v>0.28901734104046245</v>
      </c>
      <c r="M53" s="11">
        <f t="shared" si="22"/>
        <v>0.31948881789137379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-0.27255145332856034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0.23709446061050535</v>
      </c>
      <c r="Q53" s="11">
        <f>2*'OddsRatio_working_3-way'!K53*'OddsRatio_working_3-way'!L53*'OddsRatio_working_3-way'!M53</f>
        <v>8.0644374357314738E-2</v>
      </c>
      <c r="R53" s="11">
        <f t="shared" si="23"/>
        <v>0</v>
      </c>
      <c r="S53" s="11">
        <f t="shared" si="24"/>
        <v>-0.86990715960222142</v>
      </c>
      <c r="T53" s="11">
        <f t="shared" si="25"/>
        <v>-0.29588678898034743</v>
      </c>
      <c r="U53" s="11">
        <f>'OddsRatio_working_3-way'!S53-'OddsRatio_working_3-way'!R53^2/3</f>
        <v>-0.86990715960222142</v>
      </c>
      <c r="V53" s="11">
        <f>'OddsRatio_working_3-way'!S53*'OddsRatio_working_3-way'!R53/3-2*'OddsRatio_working_3-way'!R53^3/27-'OddsRatio_working_3-way'!T53</f>
        <v>0.29588678898034743</v>
      </c>
      <c r="W53" s="11">
        <f>'OddsRatio_working_3-way'!V53^2+4*'OddsRatio_working_3-way'!U53^3/27</f>
        <v>-9.9757799297793409E-3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0.15614478203167725</v>
      </c>
      <c r="Y53" s="11">
        <f>IF('OddsRatio_working_3-way'!W53&gt;=0,IF('OddsRatio_working_3-way'!V53+SQRT('OddsRatio_working_3-way'!W53)&gt;0,0,PI()),ACOS('OddsRatio_working_3-way'!V53/(2*'OddsRatio_working_3-way'!X53)))</f>
        <v>0.3255475395959504</v>
      </c>
      <c r="Z53" s="11">
        <f>'OddsRatio_working_3-way'!X53^(1/3)*COS('OddsRatio_working_3-way'!Y53/3)</f>
        <v>0.53532032450767075</v>
      </c>
      <c r="AA53" s="11">
        <f>'OddsRatio_working_3-way'!X53^(1/3)*COS(('OddsRatio_working_3-way'!Y53+2*PI())/3)</f>
        <v>-0.31816662250702415</v>
      </c>
      <c r="AB53" s="11">
        <f>'OddsRatio_working_3-way'!X53^(1/3)*COS(('OddsRatio_working_3-way'!Y53+4*PI())/3)</f>
        <v>-0.21715370200064674</v>
      </c>
      <c r="AC53" s="11">
        <f>'OddsRatio_working_3-way'!X53^(1/3)*SIN('OddsRatio_working_3-way'!Y53/3)</f>
        <v>5.8319836845987294E-2</v>
      </c>
      <c r="AD53" s="11">
        <f>'OddsRatio_working_3-way'!X53^(1/3)*SIN(('OddsRatio_working_3-way'!Y53+2*PI())/3)</f>
        <v>0.43444108176277862</v>
      </c>
      <c r="AE53" s="11">
        <f>'OddsRatio_working_3-way'!X53^(1/3)*SIN(('OddsRatio_working_3-way'!Y53+4*PI())/3)</f>
        <v>-0.49276091860876586</v>
      </c>
      <c r="AF53" s="11">
        <f>-'OddsRatio_working_3-way'!U53/(3*'OddsRatio_working_3-way'!X53^(1/3))*COS(('OddsRatio_working_3-way'!Y53)/3)</f>
        <v>0.53532032450767075</v>
      </c>
      <c r="AG53" s="11">
        <f>-'OddsRatio_working_3-way'!U53/(3*'OddsRatio_working_3-way'!X53^(1/3))*COS(('OddsRatio_working_3-way'!Y53+2*PI())/3)</f>
        <v>-0.31816662250702415</v>
      </c>
      <c r="AH53" s="11">
        <f>-'OddsRatio_working_3-way'!U53/(3*'OddsRatio_working_3-way'!X53^(1/3))*COS(('OddsRatio_working_3-way'!Y53+4*PI())/3)</f>
        <v>-0.21715370200064674</v>
      </c>
      <c r="AI53" s="11">
        <f>'OddsRatio_working_3-way'!U53/(3*'OddsRatio_working_3-way'!X53^(1/3))*SIN(('OddsRatio_working_3-way'!Y53)/3)</f>
        <v>-5.8319836845987294E-2</v>
      </c>
      <c r="AJ53" s="11">
        <f>'OddsRatio_working_3-way'!U53/(3*'OddsRatio_working_3-way'!X53^(1/3))*SIN(('OddsRatio_working_3-way'!Y53+2*PI())/3)</f>
        <v>-0.43444108176277862</v>
      </c>
      <c r="AK53" s="11">
        <f>'OddsRatio_working_3-way'!U53/(3*'OddsRatio_working_3-way'!X53^(1/3))*SIN(('OddsRatio_working_3-way'!Y53+4*PI())/3)</f>
        <v>0.49276091860876586</v>
      </c>
      <c r="AL53" s="11">
        <f>'OddsRatio_working_3-way'!Z53+'OddsRatio_working_3-way'!AF53</f>
        <v>1.0706406490153415</v>
      </c>
      <c r="AM53" s="11">
        <f>'OddsRatio_working_3-way'!AA53+'OddsRatio_working_3-way'!AG53</f>
        <v>-0.63633324501404831</v>
      </c>
      <c r="AN53" s="11">
        <f>'OddsRatio_working_3-way'!AB53+'OddsRatio_working_3-way'!AH53</f>
        <v>-0.43430740400129347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1.0706406490153415</v>
      </c>
      <c r="AS53" s="11">
        <f>IF(('OddsRatio_working_3-way'!X53=0),IF(Q53&gt;0,-Q53^(1/3),(-Q53)^(1/3)),'OddsRatio_working_3-way'!AM53-'OddsRatio_working_3-way'!R53/3)</f>
        <v>-0.63633324501404831</v>
      </c>
      <c r="AT53" s="11">
        <f>IF(('OddsRatio_working_3-way'!X53=0),IF(Q53&gt;0,-Q53^(1/3),(-Q53)^(1/3)),'OddsRatio_working_3-way'!AN53-'OddsRatio_working_3-way'!R53/3)</f>
        <v>-0.43430740400129347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2.3199999999999998</v>
      </c>
      <c r="B54" s="4">
        <f>IF('True_Odds_Calculator_3-way'!B53="","",'True_Odds_Calculator_3-way'!B53)</f>
        <v>3.24</v>
      </c>
      <c r="C54" s="4">
        <f>IF('True_Odds_Calculator_3-way'!C53="","",'True_Odds_Calculator_3-way'!C53)</f>
        <v>3.2</v>
      </c>
      <c r="D54" s="9">
        <f t="shared" si="13"/>
        <v>0.41192141207954047</v>
      </c>
      <c r="E54" s="9">
        <f t="shared" si="14"/>
        <v>0.29216917067258374</v>
      </c>
      <c r="F54" s="9">
        <f t="shared" si="15"/>
        <v>0.29590941724787589</v>
      </c>
      <c r="G54" s="9">
        <f t="shared" si="16"/>
        <v>1.0815511616859013</v>
      </c>
      <c r="H54" s="9">
        <f t="shared" si="17"/>
        <v>2.42764753342539</v>
      </c>
      <c r="I54" s="9">
        <f t="shared" si="18"/>
        <v>3.4226746021764196</v>
      </c>
      <c r="J54" s="9">
        <f t="shared" si="19"/>
        <v>3.3794125557089827</v>
      </c>
      <c r="K54" s="11">
        <f t="shared" si="20"/>
        <v>0.43103448275862072</v>
      </c>
      <c r="L54" s="11">
        <f t="shared" si="21"/>
        <v>0.30864197530864196</v>
      </c>
      <c r="M54" s="11">
        <f t="shared" si="22"/>
        <v>0.3125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-0.27043422733077915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0.23946360153256704</v>
      </c>
      <c r="Q54" s="11">
        <f>2*'OddsRatio_working_3-way'!K54*'OddsRatio_working_3-way'!L54*'OddsRatio_working_3-way'!M54</f>
        <v>8.3147083865474661E-2</v>
      </c>
      <c r="R54" s="11">
        <f t="shared" si="23"/>
        <v>0</v>
      </c>
      <c r="S54" s="11">
        <f t="shared" si="24"/>
        <v>-0.88547815820543063</v>
      </c>
      <c r="T54" s="11">
        <f t="shared" si="25"/>
        <v>-0.30745769382133004</v>
      </c>
      <c r="U54" s="11">
        <f>'OddsRatio_working_3-way'!S54-'OddsRatio_working_3-way'!R54^2/3</f>
        <v>-0.88547815820543063</v>
      </c>
      <c r="V54" s="11">
        <f>'OddsRatio_working_3-way'!S54*'OddsRatio_working_3-way'!R54/3-2*'OddsRatio_working_3-way'!R54^3/27-'OddsRatio_working_3-way'!T54</f>
        <v>0.30745769382133004</v>
      </c>
      <c r="W54" s="11">
        <f>'OddsRatio_working_3-way'!V54^2+4*'OddsRatio_working_3-way'!U54^3/27</f>
        <v>-8.3258033274484361E-3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0.1603558829739177</v>
      </c>
      <c r="Y54" s="11">
        <f>IF('OddsRatio_working_3-way'!W54&gt;=0,IF('OddsRatio_working_3-way'!V54+SQRT('OddsRatio_working_3-way'!W54)&gt;0,0,PI()),ACOS('OddsRatio_working_3-way'!V54/(2*'OddsRatio_working_3-way'!X54)))</f>
        <v>0.28849570702506644</v>
      </c>
      <c r="Z54" s="11">
        <f>'OddsRatio_working_3-way'!X54^(1/3)*COS('OddsRatio_working_3-way'!Y54/3)</f>
        <v>0.54077558084295074</v>
      </c>
      <c r="AA54" s="11">
        <f>'OddsRatio_working_3-way'!X54^(1/3)*COS(('OddsRatio_working_3-way'!Y54+2*PI())/3)</f>
        <v>-0.31556375664616854</v>
      </c>
      <c r="AB54" s="11">
        <f>'OddsRatio_working_3-way'!X54^(1/3)*COS(('OddsRatio_working_3-way'!Y54+4*PI())/3)</f>
        <v>-0.22521182419678207</v>
      </c>
      <c r="AC54" s="11">
        <f>'OddsRatio_working_3-way'!X54^(1/3)*SIN('OddsRatio_working_3-way'!Y54/3)</f>
        <v>5.21647125214562E-2</v>
      </c>
      <c r="AD54" s="11">
        <f>'OddsRatio_working_3-way'!X54^(1/3)*SIN(('OddsRatio_working_3-way'!Y54+2*PI())/3)</f>
        <v>0.44224303449555269</v>
      </c>
      <c r="AE54" s="11">
        <f>'OddsRatio_working_3-way'!X54^(1/3)*SIN(('OddsRatio_working_3-way'!Y54+4*PI())/3)</f>
        <v>-0.49440774701700885</v>
      </c>
      <c r="AF54" s="11">
        <f>-'OddsRatio_working_3-way'!U54/(3*'OddsRatio_working_3-way'!X54^(1/3))*COS(('OddsRatio_working_3-way'!Y54)/3)</f>
        <v>0.54077558084295063</v>
      </c>
      <c r="AG54" s="11">
        <f>-'OddsRatio_working_3-way'!U54/(3*'OddsRatio_working_3-way'!X54^(1/3))*COS(('OddsRatio_working_3-way'!Y54+2*PI())/3)</f>
        <v>-0.31556375664616848</v>
      </c>
      <c r="AH54" s="11">
        <f>-'OddsRatio_working_3-way'!U54/(3*'OddsRatio_working_3-way'!X54^(1/3))*COS(('OddsRatio_working_3-way'!Y54+4*PI())/3)</f>
        <v>-0.22521182419678201</v>
      </c>
      <c r="AI54" s="11">
        <f>'OddsRatio_working_3-way'!U54/(3*'OddsRatio_working_3-way'!X54^(1/3))*SIN(('OddsRatio_working_3-way'!Y54)/3)</f>
        <v>-5.2164712521456186E-2</v>
      </c>
      <c r="AJ54" s="11">
        <f>'OddsRatio_working_3-way'!U54/(3*'OddsRatio_working_3-way'!X54^(1/3))*SIN(('OddsRatio_working_3-way'!Y54+2*PI())/3)</f>
        <v>-0.44224303449555258</v>
      </c>
      <c r="AK54" s="11">
        <f>'OddsRatio_working_3-way'!U54/(3*'OddsRatio_working_3-way'!X54^(1/3))*SIN(('OddsRatio_working_3-way'!Y54+4*PI())/3)</f>
        <v>0.49440774701700874</v>
      </c>
      <c r="AL54" s="11">
        <f>'OddsRatio_working_3-way'!Z54+'OddsRatio_working_3-way'!AF54</f>
        <v>1.0815511616859013</v>
      </c>
      <c r="AM54" s="11">
        <f>'OddsRatio_working_3-way'!AA54+'OddsRatio_working_3-way'!AG54</f>
        <v>-0.63112751329233707</v>
      </c>
      <c r="AN54" s="11">
        <f>'OddsRatio_working_3-way'!AB54+'OddsRatio_working_3-way'!AH54</f>
        <v>-0.45042364839356408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1.0815511616859013</v>
      </c>
      <c r="AS54" s="11">
        <f>IF(('OddsRatio_working_3-way'!X54=0),IF(Q54&gt;0,-Q54^(1/3),(-Q54)^(1/3)),'OddsRatio_working_3-way'!AM54-'OddsRatio_working_3-way'!R54/3)</f>
        <v>-0.63112751329233707</v>
      </c>
      <c r="AT54" s="11">
        <f>IF(('OddsRatio_working_3-way'!X54=0),IF(Q54&gt;0,-Q54^(1/3),(-Q54)^(1/3)),'OddsRatio_working_3-way'!AN54-'OddsRatio_working_3-way'!R54/3)</f>
        <v>-0.45042364839356408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2.2400000000000002</v>
      </c>
      <c r="B55" s="4">
        <f>IF('True_Odds_Calculator_3-way'!B54="","",'True_Odds_Calculator_3-way'!B54)</f>
        <v>3.4</v>
      </c>
      <c r="C55" s="4">
        <f>IF('True_Odds_Calculator_3-way'!C54="","",'True_Odds_Calculator_3-way'!C54)</f>
        <v>3.28</v>
      </c>
      <c r="D55" s="9">
        <f t="shared" si="13"/>
        <v>0.42948378302323215</v>
      </c>
      <c r="E55" s="9">
        <f t="shared" si="14"/>
        <v>0.28002956341880542</v>
      </c>
      <c r="F55" s="9">
        <f t="shared" si="15"/>
        <v>0.29048665355796222</v>
      </c>
      <c r="G55" s="9">
        <f t="shared" si="16"/>
        <v>1.0712714695061563</v>
      </c>
      <c r="H55" s="9">
        <f t="shared" si="17"/>
        <v>2.3283766221876339</v>
      </c>
      <c r="I55" s="9">
        <f t="shared" si="18"/>
        <v>3.5710515268147751</v>
      </c>
      <c r="J55" s="9">
        <f t="shared" si="19"/>
        <v>3.4424989504740364</v>
      </c>
      <c r="K55" s="11">
        <f t="shared" si="20"/>
        <v>0.4464285714285714</v>
      </c>
      <c r="L55" s="11">
        <f t="shared" si="21"/>
        <v>0.29411764705882354</v>
      </c>
      <c r="M55" s="11">
        <f t="shared" si="22"/>
        <v>0.3048780487804878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-0.2716232834597252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0.23698503791760606</v>
      </c>
      <c r="Q55" s="11">
        <f>2*'OddsRatio_working_3-way'!K55*'OddsRatio_working_3-way'!L55*'OddsRatio_working_3-way'!M55</f>
        <v>8.0062512810002054E-2</v>
      </c>
      <c r="R55" s="11">
        <f t="shared" si="23"/>
        <v>0</v>
      </c>
      <c r="S55" s="11">
        <f t="shared" si="24"/>
        <v>-0.87247689115261318</v>
      </c>
      <c r="T55" s="11">
        <f t="shared" si="25"/>
        <v>-0.29475570647047744</v>
      </c>
      <c r="U55" s="11">
        <f>'OddsRatio_working_3-way'!S55-'OddsRatio_working_3-way'!R55^2/3</f>
        <v>-0.87247689115261318</v>
      </c>
      <c r="V55" s="11">
        <f>'OddsRatio_working_3-way'!S55*'OddsRatio_working_3-way'!R55/3-2*'OddsRatio_working_3-way'!R55^3/27-'OddsRatio_working_3-way'!T55</f>
        <v>0.29475570647047744</v>
      </c>
      <c r="W55" s="11">
        <f>'OddsRatio_working_3-way'!V55^2+4*'OddsRatio_working_3-way'!U55^3/27</f>
        <v>-1.1510674134092902E-2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0.15683717721812895</v>
      </c>
      <c r="Y55" s="11">
        <f>IF('OddsRatio_working_3-way'!W55&gt;=0,IF('OddsRatio_working_3-way'!V55+SQRT('OddsRatio_working_3-way'!W55)&gt;0,0,PI()),ACOS('OddsRatio_working_3-way'!V55/(2*'OddsRatio_working_3-way'!X55)))</f>
        <v>0.34908234587176712</v>
      </c>
      <c r="Z55" s="11">
        <f>'OddsRatio_working_3-way'!X55^(1/3)*COS('OddsRatio_working_3-way'!Y55/3)</f>
        <v>0.53563573475307813</v>
      </c>
      <c r="AA55" s="11">
        <f>'OddsRatio_working_3-way'!X55^(1/3)*COS(('OddsRatio_working_3-way'!Y55+2*PI())/3)</f>
        <v>-0.32203956533778749</v>
      </c>
      <c r="AB55" s="11">
        <f>'OddsRatio_working_3-way'!X55^(1/3)*COS(('OddsRatio_working_3-way'!Y55+4*PI())/3)</f>
        <v>-0.21359616941529033</v>
      </c>
      <c r="AC55" s="11">
        <f>'OddsRatio_working_3-way'!X55^(1/3)*SIN('OddsRatio_working_3-way'!Y55/3)</f>
        <v>6.2609823827690869E-2</v>
      </c>
      <c r="AD55" s="11">
        <f>'OddsRatio_working_3-way'!X55^(1/3)*SIN(('OddsRatio_working_3-way'!Y55+2*PI())/3)</f>
        <v>0.43256924155706361</v>
      </c>
      <c r="AE55" s="11">
        <f>'OddsRatio_working_3-way'!X55^(1/3)*SIN(('OddsRatio_working_3-way'!Y55+4*PI())/3)</f>
        <v>-0.49517906538475448</v>
      </c>
      <c r="AF55" s="11">
        <f>-'OddsRatio_working_3-way'!U55/(3*'OddsRatio_working_3-way'!X55^(1/3))*COS(('OddsRatio_working_3-way'!Y55)/3)</f>
        <v>0.53563573475307813</v>
      </c>
      <c r="AG55" s="11">
        <f>-'OddsRatio_working_3-way'!U55/(3*'OddsRatio_working_3-way'!X55^(1/3))*COS(('OddsRatio_working_3-way'!Y55+2*PI())/3)</f>
        <v>-0.32203956533778749</v>
      </c>
      <c r="AH55" s="11">
        <f>-'OddsRatio_working_3-way'!U55/(3*'OddsRatio_working_3-way'!X55^(1/3))*COS(('OddsRatio_working_3-way'!Y55+4*PI())/3)</f>
        <v>-0.21359616941529033</v>
      </c>
      <c r="AI55" s="11">
        <f>'OddsRatio_working_3-way'!U55/(3*'OddsRatio_working_3-way'!X55^(1/3))*SIN(('OddsRatio_working_3-way'!Y55)/3)</f>
        <v>-6.2609823827690869E-2</v>
      </c>
      <c r="AJ55" s="11">
        <f>'OddsRatio_working_3-way'!U55/(3*'OddsRatio_working_3-way'!X55^(1/3))*SIN(('OddsRatio_working_3-way'!Y55+2*PI())/3)</f>
        <v>-0.43256924155706361</v>
      </c>
      <c r="AK55" s="11">
        <f>'OddsRatio_working_3-way'!U55/(3*'OddsRatio_working_3-way'!X55^(1/3))*SIN(('OddsRatio_working_3-way'!Y55+4*PI())/3)</f>
        <v>0.49517906538475448</v>
      </c>
      <c r="AL55" s="11">
        <f>'OddsRatio_working_3-way'!Z55+'OddsRatio_working_3-way'!AF55</f>
        <v>1.0712714695061563</v>
      </c>
      <c r="AM55" s="11">
        <f>'OddsRatio_working_3-way'!AA55+'OddsRatio_working_3-way'!AG55</f>
        <v>-0.64407913067557498</v>
      </c>
      <c r="AN55" s="11">
        <f>'OddsRatio_working_3-way'!AB55+'OddsRatio_working_3-way'!AH55</f>
        <v>-0.42719233883058066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1.0712714695061563</v>
      </c>
      <c r="AS55" s="11">
        <f>IF(('OddsRatio_working_3-way'!X55=0),IF(Q55&gt;0,-Q55^(1/3),(-Q55)^(1/3)),'OddsRatio_working_3-way'!AM55-'OddsRatio_working_3-way'!R55/3)</f>
        <v>-0.64407913067557498</v>
      </c>
      <c r="AT55" s="11">
        <f>IF(('OddsRatio_working_3-way'!X55=0),IF(Q55&gt;0,-Q55^(1/3),(-Q55)^(1/3)),'OddsRatio_working_3-way'!AN55-'OddsRatio_working_3-way'!R55/3)</f>
        <v>-0.42719233883058066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2.13</v>
      </c>
      <c r="B56" s="4">
        <f>IF('True_Odds_Calculator_3-way'!B55="","",'True_Odds_Calculator_3-way'!B55)</f>
        <v>3.33</v>
      </c>
      <c r="C56" s="4">
        <f>IF('True_Odds_Calculator_3-way'!C55="","",'True_Odds_Calculator_3-way'!C55)</f>
        <v>3.65</v>
      </c>
      <c r="D56" s="9">
        <f t="shared" si="13"/>
        <v>0.45279832395109881</v>
      </c>
      <c r="E56" s="9">
        <f t="shared" si="14"/>
        <v>0.28638199641587847</v>
      </c>
      <c r="F56" s="9">
        <f t="shared" si="15"/>
        <v>0.26081967963302283</v>
      </c>
      <c r="G56" s="9">
        <f t="shared" si="16"/>
        <v>1.0694590620702771</v>
      </c>
      <c r="H56" s="9">
        <f t="shared" si="17"/>
        <v>2.2084887401394129</v>
      </c>
      <c r="I56" s="9">
        <f t="shared" si="18"/>
        <v>3.4918396146237458</v>
      </c>
      <c r="J56" s="9">
        <f t="shared" si="19"/>
        <v>3.834066514486234</v>
      </c>
      <c r="K56" s="11">
        <f t="shared" si="20"/>
        <v>0.46948356807511737</v>
      </c>
      <c r="L56" s="11">
        <f t="shared" si="21"/>
        <v>0.3003003003003003</v>
      </c>
      <c r="M56" s="11">
        <f t="shared" si="22"/>
        <v>0.27397260273972601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-0.26950295848617278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0.23600679591418539</v>
      </c>
      <c r="Q56" s="11">
        <f>2*'OddsRatio_working_3-way'!K56*'OddsRatio_working_3-way'!L56*'OddsRatio_working_3-way'!M56</f>
        <v>7.7252633687131075E-2</v>
      </c>
      <c r="R56" s="11">
        <f t="shared" si="23"/>
        <v>0</v>
      </c>
      <c r="S56" s="11">
        <f t="shared" si="24"/>
        <v>-0.87571133630540099</v>
      </c>
      <c r="T56" s="11">
        <f t="shared" si="25"/>
        <v>-0.28664855525545047</v>
      </c>
      <c r="U56" s="11">
        <f>'OddsRatio_working_3-way'!S56-'OddsRatio_working_3-way'!R56^2/3</f>
        <v>-0.87571133630540099</v>
      </c>
      <c r="V56" s="11">
        <f>'OddsRatio_working_3-way'!S56*'OddsRatio_working_3-way'!R56/3-2*'OddsRatio_working_3-way'!R56^3/27-'OddsRatio_working_3-way'!T56</f>
        <v>0.28664855525545047</v>
      </c>
      <c r="W56" s="11">
        <f>'OddsRatio_working_3-way'!V56^2+4*'OddsRatio_working_3-way'!U56^3/27</f>
        <v>-1.7322539723247335E-2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0.15771012487573868</v>
      </c>
      <c r="Y56" s="11">
        <f>IF('OddsRatio_working_3-way'!W56&gt;=0,IF('OddsRatio_working_3-way'!V56+SQRT('OddsRatio_working_3-way'!W56)&gt;0,0,PI()),ACOS('OddsRatio_working_3-way'!V56/(2*'OddsRatio_working_3-way'!X56)))</f>
        <v>0.43043821749166034</v>
      </c>
      <c r="Z56" s="11">
        <f>'OddsRatio_working_3-way'!X56^(1/3)*COS('OddsRatio_working_3-way'!Y56/3)</f>
        <v>0.53472953103513854</v>
      </c>
      <c r="AA56" s="11">
        <f>'OddsRatio_working_3-way'!X56^(1/3)*COS(('OddsRatio_working_3-way'!Y56+2*PI())/3)</f>
        <v>-0.33426828228280236</v>
      </c>
      <c r="AB56" s="11">
        <f>'OddsRatio_working_3-way'!X56^(1/3)*COS(('OddsRatio_working_3-way'!Y56+4*PI())/3)</f>
        <v>-0.20046124875233606</v>
      </c>
      <c r="AC56" s="11">
        <f>'OddsRatio_working_3-way'!X56^(1/3)*SIN('OddsRatio_working_3-way'!Y56/3)</f>
        <v>7.7253526828279878E-2</v>
      </c>
      <c r="AD56" s="11">
        <f>'OddsRatio_working_3-way'!X56^(1/3)*SIN(('OddsRatio_working_3-way'!Y56+2*PI())/3)</f>
        <v>0.42446259461602942</v>
      </c>
      <c r="AE56" s="11">
        <f>'OddsRatio_working_3-way'!X56^(1/3)*SIN(('OddsRatio_working_3-way'!Y56+4*PI())/3)</f>
        <v>-0.50171612144430933</v>
      </c>
      <c r="AF56" s="11">
        <f>-'OddsRatio_working_3-way'!U56/(3*'OddsRatio_working_3-way'!X56^(1/3))*COS(('OddsRatio_working_3-way'!Y56)/3)</f>
        <v>0.53472953103513865</v>
      </c>
      <c r="AG56" s="11">
        <f>-'OddsRatio_working_3-way'!U56/(3*'OddsRatio_working_3-way'!X56^(1/3))*COS(('OddsRatio_working_3-way'!Y56+2*PI())/3)</f>
        <v>-0.33426828228280242</v>
      </c>
      <c r="AH56" s="11">
        <f>-'OddsRatio_working_3-way'!U56/(3*'OddsRatio_working_3-way'!X56^(1/3))*COS(('OddsRatio_working_3-way'!Y56+4*PI())/3)</f>
        <v>-0.20046124875233612</v>
      </c>
      <c r="AI56" s="11">
        <f>'OddsRatio_working_3-way'!U56/(3*'OddsRatio_working_3-way'!X56^(1/3))*SIN(('OddsRatio_working_3-way'!Y56)/3)</f>
        <v>-7.7253526828279906E-2</v>
      </c>
      <c r="AJ56" s="11">
        <f>'OddsRatio_working_3-way'!U56/(3*'OddsRatio_working_3-way'!X56^(1/3))*SIN(('OddsRatio_working_3-way'!Y56+2*PI())/3)</f>
        <v>-0.42446259461602953</v>
      </c>
      <c r="AK56" s="11">
        <f>'OddsRatio_working_3-way'!U56/(3*'OddsRatio_working_3-way'!X56^(1/3))*SIN(('OddsRatio_working_3-way'!Y56+4*PI())/3)</f>
        <v>0.50171612144430944</v>
      </c>
      <c r="AL56" s="11">
        <f>'OddsRatio_working_3-way'!Z56+'OddsRatio_working_3-way'!AF56</f>
        <v>1.0694590620702771</v>
      </c>
      <c r="AM56" s="11">
        <f>'OddsRatio_working_3-way'!AA56+'OddsRatio_working_3-way'!AG56</f>
        <v>-0.66853656456560473</v>
      </c>
      <c r="AN56" s="11">
        <f>'OddsRatio_working_3-way'!AB56+'OddsRatio_working_3-way'!AH56</f>
        <v>-0.40092249750467218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1.0694590620702771</v>
      </c>
      <c r="AS56" s="11">
        <f>IF(('OddsRatio_working_3-way'!X56=0),IF(Q56&gt;0,-Q56^(1/3),(-Q56)^(1/3)),'OddsRatio_working_3-way'!AM56-'OddsRatio_working_3-way'!R56/3)</f>
        <v>-0.66853656456560473</v>
      </c>
      <c r="AT56" s="11">
        <f>IF(('OddsRatio_working_3-way'!X56=0),IF(Q56&gt;0,-Q56^(1/3),(-Q56)^(1/3)),'OddsRatio_working_3-way'!AN56-'OddsRatio_working_3-way'!R56/3)</f>
        <v>-0.40092249750467218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3.88</v>
      </c>
      <c r="B57" s="4">
        <f>IF('True_Odds_Calculator_3-way'!B56="","",'True_Odds_Calculator_3-way'!B56)</f>
        <v>3.86</v>
      </c>
      <c r="C57" s="4">
        <f>IF('True_Odds_Calculator_3-way'!C56="","",'True_Odds_Calculator_3-way'!C56)</f>
        <v>1.95</v>
      </c>
      <c r="D57" s="9">
        <f t="shared" si="13"/>
        <v>0.24882395430923795</v>
      </c>
      <c r="E57" s="9">
        <f t="shared" si="14"/>
        <v>0.25012875101828996</v>
      </c>
      <c r="F57" s="9">
        <f t="shared" si="15"/>
        <v>0.50104729467247233</v>
      </c>
      <c r="G57" s="9">
        <f t="shared" si="16"/>
        <v>1.0482311342930235</v>
      </c>
      <c r="H57" s="9">
        <f t="shared" si="17"/>
        <v>4.0189056667639074</v>
      </c>
      <c r="I57" s="9">
        <f t="shared" si="18"/>
        <v>3.997941044078047</v>
      </c>
      <c r="J57" s="9">
        <f t="shared" si="19"/>
        <v>1.9958195775783725</v>
      </c>
      <c r="K57" s="11">
        <f t="shared" si="20"/>
        <v>0.25773195876288663</v>
      </c>
      <c r="L57" s="11">
        <f t="shared" si="21"/>
        <v>0.2590673575129534</v>
      </c>
      <c r="M57" s="11">
        <f t="shared" si="22"/>
        <v>0.51282051282051289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-0.26793440521339695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0.22907224712683821</v>
      </c>
      <c r="Q57" s="11">
        <f>2*'OddsRatio_working_3-way'!K57*'OddsRatio_working_3-way'!L57*'OddsRatio_working_3-way'!M57</f>
        <v>6.8481987182911305E-2</v>
      </c>
      <c r="R57" s="11">
        <f t="shared" si="23"/>
        <v>0</v>
      </c>
      <c r="S57" s="11">
        <f t="shared" si="24"/>
        <v>-0.85495644706170937</v>
      </c>
      <c r="T57" s="11">
        <f t="shared" si="25"/>
        <v>-0.25559236085551862</v>
      </c>
      <c r="U57" s="11">
        <f>'OddsRatio_working_3-way'!S57-'OddsRatio_working_3-way'!R57^2/3</f>
        <v>-0.85495644706170937</v>
      </c>
      <c r="V57" s="11">
        <f>'OddsRatio_working_3-way'!S57*'OddsRatio_working_3-way'!R57/3-2*'OddsRatio_working_3-way'!R57^3/27-'OddsRatio_working_3-way'!T57</f>
        <v>0.25559236085551862</v>
      </c>
      <c r="W57" s="11">
        <f>'OddsRatio_working_3-way'!V57^2+4*'OddsRatio_working_3-way'!U57^3/27</f>
        <v>-2.7254895443445698E-2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0.15213673978623912</v>
      </c>
      <c r="Y57" s="11">
        <f>IF('OddsRatio_working_3-way'!W57&gt;=0,IF('OddsRatio_working_3-way'!V57+SQRT('OddsRatio_working_3-way'!W57)&gt;0,0,PI()),ACOS('OddsRatio_working_3-way'!V57/(2*'OddsRatio_working_3-way'!X57)))</f>
        <v>0.57349712542412301</v>
      </c>
      <c r="Z57" s="11">
        <f>'OddsRatio_working_3-way'!X57^(1/3)*COS('OddsRatio_working_3-way'!Y57/3)</f>
        <v>0.52411556714651175</v>
      </c>
      <c r="AA57" s="11">
        <f>'OddsRatio_working_3-way'!X57^(1/3)*COS(('OddsRatio_working_3-way'!Y57+2*PI())/3)</f>
        <v>-0.34990006252505174</v>
      </c>
      <c r="AB57" s="11">
        <f>'OddsRatio_working_3-way'!X57^(1/3)*COS(('OddsRatio_working_3-way'!Y57+4*PI())/3)</f>
        <v>-0.17421550462146013</v>
      </c>
      <c r="AC57" s="11">
        <f>'OddsRatio_working_3-way'!X57^(1/3)*SIN('OddsRatio_working_3-way'!Y57/3)</f>
        <v>0.10143152679809901</v>
      </c>
      <c r="AD57" s="11">
        <f>'OddsRatio_working_3-way'!X57^(1/3)*SIN(('OddsRatio_working_3-way'!Y57+2*PI())/3)</f>
        <v>0.40318163226871834</v>
      </c>
      <c r="AE57" s="11">
        <f>'OddsRatio_working_3-way'!X57^(1/3)*SIN(('OddsRatio_working_3-way'!Y57+4*PI())/3)</f>
        <v>-0.50461315906681736</v>
      </c>
      <c r="AF57" s="11">
        <f>-'OddsRatio_working_3-way'!U57/(3*'OddsRatio_working_3-way'!X57^(1/3))*COS(('OddsRatio_working_3-way'!Y57)/3)</f>
        <v>0.52411556714651175</v>
      </c>
      <c r="AG57" s="11">
        <f>-'OddsRatio_working_3-way'!U57/(3*'OddsRatio_working_3-way'!X57^(1/3))*COS(('OddsRatio_working_3-way'!Y57+2*PI())/3)</f>
        <v>-0.34990006252505174</v>
      </c>
      <c r="AH57" s="11">
        <f>-'OddsRatio_working_3-way'!U57/(3*'OddsRatio_working_3-way'!X57^(1/3))*COS(('OddsRatio_working_3-way'!Y57+4*PI())/3)</f>
        <v>-0.17421550462146013</v>
      </c>
      <c r="AI57" s="11">
        <f>'OddsRatio_working_3-way'!U57/(3*'OddsRatio_working_3-way'!X57^(1/3))*SIN(('OddsRatio_working_3-way'!Y57)/3)</f>
        <v>-0.10143152679809901</v>
      </c>
      <c r="AJ57" s="11">
        <f>'OddsRatio_working_3-way'!U57/(3*'OddsRatio_working_3-way'!X57^(1/3))*SIN(('OddsRatio_working_3-way'!Y57+2*PI())/3)</f>
        <v>-0.40318163226871834</v>
      </c>
      <c r="AK57" s="11">
        <f>'OddsRatio_working_3-way'!U57/(3*'OddsRatio_working_3-way'!X57^(1/3))*SIN(('OddsRatio_working_3-way'!Y57+4*PI())/3)</f>
        <v>0.50461315906681736</v>
      </c>
      <c r="AL57" s="11">
        <f>'OddsRatio_working_3-way'!Z57+'OddsRatio_working_3-way'!AF57</f>
        <v>1.0482311342930235</v>
      </c>
      <c r="AM57" s="11">
        <f>'OddsRatio_working_3-way'!AA57+'OddsRatio_working_3-way'!AG57</f>
        <v>-0.69980012505010347</v>
      </c>
      <c r="AN57" s="11">
        <f>'OddsRatio_working_3-way'!AB57+'OddsRatio_working_3-way'!AH57</f>
        <v>-0.34843100924292025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1.0482311342930235</v>
      </c>
      <c r="AS57" s="11">
        <f>IF(('OddsRatio_working_3-way'!X57=0),IF(Q57&gt;0,-Q57^(1/3),(-Q57)^(1/3)),'OddsRatio_working_3-way'!AM57-'OddsRatio_working_3-way'!R57/3)</f>
        <v>-0.69980012505010347</v>
      </c>
      <c r="AT57" s="11">
        <f>IF(('OddsRatio_working_3-way'!X57=0),IF(Q57&gt;0,-Q57^(1/3),(-Q57)^(1/3)),'OddsRatio_working_3-way'!AN57-'OddsRatio_working_3-way'!R57/3)</f>
        <v>-0.34843100924292025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1.46</v>
      </c>
      <c r="B58" s="4">
        <f>IF('True_Odds_Calculator_3-way'!B57="","",'True_Odds_Calculator_3-way'!B57)</f>
        <v>4.6500000000000004</v>
      </c>
      <c r="C58" s="4">
        <f>IF('True_Odds_Calculator_3-way'!C57="","",'True_Odds_Calculator_3-way'!C57)</f>
        <v>7.52</v>
      </c>
      <c r="D58" s="9">
        <f t="shared" si="13"/>
        <v>0.67043198910457424</v>
      </c>
      <c r="E58" s="9">
        <f t="shared" si="14"/>
        <v>0.20405891280644525</v>
      </c>
      <c r="F58" s="9">
        <f t="shared" si="15"/>
        <v>0.12550909808898067</v>
      </c>
      <c r="G58" s="9">
        <f t="shared" si="16"/>
        <v>1.0686426203434016</v>
      </c>
      <c r="H58" s="9">
        <f t="shared" si="17"/>
        <v>1.4915756053579652</v>
      </c>
      <c r="I58" s="9">
        <f t="shared" si="18"/>
        <v>4.9005455642534166</v>
      </c>
      <c r="J58" s="9">
        <f t="shared" si="19"/>
        <v>7.9675498846389772</v>
      </c>
      <c r="K58" s="11">
        <f t="shared" si="20"/>
        <v>0.68493150684931503</v>
      </c>
      <c r="L58" s="11">
        <f t="shared" si="21"/>
        <v>0.21505376344086019</v>
      </c>
      <c r="M58" s="11">
        <f t="shared" si="22"/>
        <v>0.13297872340425532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-0.21442461679249625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0.20821385031480832</v>
      </c>
      <c r="Q58" s="11">
        <f>2*'OddsRatio_working_3-way'!K58*'OddsRatio_working_3-way'!L58*'OddsRatio_working_3-way'!M58</f>
        <v>3.9174760172118218E-2</v>
      </c>
      <c r="R58" s="11">
        <f t="shared" si="23"/>
        <v>0</v>
      </c>
      <c r="S58" s="11">
        <f t="shared" si="24"/>
        <v>-0.97103519842734187</v>
      </c>
      <c r="T58" s="11">
        <f t="shared" si="25"/>
        <v>-0.18269712105876609</v>
      </c>
      <c r="U58" s="11">
        <f>'OddsRatio_working_3-way'!S58-'OddsRatio_working_3-way'!R58^2/3</f>
        <v>-0.97103519842734187</v>
      </c>
      <c r="V58" s="11">
        <f>'OddsRatio_working_3-way'!S58*'OddsRatio_working_3-way'!R58/3-2*'OddsRatio_working_3-way'!R58^3/27-'OddsRatio_working_3-way'!T58</f>
        <v>0.18269712105876609</v>
      </c>
      <c r="W58" s="11">
        <f>'OddsRatio_working_3-way'!V58^2+4*'OddsRatio_working_3-way'!U58^3/27</f>
        <v>-0.10226593590800079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0.18414951394937362</v>
      </c>
      <c r="Y58" s="11">
        <f>IF('OddsRatio_working_3-way'!W58&gt;=0,IF('OddsRatio_working_3-way'!V58+SQRT('OddsRatio_working_3-way'!W58)&gt;0,0,PI()),ACOS('OddsRatio_working_3-way'!V58/(2*'OddsRatio_working_3-way'!X58)))</f>
        <v>1.0517451761847618</v>
      </c>
      <c r="Z58" s="11">
        <f>'OddsRatio_working_3-way'!X58^(1/3)*COS('OddsRatio_working_3-way'!Y58/3)</f>
        <v>0.53432131017170081</v>
      </c>
      <c r="AA58" s="11">
        <f>'OddsRatio_working_3-way'!X58^(1/3)*COS(('OddsRatio_working_3-way'!Y58+2*PI())/3)</f>
        <v>-0.43637753583104444</v>
      </c>
      <c r="AB58" s="11">
        <f>'OddsRatio_working_3-way'!X58^(1/3)*COS(('OddsRatio_working_3-way'!Y58+4*PI())/3)</f>
        <v>-9.7943774340656278E-2</v>
      </c>
      <c r="AC58" s="11">
        <f>'OddsRatio_working_3-way'!X58^(1/3)*SIN('OddsRatio_working_3-way'!Y58/3)</f>
        <v>0.19539482329933328</v>
      </c>
      <c r="AD58" s="11">
        <f>'OddsRatio_working_3-way'!X58^(1/3)*SIN(('OddsRatio_working_3-way'!Y58+2*PI())/3)</f>
        <v>0.36503841674241094</v>
      </c>
      <c r="AE58" s="11">
        <f>'OddsRatio_working_3-way'!X58^(1/3)*SIN(('OddsRatio_working_3-way'!Y58+4*PI())/3)</f>
        <v>-0.56043324004174411</v>
      </c>
      <c r="AF58" s="11">
        <f>-'OddsRatio_working_3-way'!U58/(3*'OddsRatio_working_3-way'!X58^(1/3))*COS(('OddsRatio_working_3-way'!Y58)/3)</f>
        <v>0.53432131017170081</v>
      </c>
      <c r="AG58" s="11">
        <f>-'OddsRatio_working_3-way'!U58/(3*'OddsRatio_working_3-way'!X58^(1/3))*COS(('OddsRatio_working_3-way'!Y58+2*PI())/3)</f>
        <v>-0.43637753583104444</v>
      </c>
      <c r="AH58" s="11">
        <f>-'OddsRatio_working_3-way'!U58/(3*'OddsRatio_working_3-way'!X58^(1/3))*COS(('OddsRatio_working_3-way'!Y58+4*PI())/3)</f>
        <v>-9.7943774340656278E-2</v>
      </c>
      <c r="AI58" s="11">
        <f>'OddsRatio_working_3-way'!U58/(3*'OddsRatio_working_3-way'!X58^(1/3))*SIN(('OddsRatio_working_3-way'!Y58)/3)</f>
        <v>-0.19539482329933328</v>
      </c>
      <c r="AJ58" s="11">
        <f>'OddsRatio_working_3-way'!U58/(3*'OddsRatio_working_3-way'!X58^(1/3))*SIN(('OddsRatio_working_3-way'!Y58+2*PI())/3)</f>
        <v>-0.36503841674241094</v>
      </c>
      <c r="AK58" s="11">
        <f>'OddsRatio_working_3-way'!U58/(3*'OddsRatio_working_3-way'!X58^(1/3))*SIN(('OddsRatio_working_3-way'!Y58+4*PI())/3)</f>
        <v>0.56043324004174411</v>
      </c>
      <c r="AL58" s="11">
        <f>'OddsRatio_working_3-way'!Z58+'OddsRatio_working_3-way'!AF58</f>
        <v>1.0686426203434016</v>
      </c>
      <c r="AM58" s="11">
        <f>'OddsRatio_working_3-way'!AA58+'OddsRatio_working_3-way'!AG58</f>
        <v>-0.87275507166208888</v>
      </c>
      <c r="AN58" s="11">
        <f>'OddsRatio_working_3-way'!AB58+'OddsRatio_working_3-way'!AH58</f>
        <v>-0.19588754868131256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1.0686426203434016</v>
      </c>
      <c r="AS58" s="11">
        <f>IF(('OddsRatio_working_3-way'!X58=0),IF(Q58&gt;0,-Q58^(1/3),(-Q58)^(1/3)),'OddsRatio_working_3-way'!AM58-'OddsRatio_working_3-way'!R58/3)</f>
        <v>-0.87275507166208888</v>
      </c>
      <c r="AT58" s="11">
        <f>IF(('OddsRatio_working_3-way'!X58=0),IF(Q58&gt;0,-Q58^(1/3),(-Q58)^(1/3)),'OddsRatio_working_3-way'!AN58-'OddsRatio_working_3-way'!R58/3)</f>
        <v>-0.19588754868131256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1.32</v>
      </c>
      <c r="B59" s="4">
        <f>IF('True_Odds_Calculator_3-way'!B58="","",'True_Odds_Calculator_3-way'!B58)</f>
        <v>5.79</v>
      </c>
      <c r="C59" s="4">
        <f>IF('True_Odds_Calculator_3-way'!C58="","",'True_Odds_Calculator_3-way'!C58)</f>
        <v>9.66</v>
      </c>
      <c r="D59" s="9">
        <f t="shared" si="13"/>
        <v>0.74235673686255965</v>
      </c>
      <c r="E59" s="9">
        <f t="shared" si="14"/>
        <v>0.16141859285382651</v>
      </c>
      <c r="F59" s="9">
        <f t="shared" si="15"/>
        <v>9.6224670283613825E-2</v>
      </c>
      <c r="G59" s="9">
        <f t="shared" si="16"/>
        <v>1.0845664319115143</v>
      </c>
      <c r="H59" s="9">
        <f t="shared" si="17"/>
        <v>1.3470612582116845</v>
      </c>
      <c r="I59" s="9">
        <f t="shared" si="18"/>
        <v>6.1950732088561535</v>
      </c>
      <c r="J59" s="9">
        <f t="shared" si="19"/>
        <v>10.392345300353716</v>
      </c>
      <c r="K59" s="11">
        <f t="shared" si="20"/>
        <v>0.75757575757575757</v>
      </c>
      <c r="L59" s="11">
        <f t="shared" si="21"/>
        <v>0.17271157167530224</v>
      </c>
      <c r="M59" s="11">
        <f t="shared" si="22"/>
        <v>0.10351966873706003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-0.17979340709685376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0.18651094343817928</v>
      </c>
      <c r="Q59" s="11">
        <f>2*'OddsRatio_working_3-way'!K59*'OddsRatio_working_3-way'!L59*'OddsRatio_working_3-way'!M59</f>
        <v>2.7089461646794374E-2</v>
      </c>
      <c r="R59" s="11">
        <f t="shared" si="23"/>
        <v>0</v>
      </c>
      <c r="S59" s="11">
        <f t="shared" si="24"/>
        <v>-1.0373625287478245</v>
      </c>
      <c r="T59" s="11">
        <f t="shared" si="25"/>
        <v>-0.15066993881595125</v>
      </c>
      <c r="U59" s="11">
        <f>'OddsRatio_working_3-way'!S59-'OddsRatio_working_3-way'!R59^2/3</f>
        <v>-1.0373625287478245</v>
      </c>
      <c r="V59" s="11">
        <f>'OddsRatio_working_3-way'!S59*'OddsRatio_working_3-way'!R59/3-2*'OddsRatio_working_3-way'!R59^3/27-'OddsRatio_working_3-way'!T59</f>
        <v>0.15066993881595125</v>
      </c>
      <c r="W59" s="11">
        <f>'OddsRatio_working_3-way'!V59^2+4*'OddsRatio_working_3-way'!U59^3/27</f>
        <v>-0.14268043893695906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0.20333584865915894</v>
      </c>
      <c r="Y59" s="11">
        <f>IF('OddsRatio_working_3-way'!W59&gt;=0,IF('OddsRatio_working_3-way'!V59+SQRT('OddsRatio_working_3-way'!W59)&gt;0,0,PI()),ACOS('OddsRatio_working_3-way'!V59/(2*'OddsRatio_working_3-way'!X59)))</f>
        <v>1.1912541499812801</v>
      </c>
      <c r="Z59" s="11">
        <f>'OddsRatio_working_3-way'!X59^(1/3)*COS('OddsRatio_working_3-way'!Y59/3)</f>
        <v>0.54228321595575724</v>
      </c>
      <c r="AA59" s="11">
        <f>'OddsRatio_working_3-way'!X59^(1/3)*COS(('OddsRatio_working_3-way'!Y59+2*PI())/3)</f>
        <v>-0.46808656845279734</v>
      </c>
      <c r="AB59" s="11">
        <f>'OddsRatio_working_3-way'!X59^(1/3)*COS(('OddsRatio_working_3-way'!Y59+4*PI())/3)</f>
        <v>-7.4196647502960081E-2</v>
      </c>
      <c r="AC59" s="11">
        <f>'OddsRatio_working_3-way'!X59^(1/3)*SIN('OddsRatio_working_3-way'!Y59/3)</f>
        <v>0.22741245189146927</v>
      </c>
      <c r="AD59" s="11">
        <f>'OddsRatio_working_3-way'!X59^(1/3)*SIN(('OddsRatio_working_3-way'!Y59+2*PI())/3)</f>
        <v>0.35592481511787416</v>
      </c>
      <c r="AE59" s="11">
        <f>'OddsRatio_working_3-way'!X59^(1/3)*SIN(('OddsRatio_working_3-way'!Y59+4*PI())/3)</f>
        <v>-0.58333726700934319</v>
      </c>
      <c r="AF59" s="11">
        <f>-'OddsRatio_working_3-way'!U59/(3*'OddsRatio_working_3-way'!X59^(1/3))*COS(('OddsRatio_working_3-way'!Y59)/3)</f>
        <v>0.54228321595575713</v>
      </c>
      <c r="AG59" s="11">
        <f>-'OddsRatio_working_3-way'!U59/(3*'OddsRatio_working_3-way'!X59^(1/3))*COS(('OddsRatio_working_3-way'!Y59+2*PI())/3)</f>
        <v>-0.46808656845279728</v>
      </c>
      <c r="AH59" s="11">
        <f>-'OddsRatio_working_3-way'!U59/(3*'OddsRatio_working_3-way'!X59^(1/3))*COS(('OddsRatio_working_3-way'!Y59+4*PI())/3)</f>
        <v>-7.4196647502960067E-2</v>
      </c>
      <c r="AI59" s="11">
        <f>'OddsRatio_working_3-way'!U59/(3*'OddsRatio_working_3-way'!X59^(1/3))*SIN(('OddsRatio_working_3-way'!Y59)/3)</f>
        <v>-0.22741245189146922</v>
      </c>
      <c r="AJ59" s="11">
        <f>'OddsRatio_working_3-way'!U59/(3*'OddsRatio_working_3-way'!X59^(1/3))*SIN(('OddsRatio_working_3-way'!Y59+2*PI())/3)</f>
        <v>-0.3559248151178741</v>
      </c>
      <c r="AK59" s="11">
        <f>'OddsRatio_working_3-way'!U59/(3*'OddsRatio_working_3-way'!X59^(1/3))*SIN(('OddsRatio_working_3-way'!Y59+4*PI())/3)</f>
        <v>0.58333726700934307</v>
      </c>
      <c r="AL59" s="11">
        <f>'OddsRatio_working_3-way'!Z59+'OddsRatio_working_3-way'!AF59</f>
        <v>1.0845664319115143</v>
      </c>
      <c r="AM59" s="11">
        <f>'OddsRatio_working_3-way'!AA59+'OddsRatio_working_3-way'!AG59</f>
        <v>-0.93617313690559456</v>
      </c>
      <c r="AN59" s="11">
        <f>'OddsRatio_working_3-way'!AB59+'OddsRatio_working_3-way'!AH59</f>
        <v>-0.14839329500592013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1.0845664319115143</v>
      </c>
      <c r="AS59" s="11">
        <f>IF(('OddsRatio_working_3-way'!X59=0),IF(Q59&gt;0,-Q59^(1/3),(-Q59)^(1/3)),'OddsRatio_working_3-way'!AM59-'OddsRatio_working_3-way'!R59/3)</f>
        <v>-0.93617313690559456</v>
      </c>
      <c r="AT59" s="11">
        <f>IF(('OddsRatio_working_3-way'!X59=0),IF(Q59&gt;0,-Q59^(1/3),(-Q59)^(1/3)),'OddsRatio_working_3-way'!AN59-'OddsRatio_working_3-way'!R59/3)</f>
        <v>-0.14839329500592013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1.4</v>
      </c>
      <c r="B60" s="4">
        <f>IF('True_Odds_Calculator_3-way'!B59="","",'True_Odds_Calculator_3-way'!B59)</f>
        <v>4.8099999999999996</v>
      </c>
      <c r="C60" s="4">
        <f>IF('True_Odds_Calculator_3-way'!C59="","",'True_Odds_Calculator_3-way'!C59)</f>
        <v>8.6199999999999992</v>
      </c>
      <c r="D60" s="9">
        <f t="shared" si="13"/>
        <v>0.69733311058165526</v>
      </c>
      <c r="E60" s="9">
        <f t="shared" si="14"/>
        <v>0.19477298706301896</v>
      </c>
      <c r="F60" s="9">
        <f t="shared" si="15"/>
        <v>0.10789390235532574</v>
      </c>
      <c r="G60" s="9">
        <f t="shared" si="16"/>
        <v>1.0850871872622183</v>
      </c>
      <c r="H60" s="9">
        <f t="shared" si="17"/>
        <v>1.4340348749048875</v>
      </c>
      <c r="I60" s="9">
        <f t="shared" si="18"/>
        <v>5.1341821834690515</v>
      </c>
      <c r="J60" s="9">
        <f t="shared" si="19"/>
        <v>9.2683643669381013</v>
      </c>
      <c r="K60" s="11">
        <f t="shared" si="20"/>
        <v>0.7142857142857143</v>
      </c>
      <c r="L60" s="11">
        <f t="shared" si="21"/>
        <v>0.20790020790020791</v>
      </c>
      <c r="M60" s="11">
        <f t="shared" si="22"/>
        <v>0.11600928074245941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-0.20005967569772676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0.20380008779080705</v>
      </c>
      <c r="Q60" s="11">
        <f>2*'OddsRatio_working_3-way'!K60*'OddsRatio_working_3-way'!L60*'OddsRatio_working_3-way'!M60</f>
        <v>3.4454790835301279E-2</v>
      </c>
      <c r="R60" s="11">
        <f t="shared" si="23"/>
        <v>0</v>
      </c>
      <c r="S60" s="11">
        <f t="shared" si="24"/>
        <v>-1.018696481837408</v>
      </c>
      <c r="T60" s="11">
        <f t="shared" si="25"/>
        <v>-0.17222256666735555</v>
      </c>
      <c r="U60" s="11">
        <f>'OddsRatio_working_3-way'!S60-'OddsRatio_working_3-way'!R60^2/3</f>
        <v>-1.018696481837408</v>
      </c>
      <c r="V60" s="11">
        <f>'OddsRatio_working_3-way'!S60*'OddsRatio_working_3-way'!R60/3-2*'OddsRatio_working_3-way'!R60^3/27-'OddsRatio_working_3-way'!T60</f>
        <v>0.17222256666735555</v>
      </c>
      <c r="W60" s="11">
        <f>'OddsRatio_working_3-way'!V60^2+4*'OddsRatio_working_3-way'!U60^3/27</f>
        <v>-0.12695341068968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0.19787244828371869</v>
      </c>
      <c r="Y60" s="11">
        <f>IF('OddsRatio_working_3-way'!W60&gt;=0,IF('OddsRatio_working_3-way'!V60+SQRT('OddsRatio_working_3-way'!W60)&gt;0,0,PI()),ACOS('OddsRatio_working_3-way'!V60/(2*'OddsRatio_working_3-way'!X60)))</f>
        <v>1.1205516736111343</v>
      </c>
      <c r="Z60" s="11">
        <f>'OddsRatio_working_3-way'!X60^(1/3)*COS('OddsRatio_working_3-way'!Y60/3)</f>
        <v>0.54254359363110916</v>
      </c>
      <c r="AA60" s="11">
        <f>'OddsRatio_working_3-way'!X60^(1/3)*COS(('OddsRatio_working_3-way'!Y60+2*PI())/3)</f>
        <v>-0.45541564606589863</v>
      </c>
      <c r="AB60" s="11">
        <f>'OddsRatio_working_3-way'!X60^(1/3)*COS(('OddsRatio_working_3-way'!Y60+4*PI())/3)</f>
        <v>-8.7127947565210723E-2</v>
      </c>
      <c r="AC60" s="11">
        <f>'OddsRatio_working_3-way'!X60^(1/3)*SIN('OddsRatio_working_3-way'!Y60/3)</f>
        <v>0.21263100186860018</v>
      </c>
      <c r="AD60" s="11">
        <f>'OddsRatio_working_3-way'!X60^(1/3)*SIN(('OddsRatio_working_3-way'!Y60+2*PI())/3)</f>
        <v>0.36354103381074182</v>
      </c>
      <c r="AE60" s="11">
        <f>'OddsRatio_working_3-way'!X60^(1/3)*SIN(('OddsRatio_working_3-way'!Y60+4*PI())/3)</f>
        <v>-0.57617203567934172</v>
      </c>
      <c r="AF60" s="11">
        <f>-'OddsRatio_working_3-way'!U60/(3*'OddsRatio_working_3-way'!X60^(1/3))*COS(('OddsRatio_working_3-way'!Y60)/3)</f>
        <v>0.54254359363110904</v>
      </c>
      <c r="AG60" s="11">
        <f>-'OddsRatio_working_3-way'!U60/(3*'OddsRatio_working_3-way'!X60^(1/3))*COS(('OddsRatio_working_3-way'!Y60+2*PI())/3)</f>
        <v>-0.45541564606589852</v>
      </c>
      <c r="AH60" s="11">
        <f>-'OddsRatio_working_3-way'!U60/(3*'OddsRatio_working_3-way'!X60^(1/3))*COS(('OddsRatio_working_3-way'!Y60+4*PI())/3)</f>
        <v>-8.7127947565210709E-2</v>
      </c>
      <c r="AI60" s="11">
        <f>'OddsRatio_working_3-way'!U60/(3*'OddsRatio_working_3-way'!X60^(1/3))*SIN(('OddsRatio_working_3-way'!Y60)/3)</f>
        <v>-0.21263100186860015</v>
      </c>
      <c r="AJ60" s="11">
        <f>'OddsRatio_working_3-way'!U60/(3*'OddsRatio_working_3-way'!X60^(1/3))*SIN(('OddsRatio_working_3-way'!Y60+2*PI())/3)</f>
        <v>-0.36354103381074171</v>
      </c>
      <c r="AK60" s="11">
        <f>'OddsRatio_working_3-way'!U60/(3*'OddsRatio_working_3-way'!X60^(1/3))*SIN(('OddsRatio_working_3-way'!Y60+4*PI())/3)</f>
        <v>0.57617203567934161</v>
      </c>
      <c r="AL60" s="11">
        <f>'OddsRatio_working_3-way'!Z60+'OddsRatio_working_3-way'!AF60</f>
        <v>1.0850871872622183</v>
      </c>
      <c r="AM60" s="11">
        <f>'OddsRatio_working_3-way'!AA60+'OddsRatio_working_3-way'!AG60</f>
        <v>-0.91083129213179714</v>
      </c>
      <c r="AN60" s="11">
        <f>'OddsRatio_working_3-way'!AB60+'OddsRatio_working_3-way'!AH60</f>
        <v>-0.17425589513042145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1.0850871872622183</v>
      </c>
      <c r="AS60" s="11">
        <f>IF(('OddsRatio_working_3-way'!X60=0),IF(Q60&gt;0,-Q60^(1/3),(-Q60)^(1/3)),'OddsRatio_working_3-way'!AM60-'OddsRatio_working_3-way'!R60/3)</f>
        <v>-0.91083129213179714</v>
      </c>
      <c r="AT60" s="11">
        <f>IF(('OddsRatio_working_3-way'!X60=0),IF(Q60&gt;0,-Q60^(1/3),(-Q60)^(1/3)),'OddsRatio_working_3-way'!AN60-'OddsRatio_working_3-way'!R60/3)</f>
        <v>-0.17425589513042145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2.06</v>
      </c>
      <c r="B61" s="4">
        <f>IF('True_Odds_Calculator_3-way'!B60="","",'True_Odds_Calculator_3-way'!B60)</f>
        <v>3.3</v>
      </c>
      <c r="C61" s="4">
        <f>IF('True_Odds_Calculator_3-way'!C60="","",'True_Odds_Calculator_3-way'!C60)</f>
        <v>4.07</v>
      </c>
      <c r="D61" s="9">
        <f t="shared" si="13"/>
        <v>0.47214220670344809</v>
      </c>
      <c r="E61" s="9">
        <f t="shared" si="14"/>
        <v>0.29189734254374022</v>
      </c>
      <c r="F61" s="9">
        <f t="shared" si="15"/>
        <v>0.2359604507528118</v>
      </c>
      <c r="G61" s="9">
        <f t="shared" si="16"/>
        <v>1.0547225882572833</v>
      </c>
      <c r="H61" s="9">
        <f t="shared" si="17"/>
        <v>2.1180059435527201</v>
      </c>
      <c r="I61" s="9">
        <f t="shared" si="18"/>
        <v>3.4258619529917511</v>
      </c>
      <c r="J61" s="9">
        <f t="shared" si="19"/>
        <v>4.2379983459498609</v>
      </c>
      <c r="K61" s="11">
        <f t="shared" si="20"/>
        <v>0.4854368932038835</v>
      </c>
      <c r="L61" s="11">
        <f t="shared" si="21"/>
        <v>0.30303030303030304</v>
      </c>
      <c r="M61" s="11">
        <f t="shared" si="22"/>
        <v>0.24570024570024568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-0.27051821138317167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0.23239961457084135</v>
      </c>
      <c r="Q61" s="11">
        <f>2*'OddsRatio_working_3-way'!K61*'OddsRatio_working_3-way'!L61*'OddsRatio_working_3-way'!M61</f>
        <v>7.2286038746762482E-2</v>
      </c>
      <c r="R61" s="11">
        <f t="shared" si="23"/>
        <v>0</v>
      </c>
      <c r="S61" s="11">
        <f t="shared" si="24"/>
        <v>-0.85909045968687936</v>
      </c>
      <c r="T61" s="11">
        <f t="shared" si="25"/>
        <v>-0.26721320674553017</v>
      </c>
      <c r="U61" s="11">
        <f>'OddsRatio_working_3-way'!S61-'OddsRatio_working_3-way'!R61^2/3</f>
        <v>-0.85909045968687936</v>
      </c>
      <c r="V61" s="11">
        <f>'OddsRatio_working_3-way'!S61*'OddsRatio_working_3-way'!R61/3-2*'OddsRatio_working_3-way'!R61^3/27-'OddsRatio_working_3-way'!T61</f>
        <v>0.26721320674553017</v>
      </c>
      <c r="W61" s="11">
        <f>'OddsRatio_working_3-way'!V61^2+4*'OddsRatio_working_3-way'!U61^3/27</f>
        <v>-2.2528960739416154E-2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0.15324152390804982</v>
      </c>
      <c r="Y61" s="11">
        <f>IF('OddsRatio_working_3-way'!W61&gt;=0,IF('OddsRatio_working_3-way'!V61+SQRT('OddsRatio_working_3-way'!W61)&gt;0,0,PI()),ACOS('OddsRatio_working_3-way'!V61/(2*'OddsRatio_working_3-way'!X61)))</f>
        <v>0.51178963514597764</v>
      </c>
      <c r="Z61" s="11">
        <f>'OddsRatio_working_3-way'!X61^(1/3)*COS('OddsRatio_working_3-way'!Y61/3)</f>
        <v>0.52736129412864174</v>
      </c>
      <c r="AA61" s="11">
        <f>'OddsRatio_working_3-way'!X61^(1/3)*COS(('OddsRatio_working_3-way'!Y61+2*PI())/3)</f>
        <v>-0.34235824243265328</v>
      </c>
      <c r="AB61" s="11">
        <f>'OddsRatio_working_3-way'!X61^(1/3)*COS(('OddsRatio_working_3-way'!Y61+4*PI())/3)</f>
        <v>-0.18500305169598855</v>
      </c>
      <c r="AC61" s="11">
        <f>'OddsRatio_working_3-way'!X61^(1/3)*SIN('OddsRatio_working_3-way'!Y61/3)</f>
        <v>9.0849061730198452E-2</v>
      </c>
      <c r="AD61" s="11">
        <f>'OddsRatio_working_3-way'!X61^(1/3)*SIN(('OddsRatio_working_3-way'!Y61+2*PI())/3)</f>
        <v>0.41128374682294189</v>
      </c>
      <c r="AE61" s="11">
        <f>'OddsRatio_working_3-way'!X61^(1/3)*SIN(('OddsRatio_working_3-way'!Y61+4*PI())/3)</f>
        <v>-0.50213280855314024</v>
      </c>
      <c r="AF61" s="11">
        <f>-'OddsRatio_working_3-way'!U61/(3*'OddsRatio_working_3-way'!X61^(1/3))*COS(('OddsRatio_working_3-way'!Y61)/3)</f>
        <v>0.52736129412864163</v>
      </c>
      <c r="AG61" s="11">
        <f>-'OddsRatio_working_3-way'!U61/(3*'OddsRatio_working_3-way'!X61^(1/3))*COS(('OddsRatio_working_3-way'!Y61+2*PI())/3)</f>
        <v>-0.34235824243265323</v>
      </c>
      <c r="AH61" s="11">
        <f>-'OddsRatio_working_3-way'!U61/(3*'OddsRatio_working_3-way'!X61^(1/3))*COS(('OddsRatio_working_3-way'!Y61+4*PI())/3)</f>
        <v>-0.18500305169598852</v>
      </c>
      <c r="AI61" s="11">
        <f>'OddsRatio_working_3-way'!U61/(3*'OddsRatio_working_3-way'!X61^(1/3))*SIN(('OddsRatio_working_3-way'!Y61)/3)</f>
        <v>-9.0849061730198438E-2</v>
      </c>
      <c r="AJ61" s="11">
        <f>'OddsRatio_working_3-way'!U61/(3*'OddsRatio_working_3-way'!X61^(1/3))*SIN(('OddsRatio_working_3-way'!Y61+2*PI())/3)</f>
        <v>-0.41128374682294178</v>
      </c>
      <c r="AK61" s="11">
        <f>'OddsRatio_working_3-way'!U61/(3*'OddsRatio_working_3-way'!X61^(1/3))*SIN(('OddsRatio_working_3-way'!Y61+4*PI())/3)</f>
        <v>0.50213280855314013</v>
      </c>
      <c r="AL61" s="11">
        <f>'OddsRatio_working_3-way'!Z61+'OddsRatio_working_3-way'!AF61</f>
        <v>1.0547225882572833</v>
      </c>
      <c r="AM61" s="11">
        <f>'OddsRatio_working_3-way'!AA61+'OddsRatio_working_3-way'!AG61</f>
        <v>-0.68471648486530645</v>
      </c>
      <c r="AN61" s="11">
        <f>'OddsRatio_working_3-way'!AB61+'OddsRatio_working_3-way'!AH61</f>
        <v>-0.37000610339197704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1.0547225882572833</v>
      </c>
      <c r="AS61" s="11">
        <f>IF(('OddsRatio_working_3-way'!X61=0),IF(Q61&gt;0,-Q61^(1/3),(-Q61)^(1/3)),'OddsRatio_working_3-way'!AM61-'OddsRatio_working_3-way'!R61/3)</f>
        <v>-0.68471648486530645</v>
      </c>
      <c r="AT61" s="11">
        <f>IF(('OddsRatio_working_3-way'!X61=0),IF(Q61&gt;0,-Q61^(1/3),(-Q61)^(1/3)),'OddsRatio_working_3-way'!AN61-'OddsRatio_working_3-way'!R61/3)</f>
        <v>-0.37000610339197704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2.4700000000000002</v>
      </c>
      <c r="B62" s="4">
        <f>IF('True_Odds_Calculator_3-way'!B61="","",'True_Odds_Calculator_3-way'!B61)</f>
        <v>3.21</v>
      </c>
      <c r="C62" s="4">
        <f>IF('True_Odds_Calculator_3-way'!C61="","",'True_Odds_Calculator_3-way'!C61)</f>
        <v>3.16</v>
      </c>
      <c r="D62" s="9">
        <f t="shared" si="13"/>
        <v>0.39304502410806136</v>
      </c>
      <c r="E62" s="9">
        <f t="shared" si="14"/>
        <v>0.30105889810806569</v>
      </c>
      <c r="F62" s="9">
        <f t="shared" si="15"/>
        <v>0.30589607778387296</v>
      </c>
      <c r="G62" s="9">
        <f t="shared" si="16"/>
        <v>1.050501891889029</v>
      </c>
      <c r="H62" s="9">
        <f t="shared" si="17"/>
        <v>2.5442377810768728</v>
      </c>
      <c r="I62" s="9">
        <f t="shared" si="18"/>
        <v>3.3216091810747543</v>
      </c>
      <c r="J62" s="9">
        <f t="shared" si="19"/>
        <v>3.2690840864803028</v>
      </c>
      <c r="K62" s="11">
        <f t="shared" si="20"/>
        <v>0.40485829959514169</v>
      </c>
      <c r="L62" s="11">
        <f t="shared" si="21"/>
        <v>0.3115264797507788</v>
      </c>
      <c r="M62" s="11">
        <f t="shared" si="22"/>
        <v>0.31645569620253161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-0.28007496559925782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0.23309007350798799</v>
      </c>
      <c r="Q62" s="11">
        <f>2*'OddsRatio_working_3-way'!K62*'OddsRatio_working_3-way'!L62*'OddsRatio_working_3-way'!M62</f>
        <v>7.9825367639721909E-2</v>
      </c>
      <c r="R62" s="11">
        <f t="shared" si="23"/>
        <v>0</v>
      </c>
      <c r="S62" s="11">
        <f t="shared" si="24"/>
        <v>-0.83224172860027179</v>
      </c>
      <c r="T62" s="11">
        <f t="shared" si="25"/>
        <v>-0.28501429061653144</v>
      </c>
      <c r="U62" s="11">
        <f>'OddsRatio_working_3-way'!S62-'OddsRatio_working_3-way'!R62^2/3</f>
        <v>-0.83224172860027179</v>
      </c>
      <c r="V62" s="11">
        <f>'OddsRatio_working_3-way'!S62*'OddsRatio_working_3-way'!R62/3-2*'OddsRatio_working_3-way'!R62^3/27-'OddsRatio_working_3-way'!T62</f>
        <v>0.28501429061653144</v>
      </c>
      <c r="W62" s="11">
        <f>'OddsRatio_working_3-way'!V62^2+4*'OddsRatio_working_3-way'!U62^3/27</f>
        <v>-4.1642622744246932E-3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0.14611417464612164</v>
      </c>
      <c r="Y62" s="11">
        <f>IF('OddsRatio_working_3-way'!W62&gt;=0,IF('OddsRatio_working_3-way'!V62+SQRT('OddsRatio_working_3-way'!W62)&gt;0,0,PI()),ACOS('OddsRatio_working_3-way'!V62/(2*'OddsRatio_working_3-way'!X62)))</f>
        <v>0.22265946515551871</v>
      </c>
      <c r="Z62" s="11">
        <f>'OddsRatio_working_3-way'!X62^(1/3)*COS('OddsRatio_working_3-way'!Y62/3)</f>
        <v>0.52525094594451449</v>
      </c>
      <c r="AA62" s="11">
        <f>'OddsRatio_working_3-way'!X62^(1/3)*COS(('OddsRatio_working_3-way'!Y62+2*PI())/3)</f>
        <v>-0.29644876359222022</v>
      </c>
      <c r="AB62" s="11">
        <f>'OddsRatio_working_3-way'!X62^(1/3)*COS(('OddsRatio_working_3-way'!Y62+4*PI())/3)</f>
        <v>-0.22880218235229419</v>
      </c>
      <c r="AC62" s="11">
        <f>'OddsRatio_working_3-way'!X62^(1/3)*SIN('OddsRatio_working_3-way'!Y62/3)</f>
        <v>3.9055771888629166E-2</v>
      </c>
      <c r="AD62" s="11">
        <f>'OddsRatio_working_3-way'!X62^(1/3)*SIN(('OddsRatio_working_3-way'!Y62+2*PI())/3)</f>
        <v>0.43535277660544203</v>
      </c>
      <c r="AE62" s="11">
        <f>'OddsRatio_working_3-way'!X62^(1/3)*SIN(('OddsRatio_working_3-way'!Y62+4*PI())/3)</f>
        <v>-0.47440854849407116</v>
      </c>
      <c r="AF62" s="11">
        <f>-'OddsRatio_working_3-way'!U62/(3*'OddsRatio_working_3-way'!X62^(1/3))*COS(('OddsRatio_working_3-way'!Y62)/3)</f>
        <v>0.52525094594451449</v>
      </c>
      <c r="AG62" s="11">
        <f>-'OddsRatio_working_3-way'!U62/(3*'OddsRatio_working_3-way'!X62^(1/3))*COS(('OddsRatio_working_3-way'!Y62+2*PI())/3)</f>
        <v>-0.29644876359222022</v>
      </c>
      <c r="AH62" s="11">
        <f>-'OddsRatio_working_3-way'!U62/(3*'OddsRatio_working_3-way'!X62^(1/3))*COS(('OddsRatio_working_3-way'!Y62+4*PI())/3)</f>
        <v>-0.22880218235229419</v>
      </c>
      <c r="AI62" s="11">
        <f>'OddsRatio_working_3-way'!U62/(3*'OddsRatio_working_3-way'!X62^(1/3))*SIN(('OddsRatio_working_3-way'!Y62)/3)</f>
        <v>-3.9055771888629166E-2</v>
      </c>
      <c r="AJ62" s="11">
        <f>'OddsRatio_working_3-way'!U62/(3*'OddsRatio_working_3-way'!X62^(1/3))*SIN(('OddsRatio_working_3-way'!Y62+2*PI())/3)</f>
        <v>-0.43535277660544203</v>
      </c>
      <c r="AK62" s="11">
        <f>'OddsRatio_working_3-way'!U62/(3*'OddsRatio_working_3-way'!X62^(1/3))*SIN(('OddsRatio_working_3-way'!Y62+4*PI())/3)</f>
        <v>0.47440854849407116</v>
      </c>
      <c r="AL62" s="11">
        <f>'OddsRatio_working_3-way'!Z62+'OddsRatio_working_3-way'!AF62</f>
        <v>1.050501891889029</v>
      </c>
      <c r="AM62" s="11">
        <f>'OddsRatio_working_3-way'!AA62+'OddsRatio_working_3-way'!AG62</f>
        <v>-0.59289752718444044</v>
      </c>
      <c r="AN62" s="11">
        <f>'OddsRatio_working_3-way'!AB62+'OddsRatio_working_3-way'!AH62</f>
        <v>-0.45760436470458837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1.050501891889029</v>
      </c>
      <c r="AS62" s="11">
        <f>IF(('OddsRatio_working_3-way'!X62=0),IF(Q62&gt;0,-Q62^(1/3),(-Q62)^(1/3)),'OddsRatio_working_3-way'!AM62-'OddsRatio_working_3-way'!R62/3)</f>
        <v>-0.59289752718444044</v>
      </c>
      <c r="AT62" s="11">
        <f>IF(('OddsRatio_working_3-way'!X62=0),IF(Q62&gt;0,-Q62^(1/3),(-Q62)^(1/3)),'OddsRatio_working_3-way'!AN62-'OddsRatio_working_3-way'!R62/3)</f>
        <v>-0.45760436470458837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3.2</v>
      </c>
      <c r="B63" s="4">
        <f>IF('True_Odds_Calculator_3-way'!B62="","",'True_Odds_Calculator_3-way'!B62)</f>
        <v>3.61</v>
      </c>
      <c r="C63" s="4">
        <f>IF('True_Odds_Calculator_3-way'!C62="","",'True_Odds_Calculator_3-way'!C62)</f>
        <v>2.2200000000000002</v>
      </c>
      <c r="D63" s="9">
        <f t="shared" si="13"/>
        <v>0.29957694184586836</v>
      </c>
      <c r="E63" s="9">
        <f t="shared" si="14"/>
        <v>0.2649872573392551</v>
      </c>
      <c r="F63" s="9">
        <f t="shared" si="15"/>
        <v>0.43543580081487665</v>
      </c>
      <c r="G63" s="9">
        <f t="shared" si="16"/>
        <v>1.0627457353062568</v>
      </c>
      <c r="H63" s="9">
        <f t="shared" si="17"/>
        <v>3.3380406176737649</v>
      </c>
      <c r="I63" s="9">
        <f t="shared" si="18"/>
        <v>3.7737663691493304</v>
      </c>
      <c r="J63" s="9">
        <f t="shared" si="19"/>
        <v>2.2965497970736335</v>
      </c>
      <c r="K63" s="11">
        <f t="shared" si="20"/>
        <v>0.3125</v>
      </c>
      <c r="L63" s="11">
        <f t="shared" si="21"/>
        <v>0.2770083102493075</v>
      </c>
      <c r="M63" s="11">
        <f t="shared" si="22"/>
        <v>0.4504504504504504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-0.27315733323351066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0.23512952010181926</v>
      </c>
      <c r="Q63" s="11">
        <f>2*'OddsRatio_working_3-way'!K63*'OddsRatio_working_3-way'!L63*'OddsRatio_working_3-way'!M63</f>
        <v>7.7986573831449177E-2</v>
      </c>
      <c r="R63" s="11">
        <f t="shared" si="23"/>
        <v>0</v>
      </c>
      <c r="S63" s="11">
        <f t="shared" si="24"/>
        <v>-0.86078421296058327</v>
      </c>
      <c r="T63" s="11">
        <f t="shared" si="25"/>
        <v>-0.28550056814613045</v>
      </c>
      <c r="U63" s="11">
        <f>'OddsRatio_working_3-way'!S63-'OddsRatio_working_3-way'!R63^2/3</f>
        <v>-0.86078421296058327</v>
      </c>
      <c r="V63" s="11">
        <f>'OddsRatio_working_3-way'!S63*'OddsRatio_working_3-way'!R63/3-2*'OddsRatio_working_3-way'!R63^3/27-'OddsRatio_working_3-way'!T63</f>
        <v>0.28550056814613045</v>
      </c>
      <c r="W63" s="11">
        <f>'OddsRatio_working_3-way'!V63^2+4*'OddsRatio_working_3-way'!U63^3/27</f>
        <v>-1.2977958754657695E-2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0.15369493580338048</v>
      </c>
      <c r="Y63" s="11">
        <f>IF('OddsRatio_working_3-way'!W63&gt;=0,IF('OddsRatio_working_3-way'!V63+SQRT('OddsRatio_working_3-way'!W63)&gt;0,0,PI()),ACOS('OddsRatio_working_3-way'!V63/(2*'OddsRatio_working_3-way'!X63)))</f>
        <v>0.3796624955605501</v>
      </c>
      <c r="Z63" s="11">
        <f>'OddsRatio_working_3-way'!X63^(1/3)*COS('OddsRatio_working_3-way'!Y63/3)</f>
        <v>0.53137286765312841</v>
      </c>
      <c r="AA63" s="11">
        <f>'OddsRatio_working_3-way'!X63^(1/3)*COS(('OddsRatio_working_3-way'!Y63+2*PI())/3)</f>
        <v>-0.32423735082804267</v>
      </c>
      <c r="AB63" s="11">
        <f>'OddsRatio_working_3-way'!X63^(1/3)*COS(('OddsRatio_working_3-way'!Y63+4*PI())/3)</f>
        <v>-0.2071355168250858</v>
      </c>
      <c r="AC63" s="11">
        <f>'OddsRatio_working_3-way'!X63^(1/3)*SIN('OddsRatio_working_3-way'!Y63/3)</f>
        <v>6.7608775384205955E-2</v>
      </c>
      <c r="AD63" s="11">
        <f>'OddsRatio_working_3-way'!X63^(1/3)*SIN(('OddsRatio_working_3-way'!Y63+2*PI())/3)</f>
        <v>0.42637801457729252</v>
      </c>
      <c r="AE63" s="11">
        <f>'OddsRatio_working_3-way'!X63^(1/3)*SIN(('OddsRatio_working_3-way'!Y63+4*PI())/3)</f>
        <v>-0.49398678996149853</v>
      </c>
      <c r="AF63" s="11">
        <f>-'OddsRatio_working_3-way'!U63/(3*'OddsRatio_working_3-way'!X63^(1/3))*COS(('OddsRatio_working_3-way'!Y63)/3)</f>
        <v>0.53137286765312841</v>
      </c>
      <c r="AG63" s="11">
        <f>-'OddsRatio_working_3-way'!U63/(3*'OddsRatio_working_3-way'!X63^(1/3))*COS(('OddsRatio_working_3-way'!Y63+2*PI())/3)</f>
        <v>-0.32423735082804267</v>
      </c>
      <c r="AH63" s="11">
        <f>-'OddsRatio_working_3-way'!U63/(3*'OddsRatio_working_3-way'!X63^(1/3))*COS(('OddsRatio_working_3-way'!Y63+4*PI())/3)</f>
        <v>-0.2071355168250858</v>
      </c>
      <c r="AI63" s="11">
        <f>'OddsRatio_working_3-way'!U63/(3*'OddsRatio_working_3-way'!X63^(1/3))*SIN(('OddsRatio_working_3-way'!Y63)/3)</f>
        <v>-6.7608775384205955E-2</v>
      </c>
      <c r="AJ63" s="11">
        <f>'OddsRatio_working_3-way'!U63/(3*'OddsRatio_working_3-way'!X63^(1/3))*SIN(('OddsRatio_working_3-way'!Y63+2*PI())/3)</f>
        <v>-0.42637801457729252</v>
      </c>
      <c r="AK63" s="11">
        <f>'OddsRatio_working_3-way'!U63/(3*'OddsRatio_working_3-way'!X63^(1/3))*SIN(('OddsRatio_working_3-way'!Y63+4*PI())/3)</f>
        <v>0.49398678996149853</v>
      </c>
      <c r="AL63" s="11">
        <f>'OddsRatio_working_3-way'!Z63+'OddsRatio_working_3-way'!AF63</f>
        <v>1.0627457353062568</v>
      </c>
      <c r="AM63" s="11">
        <f>'OddsRatio_working_3-way'!AA63+'OddsRatio_working_3-way'!AG63</f>
        <v>-0.64847470165608534</v>
      </c>
      <c r="AN63" s="11">
        <f>'OddsRatio_working_3-way'!AB63+'OddsRatio_working_3-way'!AH63</f>
        <v>-0.41427103365017159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1.0627457353062568</v>
      </c>
      <c r="AS63" s="11">
        <f>IF(('OddsRatio_working_3-way'!X63=0),IF(Q63&gt;0,-Q63^(1/3),(-Q63)^(1/3)),'OddsRatio_working_3-way'!AM63-'OddsRatio_working_3-way'!R63/3)</f>
        <v>-0.64847470165608534</v>
      </c>
      <c r="AT63" s="11">
        <f>IF(('OddsRatio_working_3-way'!X63=0),IF(Q63&gt;0,-Q63^(1/3),(-Q63)^(1/3)),'OddsRatio_working_3-way'!AN63-'OddsRatio_working_3-way'!R63/3)</f>
        <v>-0.41427103365017159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2.08</v>
      </c>
      <c r="B64" s="4">
        <f>IF('True_Odds_Calculator_3-way'!B63="","",'True_Odds_Calculator_3-way'!B63)</f>
        <v>3.72</v>
      </c>
      <c r="C64" s="4">
        <f>IF('True_Odds_Calculator_3-way'!C63="","",'True_Odds_Calculator_3-way'!C63)</f>
        <v>3.45</v>
      </c>
      <c r="D64" s="9">
        <f t="shared" si="13"/>
        <v>0.46555514436165446</v>
      </c>
      <c r="E64" s="9">
        <f t="shared" si="14"/>
        <v>0.25699066601519066</v>
      </c>
      <c r="F64" s="9">
        <f t="shared" si="15"/>
        <v>0.27745418962315493</v>
      </c>
      <c r="G64" s="9">
        <f t="shared" si="16"/>
        <v>1.0629382014278987</v>
      </c>
      <c r="H64" s="9">
        <f t="shared" si="17"/>
        <v>2.1479732575421311</v>
      </c>
      <c r="I64" s="9">
        <f t="shared" si="18"/>
        <v>3.891191907883885</v>
      </c>
      <c r="J64" s="9">
        <f t="shared" si="19"/>
        <v>3.6041985934983516</v>
      </c>
      <c r="K64" s="11">
        <f t="shared" si="20"/>
        <v>0.48076923076923073</v>
      </c>
      <c r="L64" s="11">
        <f t="shared" si="21"/>
        <v>0.26881720430107525</v>
      </c>
      <c r="M64" s="11">
        <f t="shared" si="22"/>
        <v>0.28985507246376813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-0.26960837199266385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0.23412869661116503</v>
      </c>
      <c r="Q64" s="11">
        <f>2*'OddsRatio_working_3-way'!K64*'OddsRatio_working_3-way'!L64*'OddsRatio_working_3-way'!M64</f>
        <v>7.4921182915572801E-2</v>
      </c>
      <c r="R64" s="11">
        <f t="shared" si="23"/>
        <v>0</v>
      </c>
      <c r="S64" s="11">
        <f t="shared" si="24"/>
        <v>-0.8684029167222439</v>
      </c>
      <c r="T64" s="11">
        <f t="shared" si="25"/>
        <v>-0.27788893335111803</v>
      </c>
      <c r="U64" s="11">
        <f>'OddsRatio_working_3-way'!S64-'OddsRatio_working_3-way'!R64^2/3</f>
        <v>-0.8684029167222439</v>
      </c>
      <c r="V64" s="11">
        <f>'OddsRatio_working_3-way'!S64*'OddsRatio_working_3-way'!R64/3-2*'OddsRatio_working_3-way'!R64^3/27-'OddsRatio_working_3-way'!T64</f>
        <v>0.27788893335111803</v>
      </c>
      <c r="W64" s="11">
        <f>'OddsRatio_working_3-way'!V64^2+4*'OddsRatio_working_3-way'!U64^3/27</f>
        <v>-1.9797467563836935E-2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0.15573994898777502</v>
      </c>
      <c r="Y64" s="11">
        <f>IF('OddsRatio_working_3-way'!W64&gt;=0,IF('OddsRatio_working_3-way'!V64+SQRT('OddsRatio_working_3-way'!W64)&gt;0,0,PI()),ACOS('OddsRatio_working_3-way'!V64/(2*'OddsRatio_working_3-way'!X64)))</f>
        <v>0.46869869120316543</v>
      </c>
      <c r="Z64" s="11">
        <f>'OddsRatio_working_3-way'!X64^(1/3)*COS('OddsRatio_working_3-way'!Y64/3)</f>
        <v>0.53146910071394937</v>
      </c>
      <c r="AA64" s="11">
        <f>'OddsRatio_working_3-way'!X64^(1/3)*COS(('OddsRatio_working_3-way'!Y64+2*PI())/3)</f>
        <v>-0.33823403601232582</v>
      </c>
      <c r="AB64" s="11">
        <f>'OddsRatio_working_3-way'!X64^(1/3)*COS(('OddsRatio_working_3-way'!Y64+4*PI())/3)</f>
        <v>-0.19323506470162349</v>
      </c>
      <c r="AC64" s="11">
        <f>'OddsRatio_working_3-way'!X64^(1/3)*SIN('OddsRatio_working_3-way'!Y64/3)</f>
        <v>8.371519511845274E-2</v>
      </c>
      <c r="AD64" s="11">
        <f>'OddsRatio_working_3-way'!X64^(1/3)*SIN(('OddsRatio_working_3-way'!Y64+2*PI())/3)</f>
        <v>0.41840814498552414</v>
      </c>
      <c r="AE64" s="11">
        <f>'OddsRatio_working_3-way'!X64^(1/3)*SIN(('OddsRatio_working_3-way'!Y64+4*PI())/3)</f>
        <v>-0.50212334010397697</v>
      </c>
      <c r="AF64" s="11">
        <f>-'OddsRatio_working_3-way'!U64/(3*'OddsRatio_working_3-way'!X64^(1/3))*COS(('OddsRatio_working_3-way'!Y64)/3)</f>
        <v>0.53146910071394926</v>
      </c>
      <c r="AG64" s="11">
        <f>-'OddsRatio_working_3-way'!U64/(3*'OddsRatio_working_3-way'!X64^(1/3))*COS(('OddsRatio_working_3-way'!Y64+2*PI())/3)</f>
        <v>-0.33823403601232577</v>
      </c>
      <c r="AH64" s="11">
        <f>-'OddsRatio_working_3-way'!U64/(3*'OddsRatio_working_3-way'!X64^(1/3))*COS(('OddsRatio_working_3-way'!Y64+4*PI())/3)</f>
        <v>-0.19323506470162347</v>
      </c>
      <c r="AI64" s="11">
        <f>'OddsRatio_working_3-way'!U64/(3*'OddsRatio_working_3-way'!X64^(1/3))*SIN(('OddsRatio_working_3-way'!Y64)/3)</f>
        <v>-8.3715195118452712E-2</v>
      </c>
      <c r="AJ64" s="11">
        <f>'OddsRatio_working_3-way'!U64/(3*'OddsRatio_working_3-way'!X64^(1/3))*SIN(('OddsRatio_working_3-way'!Y64+2*PI())/3)</f>
        <v>-0.41840814498552409</v>
      </c>
      <c r="AK64" s="11">
        <f>'OddsRatio_working_3-way'!U64/(3*'OddsRatio_working_3-way'!X64^(1/3))*SIN(('OddsRatio_working_3-way'!Y64+4*PI())/3)</f>
        <v>0.50212334010397686</v>
      </c>
      <c r="AL64" s="11">
        <f>'OddsRatio_working_3-way'!Z64+'OddsRatio_working_3-way'!AF64</f>
        <v>1.0629382014278987</v>
      </c>
      <c r="AM64" s="11">
        <f>'OddsRatio_working_3-way'!AA64+'OddsRatio_working_3-way'!AG64</f>
        <v>-0.67646807202465165</v>
      </c>
      <c r="AN64" s="11">
        <f>'OddsRatio_working_3-way'!AB64+'OddsRatio_working_3-way'!AH64</f>
        <v>-0.38647012940324699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1.0629382014278987</v>
      </c>
      <c r="AS64" s="11">
        <f>IF(('OddsRatio_working_3-way'!X64=0),IF(Q64&gt;0,-Q64^(1/3),(-Q64)^(1/3)),'OddsRatio_working_3-way'!AM64-'OddsRatio_working_3-way'!R64/3)</f>
        <v>-0.67646807202465165</v>
      </c>
      <c r="AT64" s="11">
        <f>IF(('OddsRatio_working_3-way'!X64=0),IF(Q64&gt;0,-Q64^(1/3),(-Q64)^(1/3)),'OddsRatio_working_3-way'!AN64-'OddsRatio_working_3-way'!R64/3)</f>
        <v>-0.38647012940324699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2.35</v>
      </c>
      <c r="B65" s="4">
        <f>IF('True_Odds_Calculator_3-way'!B64="","",'True_Odds_Calculator_3-way'!B64)</f>
        <v>3.25</v>
      </c>
      <c r="C65" s="4">
        <f>IF('True_Odds_Calculator_3-way'!C64="","",'True_Odds_Calculator_3-way'!C64)</f>
        <v>3.28</v>
      </c>
      <c r="D65" s="9">
        <f t="shared" si="13"/>
        <v>0.41155748729590114</v>
      </c>
      <c r="E65" s="9">
        <f t="shared" si="14"/>
        <v>0.29559646827172159</v>
      </c>
      <c r="F65" s="9">
        <f t="shared" si="15"/>
        <v>0.29284604443237727</v>
      </c>
      <c r="G65" s="9">
        <f t="shared" si="16"/>
        <v>1.0591068227374663</v>
      </c>
      <c r="H65" s="9">
        <f t="shared" si="17"/>
        <v>2.4297942106955794</v>
      </c>
      <c r="I65" s="9">
        <f t="shared" si="18"/>
        <v>3.3829903511592989</v>
      </c>
      <c r="J65" s="9">
        <f t="shared" si="19"/>
        <v>3.4147635558414229</v>
      </c>
      <c r="K65" s="11">
        <f t="shared" si="20"/>
        <v>0.42553191489361702</v>
      </c>
      <c r="L65" s="11">
        <f t="shared" si="21"/>
        <v>0.30769230769230771</v>
      </c>
      <c r="M65" s="11">
        <f t="shared" si="22"/>
        <v>0.3048780487804878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-0.27645602969941319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0.23472116881561617</v>
      </c>
      <c r="Q65" s="11">
        <f>2*'OddsRatio_working_3-way'!K65*'OddsRatio_working_3-way'!L65*'OddsRatio_working_3-way'!M65</f>
        <v>7.983713225020958E-2</v>
      </c>
      <c r="R65" s="11">
        <f t="shared" si="23"/>
        <v>0</v>
      </c>
      <c r="S65" s="11">
        <f t="shared" si="24"/>
        <v>-0.84903617067359771</v>
      </c>
      <c r="T65" s="11">
        <f t="shared" si="25"/>
        <v>-0.28878781315428492</v>
      </c>
      <c r="U65" s="11">
        <f>'OddsRatio_working_3-way'!S65-'OddsRatio_working_3-way'!R65^2/3</f>
        <v>-0.84903617067359771</v>
      </c>
      <c r="V65" s="11">
        <f>'OddsRatio_working_3-way'!S65*'OddsRatio_working_3-way'!R65/3-2*'OddsRatio_working_3-way'!R65^3/27-'OddsRatio_working_3-way'!T65</f>
        <v>0.28878781315428492</v>
      </c>
      <c r="W65" s="11">
        <f>'OddsRatio_working_3-way'!V65^2+4*'OddsRatio_working_3-way'!U65^3/27</f>
        <v>-7.2739349595557501E-3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0.1505592374997213</v>
      </c>
      <c r="Y65" s="11">
        <f>IF('OddsRatio_working_3-way'!W65&gt;=0,IF('OddsRatio_working_3-way'!V65+SQRT('OddsRatio_working_3-way'!W65)&gt;0,0,PI()),ACOS('OddsRatio_working_3-way'!V65/(2*'OddsRatio_working_3-way'!X65)))</f>
        <v>0.28716582694467063</v>
      </c>
      <c r="Z65" s="11">
        <f>'OddsRatio_working_3-way'!X65^(1/3)*COS('OddsRatio_working_3-way'!Y65/3)</f>
        <v>0.52955341136873313</v>
      </c>
      <c r="AA65" s="11">
        <f>'OddsRatio_working_3-way'!X65^(1/3)*COS(('OddsRatio_working_3-way'!Y65+2*PI())/3)</f>
        <v>-0.30881000046459384</v>
      </c>
      <c r="AB65" s="11">
        <f>'OddsRatio_working_3-way'!X65^(1/3)*COS(('OddsRatio_working_3-way'!Y65+4*PI())/3)</f>
        <v>-0.22074341090413935</v>
      </c>
      <c r="AC65" s="11">
        <f>'OddsRatio_working_3-way'!X65^(1/3)*SIN('OddsRatio_working_3-way'!Y65/3)</f>
        <v>5.0845269189340868E-2</v>
      </c>
      <c r="AD65" s="11">
        <f>'OddsRatio_working_3-way'!X65^(1/3)*SIN(('OddsRatio_working_3-way'!Y65+2*PI())/3)</f>
        <v>0.43318407231136363</v>
      </c>
      <c r="AE65" s="11">
        <f>'OddsRatio_working_3-way'!X65^(1/3)*SIN(('OddsRatio_working_3-way'!Y65+4*PI())/3)</f>
        <v>-0.48402934150070442</v>
      </c>
      <c r="AF65" s="11">
        <f>-'OddsRatio_working_3-way'!U65/(3*'OddsRatio_working_3-way'!X65^(1/3))*COS(('OddsRatio_working_3-way'!Y65)/3)</f>
        <v>0.52955341136873313</v>
      </c>
      <c r="AG65" s="11">
        <f>-'OddsRatio_working_3-way'!U65/(3*'OddsRatio_working_3-way'!X65^(1/3))*COS(('OddsRatio_working_3-way'!Y65+2*PI())/3)</f>
        <v>-0.30881000046459384</v>
      </c>
      <c r="AH65" s="11">
        <f>-'OddsRatio_working_3-way'!U65/(3*'OddsRatio_working_3-way'!X65^(1/3))*COS(('OddsRatio_working_3-way'!Y65+4*PI())/3)</f>
        <v>-0.22074341090413935</v>
      </c>
      <c r="AI65" s="11">
        <f>'OddsRatio_working_3-way'!U65/(3*'OddsRatio_working_3-way'!X65^(1/3))*SIN(('OddsRatio_working_3-way'!Y65)/3)</f>
        <v>-5.0845269189340868E-2</v>
      </c>
      <c r="AJ65" s="11">
        <f>'OddsRatio_working_3-way'!U65/(3*'OddsRatio_working_3-way'!X65^(1/3))*SIN(('OddsRatio_working_3-way'!Y65+2*PI())/3)</f>
        <v>-0.43318407231136363</v>
      </c>
      <c r="AK65" s="11">
        <f>'OddsRatio_working_3-way'!U65/(3*'OddsRatio_working_3-way'!X65^(1/3))*SIN(('OddsRatio_working_3-way'!Y65+4*PI())/3)</f>
        <v>0.48402934150070442</v>
      </c>
      <c r="AL65" s="11">
        <f>'OddsRatio_working_3-way'!Z65+'OddsRatio_working_3-way'!AF65</f>
        <v>1.0591068227374663</v>
      </c>
      <c r="AM65" s="11">
        <f>'OddsRatio_working_3-way'!AA65+'OddsRatio_working_3-way'!AG65</f>
        <v>-0.61762000092918767</v>
      </c>
      <c r="AN65" s="11">
        <f>'OddsRatio_working_3-way'!AB65+'OddsRatio_working_3-way'!AH65</f>
        <v>-0.4414868218082787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1.0591068227374663</v>
      </c>
      <c r="AS65" s="11">
        <f>IF(('OddsRatio_working_3-way'!X65=0),IF(Q65&gt;0,-Q65^(1/3),(-Q65)^(1/3)),'OddsRatio_working_3-way'!AM65-'OddsRatio_working_3-way'!R65/3)</f>
        <v>-0.61762000092918767</v>
      </c>
      <c r="AT65" s="11">
        <f>IF(('OddsRatio_working_3-way'!X65=0),IF(Q65&gt;0,-Q65^(1/3),(-Q65)^(1/3)),'OddsRatio_working_3-way'!AN65-'OddsRatio_working_3-way'!R65/3)</f>
        <v>-0.4414868218082787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1.32</v>
      </c>
      <c r="B66" s="4">
        <f>IF('True_Odds_Calculator_3-way'!B65="","",'True_Odds_Calculator_3-way'!B65)</f>
        <v>5.23</v>
      </c>
      <c r="C66" s="4">
        <f>IF('True_Odds_Calculator_3-way'!C65="","",'True_Odds_Calculator_3-way'!C65)</f>
        <v>10.34</v>
      </c>
      <c r="D66" s="9">
        <f t="shared" si="13"/>
        <v>0.73722619593824401</v>
      </c>
      <c r="E66" s="9">
        <f t="shared" si="14"/>
        <v>0.17508119605949379</v>
      </c>
      <c r="F66" s="9">
        <f t="shared" si="15"/>
        <v>8.7692608002262126E-2</v>
      </c>
      <c r="G66" s="9">
        <f t="shared" si="16"/>
        <v>1.1138618543633183</v>
      </c>
      <c r="H66" s="9">
        <f t="shared" si="17"/>
        <v>1.3564357933962619</v>
      </c>
      <c r="I66" s="9">
        <f t="shared" si="18"/>
        <v>5.7116356439568365</v>
      </c>
      <c r="J66" s="9">
        <f t="shared" si="19"/>
        <v>11.403469719753391</v>
      </c>
      <c r="K66" s="11">
        <f t="shared" si="20"/>
        <v>0.75757575757575757</v>
      </c>
      <c r="L66" s="11">
        <f t="shared" si="21"/>
        <v>0.19120458891013384</v>
      </c>
      <c r="M66" s="11">
        <f t="shared" si="22"/>
        <v>9.6711798839458421E-2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-0.17710917624006439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0.19458353408078066</v>
      </c>
      <c r="Q66" s="11">
        <f>2*'OddsRatio_working_3-way'!K66*'OddsRatio_working_3-way'!L66*'OddsRatio_working_3-way'!M66</f>
        <v>2.8017787484633648E-2</v>
      </c>
      <c r="R66" s="11">
        <f t="shared" si="23"/>
        <v>0</v>
      </c>
      <c r="S66" s="11">
        <f t="shared" si="24"/>
        <v>-1.0986643279116746</v>
      </c>
      <c r="T66" s="11">
        <f t="shared" si="25"/>
        <v>-0.15819500761867167</v>
      </c>
      <c r="U66" s="11">
        <f>'OddsRatio_working_3-way'!S66-'OddsRatio_working_3-way'!R66^2/3</f>
        <v>-1.0986643279116746</v>
      </c>
      <c r="V66" s="11">
        <f>'OddsRatio_working_3-way'!S66*'OddsRatio_working_3-way'!R66/3-2*'OddsRatio_working_3-way'!R66^3/27-'OddsRatio_working_3-way'!T66</f>
        <v>0.15819500761867167</v>
      </c>
      <c r="W66" s="11">
        <f>'OddsRatio_working_3-way'!V66^2+4*'OddsRatio_working_3-way'!U66^3/27</f>
        <v>-0.17144210181671712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0.22162342061038398</v>
      </c>
      <c r="Y66" s="11">
        <f>IF('OddsRatio_working_3-way'!W66&gt;=0,IF('OddsRatio_working_3-way'!V66+SQRT('OddsRatio_working_3-way'!W66)&gt;0,0,PI()),ACOS('OddsRatio_working_3-way'!V66/(2*'OddsRatio_working_3-way'!X66)))</f>
        <v>1.2058485899362537</v>
      </c>
      <c r="Z66" s="11">
        <f>'OddsRatio_working_3-way'!X66^(1/3)*COS('OddsRatio_working_3-way'!Y66/3)</f>
        <v>0.55693092718165926</v>
      </c>
      <c r="AA66" s="11">
        <f>'OddsRatio_working_3-way'!X66^(1/3)*COS(('OddsRatio_working_3-way'!Y66+2*PI())/3)</f>
        <v>-0.4834948242671771</v>
      </c>
      <c r="AB66" s="11">
        <f>'OddsRatio_working_3-way'!X66^(1/3)*COS(('OddsRatio_working_3-way'!Y66+4*PI())/3)</f>
        <v>-7.3436102914482215E-2</v>
      </c>
      <c r="AC66" s="11">
        <f>'OddsRatio_working_3-way'!X66^(1/3)*SIN('OddsRatio_working_3-way'!Y66/3)</f>
        <v>0.23674751315653209</v>
      </c>
      <c r="AD66" s="11">
        <f>'OddsRatio_working_3-way'!X66^(1/3)*SIN(('OddsRatio_working_3-way'!Y66+2*PI())/3)</f>
        <v>0.36394257451427209</v>
      </c>
      <c r="AE66" s="11">
        <f>'OddsRatio_working_3-way'!X66^(1/3)*SIN(('OddsRatio_working_3-way'!Y66+4*PI())/3)</f>
        <v>-0.60069008767080434</v>
      </c>
      <c r="AF66" s="11">
        <f>-'OddsRatio_working_3-way'!U66/(3*'OddsRatio_working_3-way'!X66^(1/3))*COS(('OddsRatio_working_3-way'!Y66)/3)</f>
        <v>0.55693092718165904</v>
      </c>
      <c r="AG66" s="11">
        <f>-'OddsRatio_working_3-way'!U66/(3*'OddsRatio_working_3-way'!X66^(1/3))*COS(('OddsRatio_working_3-way'!Y66+2*PI())/3)</f>
        <v>-0.48349482426717688</v>
      </c>
      <c r="AH66" s="11">
        <f>-'OddsRatio_working_3-way'!U66/(3*'OddsRatio_working_3-way'!X66^(1/3))*COS(('OddsRatio_working_3-way'!Y66+4*PI())/3)</f>
        <v>-7.3436102914482188E-2</v>
      </c>
      <c r="AI66" s="11">
        <f>'OddsRatio_working_3-way'!U66/(3*'OddsRatio_working_3-way'!X66^(1/3))*SIN(('OddsRatio_working_3-way'!Y66)/3)</f>
        <v>-0.236747513156532</v>
      </c>
      <c r="AJ66" s="11">
        <f>'OddsRatio_working_3-way'!U66/(3*'OddsRatio_working_3-way'!X66^(1/3))*SIN(('OddsRatio_working_3-way'!Y66+2*PI())/3)</f>
        <v>-0.36394257451427192</v>
      </c>
      <c r="AK66" s="11">
        <f>'OddsRatio_working_3-way'!U66/(3*'OddsRatio_working_3-way'!X66^(1/3))*SIN(('OddsRatio_working_3-way'!Y66+4*PI())/3)</f>
        <v>0.60069008767080412</v>
      </c>
      <c r="AL66" s="11">
        <f>'OddsRatio_working_3-way'!Z66+'OddsRatio_working_3-way'!AF66</f>
        <v>1.1138618543633183</v>
      </c>
      <c r="AM66" s="11">
        <f>'OddsRatio_working_3-way'!AA66+'OddsRatio_working_3-way'!AG66</f>
        <v>-0.96698964853435398</v>
      </c>
      <c r="AN66" s="11">
        <f>'OddsRatio_working_3-way'!AB66+'OddsRatio_working_3-way'!AH66</f>
        <v>-0.1468722058289644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1.1138618543633183</v>
      </c>
      <c r="AS66" s="11">
        <f>IF(('OddsRatio_working_3-way'!X66=0),IF(Q66&gt;0,-Q66^(1/3),(-Q66)^(1/3)),'OddsRatio_working_3-way'!AM66-'OddsRatio_working_3-way'!R66/3)</f>
        <v>-0.96698964853435398</v>
      </c>
      <c r="AT66" s="11">
        <f>IF(('OddsRatio_working_3-way'!X66=0),IF(Q66&gt;0,-Q66^(1/3),(-Q66)^(1/3)),'OddsRatio_working_3-way'!AN66-'OddsRatio_working_3-way'!R66/3)</f>
        <v>-0.1468722058289644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1.84</v>
      </c>
      <c r="B67" s="4">
        <f>IF('True_Odds_Calculator_3-way'!B66="","",'True_Odds_Calculator_3-way'!B66)</f>
        <v>3.73</v>
      </c>
      <c r="C67" s="4">
        <f>IF('True_Odds_Calculator_3-way'!C66="","",'True_Odds_Calculator_3-way'!C66)</f>
        <v>4.6100000000000003</v>
      </c>
      <c r="D67" s="9">
        <f t="shared" si="13"/>
        <v>0.53187221021861342</v>
      </c>
      <c r="E67" s="9">
        <f t="shared" si="14"/>
        <v>0.25903445241963441</v>
      </c>
      <c r="F67" s="9">
        <f t="shared" si="15"/>
        <v>0.20909333736175229</v>
      </c>
      <c r="G67" s="9">
        <f t="shared" si="16"/>
        <v>1.0477986575119633</v>
      </c>
      <c r="H67" s="9">
        <f t="shared" si="17"/>
        <v>1.8801508723100495</v>
      </c>
      <c r="I67" s="9">
        <f t="shared" si="18"/>
        <v>3.8604903350076594</v>
      </c>
      <c r="J67" s="9">
        <f t="shared" si="19"/>
        <v>4.7825531536181876</v>
      </c>
      <c r="K67" s="11">
        <f t="shared" si="20"/>
        <v>0.54347826086956519</v>
      </c>
      <c r="L67" s="11">
        <f t="shared" si="21"/>
        <v>0.26809651474530832</v>
      </c>
      <c r="M67" s="11">
        <f t="shared" si="22"/>
        <v>0.21691973969631234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-0.26165049145127894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0.22693258698850718</v>
      </c>
      <c r="Q67" s="11">
        <f>2*'OddsRatio_working_3-way'!K67*'OddsRatio_working_3-way'!L67*'OddsRatio_working_3-way'!M67</f>
        <v>6.3212419773957432E-2</v>
      </c>
      <c r="R67" s="11">
        <f t="shared" si="23"/>
        <v>0</v>
      </c>
      <c r="S67" s="11">
        <f t="shared" si="24"/>
        <v>-0.86731190807170155</v>
      </c>
      <c r="T67" s="11">
        <f t="shared" si="25"/>
        <v>-0.24159106074420655</v>
      </c>
      <c r="U67" s="11">
        <f>'OddsRatio_working_3-way'!S67-'OddsRatio_working_3-way'!R67^2/3</f>
        <v>-0.86731190807170155</v>
      </c>
      <c r="V67" s="11">
        <f>'OddsRatio_working_3-way'!S67*'OddsRatio_working_3-way'!R67/3-2*'OddsRatio_working_3-way'!R67^3/27-'OddsRatio_working_3-way'!T67</f>
        <v>0.24159106074420655</v>
      </c>
      <c r="W67" s="11">
        <f>'OddsRatio_working_3-way'!V67^2+4*'OddsRatio_working_3-way'!U67^3/27</f>
        <v>-3.8288276356998191E-2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0.15544654787780676</v>
      </c>
      <c r="Y67" s="11">
        <f>IF('OddsRatio_working_3-way'!W67&gt;=0,IF('OddsRatio_working_3-way'!V67+SQRT('OddsRatio_working_3-way'!W67)&gt;0,0,PI()),ACOS('OddsRatio_working_3-way'!V67/(2*'OddsRatio_working_3-way'!X67)))</f>
        <v>0.68077169674453009</v>
      </c>
      <c r="Z67" s="11">
        <f>'OddsRatio_working_3-way'!X67^(1/3)*COS('OddsRatio_working_3-way'!Y67/3)</f>
        <v>0.52389932875598166</v>
      </c>
      <c r="AA67" s="11">
        <f>'OddsRatio_working_3-way'!X67^(1/3)*COS(('OddsRatio_working_3-way'!Y67+2*PI())/3)</f>
        <v>-0.36671176160164964</v>
      </c>
      <c r="AB67" s="11">
        <f>'OddsRatio_working_3-way'!X67^(1/3)*COS(('OddsRatio_working_3-way'!Y67+4*PI())/3)</f>
        <v>-0.15718756715433185</v>
      </c>
      <c r="AC67" s="11">
        <f>'OddsRatio_working_3-way'!X67^(1/3)*SIN('OddsRatio_working_3-way'!Y67/3)</f>
        <v>0.1209688500658983</v>
      </c>
      <c r="AD67" s="11">
        <f>'OddsRatio_working_3-way'!X67^(1/3)*SIN(('OddsRatio_working_3-way'!Y67+2*PI())/3)</f>
        <v>0.39322570269534618</v>
      </c>
      <c r="AE67" s="11">
        <f>'OddsRatio_working_3-way'!X67^(1/3)*SIN(('OddsRatio_working_3-way'!Y67+4*PI())/3)</f>
        <v>-0.51419455276124459</v>
      </c>
      <c r="AF67" s="11">
        <f>-'OddsRatio_working_3-way'!U67/(3*'OddsRatio_working_3-way'!X67^(1/3))*COS(('OddsRatio_working_3-way'!Y67)/3)</f>
        <v>0.52389932875598155</v>
      </c>
      <c r="AG67" s="11">
        <f>-'OddsRatio_working_3-way'!U67/(3*'OddsRatio_working_3-way'!X67^(1/3))*COS(('OddsRatio_working_3-way'!Y67+2*PI())/3)</f>
        <v>-0.36671176160164953</v>
      </c>
      <c r="AH67" s="11">
        <f>-'OddsRatio_working_3-way'!U67/(3*'OddsRatio_working_3-way'!X67^(1/3))*COS(('OddsRatio_working_3-way'!Y67+4*PI())/3)</f>
        <v>-0.15718756715433183</v>
      </c>
      <c r="AI67" s="11">
        <f>'OddsRatio_working_3-way'!U67/(3*'OddsRatio_working_3-way'!X67^(1/3))*SIN(('OddsRatio_working_3-way'!Y67)/3)</f>
        <v>-0.12096885006589828</v>
      </c>
      <c r="AJ67" s="11">
        <f>'OddsRatio_working_3-way'!U67/(3*'OddsRatio_working_3-way'!X67^(1/3))*SIN(('OddsRatio_working_3-way'!Y67+2*PI())/3)</f>
        <v>-0.39322570269534612</v>
      </c>
      <c r="AK67" s="11">
        <f>'OddsRatio_working_3-way'!U67/(3*'OddsRatio_working_3-way'!X67^(1/3))*SIN(('OddsRatio_working_3-way'!Y67+4*PI())/3)</f>
        <v>0.51419455276124448</v>
      </c>
      <c r="AL67" s="11">
        <f>'OddsRatio_working_3-way'!Z67+'OddsRatio_working_3-way'!AF67</f>
        <v>1.0477986575119633</v>
      </c>
      <c r="AM67" s="11">
        <f>'OddsRatio_working_3-way'!AA67+'OddsRatio_working_3-way'!AG67</f>
        <v>-0.73342352320329918</v>
      </c>
      <c r="AN67" s="11">
        <f>'OddsRatio_working_3-way'!AB67+'OddsRatio_working_3-way'!AH67</f>
        <v>-0.31437513430866371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1.0477986575119633</v>
      </c>
      <c r="AS67" s="11">
        <f>IF(('OddsRatio_working_3-way'!X67=0),IF(Q67&gt;0,-Q67^(1/3),(-Q67)^(1/3)),'OddsRatio_working_3-way'!AM67-'OddsRatio_working_3-way'!R67/3)</f>
        <v>-0.73342352320329918</v>
      </c>
      <c r="AT67" s="11">
        <f>IF(('OddsRatio_working_3-way'!X67=0),IF(Q67&gt;0,-Q67^(1/3),(-Q67)^(1/3)),'OddsRatio_working_3-way'!AN67-'OddsRatio_working_3-way'!R67/3)</f>
        <v>-0.31437513430866371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3.39</v>
      </c>
      <c r="B68" s="4">
        <f>IF('True_Odds_Calculator_3-way'!B67="","",'True_Odds_Calculator_3-way'!B67)</f>
        <v>3.56</v>
      </c>
      <c r="C68" s="4">
        <f>IF('True_Odds_Calculator_3-way'!C67="","",'True_Odds_Calculator_3-way'!C67)</f>
        <v>2.16</v>
      </c>
      <c r="D68" s="9">
        <f t="shared" ref="D68:D131" si="26">(K68/(AR68+K68-(AR68*K68)))</f>
        <v>0.28276110432761092</v>
      </c>
      <c r="E68" s="9">
        <f t="shared" ref="E68:E131" si="27">(L68/(AR68+L68-(AR68*L68)))</f>
        <v>0.26903571143384847</v>
      </c>
      <c r="F68" s="9">
        <f t="shared" ref="F68:F131" si="28">(M68/(AR68+M68-(AR68*M68)))</f>
        <v>0.44820318423854072</v>
      </c>
      <c r="G68" s="9">
        <f t="shared" ref="G68:G131" si="29">AR68</f>
        <v>1.0613197917086219</v>
      </c>
      <c r="H68" s="9">
        <f t="shared" ref="H68:H131" si="30">IF(A68="","",1/D68)</f>
        <v>3.5365543021836063</v>
      </c>
      <c r="I68" s="9">
        <f t="shared" ref="I68:I131" si="31">IF(B68="","",1/E68)</f>
        <v>3.7169786667740721</v>
      </c>
      <c r="J68" s="9">
        <f t="shared" ref="J68:J131" si="32">IF(C68="","",1/F68)</f>
        <v>2.2311309583820012</v>
      </c>
      <c r="K68" s="11">
        <f t="shared" ref="K68:K131" si="33">1/A68</f>
        <v>0.29498525073746312</v>
      </c>
      <c r="L68" s="11">
        <f t="shared" ref="L68:L131" si="34">1/B68</f>
        <v>0.2808988764044944</v>
      </c>
      <c r="M68" s="11">
        <f t="shared" ref="M68:M131" si="35">1/C68</f>
        <v>0.46296296296296291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-0.27226537133401341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0.23438928969073813</v>
      </c>
      <c r="Q68" s="11">
        <f>2*'OddsRatio_working_3-way'!K68*'OddsRatio_working_3-way'!L68*'OddsRatio_working_3-way'!M68</f>
        <v>7.6723171748195776E-2</v>
      </c>
      <c r="R68" s="11">
        <f t="shared" ref="R68:R131" si="36">O68/N68</f>
        <v>0</v>
      </c>
      <c r="S68" s="11">
        <f t="shared" ref="S68:S131" si="37">P68/N68</f>
        <v>-0.86088542418121494</v>
      </c>
      <c r="T68" s="11">
        <f t="shared" ref="T68:T131" si="38">Q68/N68</f>
        <v>-0.28179555619679697</v>
      </c>
      <c r="U68" s="11">
        <f>'OddsRatio_working_3-way'!S68-'OddsRatio_working_3-way'!R68^2/3</f>
        <v>-0.86088542418121494</v>
      </c>
      <c r="V68" s="11">
        <f>'OddsRatio_working_3-way'!S68*'OddsRatio_working_3-way'!R68/3-2*'OddsRatio_working_3-way'!R68^3/27-'OddsRatio_working_3-way'!T68</f>
        <v>0.28179555619679697</v>
      </c>
      <c r="W68" s="11">
        <f>'OddsRatio_working_3-way'!V68^2+4*'OddsRatio_working_3-way'!U68^3/27</f>
        <v>-1.5113131548546904E-2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0.15372204383302437</v>
      </c>
      <c r="Y68" s="11">
        <f>IF('OddsRatio_working_3-way'!W68&gt;=0,IF('OddsRatio_working_3-way'!V68+SQRT('OddsRatio_working_3-way'!W68)&gt;0,0,PI()),ACOS('OddsRatio_working_3-way'!V68/(2*'OddsRatio_working_3-way'!X68)))</f>
        <v>0.41136723666005626</v>
      </c>
      <c r="Z68" s="11">
        <f>'OddsRatio_working_3-way'!X68^(1/3)*COS('OddsRatio_working_3-way'!Y68/3)</f>
        <v>0.53065989585431106</v>
      </c>
      <c r="AA68" s="11">
        <f>'OddsRatio_working_3-way'!X68^(1/3)*COS(('OddsRatio_working_3-way'!Y68+2*PI())/3)</f>
        <v>-0.32874455384899787</v>
      </c>
      <c r="AB68" s="11">
        <f>'OddsRatio_working_3-way'!X68^(1/3)*COS(('OddsRatio_working_3-way'!Y68+4*PI())/3)</f>
        <v>-0.2019153420053133</v>
      </c>
      <c r="AC68" s="11">
        <f>'OddsRatio_working_3-way'!X68^(1/3)*SIN('OddsRatio_working_3-way'!Y68/3)</f>
        <v>7.3224879599059531E-2</v>
      </c>
      <c r="AD68" s="11">
        <f>'OddsRatio_working_3-way'!X68^(1/3)*SIN(('OddsRatio_working_3-way'!Y68+2*PI())/3)</f>
        <v>0.4229525107799082</v>
      </c>
      <c r="AE68" s="11">
        <f>'OddsRatio_working_3-way'!X68^(1/3)*SIN(('OddsRatio_working_3-way'!Y68+4*PI())/3)</f>
        <v>-0.49617739037896758</v>
      </c>
      <c r="AF68" s="11">
        <f>-'OddsRatio_working_3-way'!U68/(3*'OddsRatio_working_3-way'!X68^(1/3))*COS(('OddsRatio_working_3-way'!Y68)/3)</f>
        <v>0.53065989585431095</v>
      </c>
      <c r="AG68" s="11">
        <f>-'OddsRatio_working_3-way'!U68/(3*'OddsRatio_working_3-way'!X68^(1/3))*COS(('OddsRatio_working_3-way'!Y68+2*PI())/3)</f>
        <v>-0.32874455384899781</v>
      </c>
      <c r="AH68" s="11">
        <f>-'OddsRatio_working_3-way'!U68/(3*'OddsRatio_working_3-way'!X68^(1/3))*COS(('OddsRatio_working_3-way'!Y68+4*PI())/3)</f>
        <v>-0.20191534200531328</v>
      </c>
      <c r="AI68" s="11">
        <f>'OddsRatio_working_3-way'!U68/(3*'OddsRatio_working_3-way'!X68^(1/3))*SIN(('OddsRatio_working_3-way'!Y68)/3)</f>
        <v>-7.3224879599059517E-2</v>
      </c>
      <c r="AJ68" s="11">
        <f>'OddsRatio_working_3-way'!U68/(3*'OddsRatio_working_3-way'!X68^(1/3))*SIN(('OddsRatio_working_3-way'!Y68+2*PI())/3)</f>
        <v>-0.42295251077990809</v>
      </c>
      <c r="AK68" s="11">
        <f>'OddsRatio_working_3-way'!U68/(3*'OddsRatio_working_3-way'!X68^(1/3))*SIN(('OddsRatio_working_3-way'!Y68+4*PI())/3)</f>
        <v>0.49617739037896746</v>
      </c>
      <c r="AL68" s="11">
        <f>'OddsRatio_working_3-way'!Z68+'OddsRatio_working_3-way'!AF68</f>
        <v>1.0613197917086219</v>
      </c>
      <c r="AM68" s="11">
        <f>'OddsRatio_working_3-way'!AA68+'OddsRatio_working_3-way'!AG68</f>
        <v>-0.65748910769799562</v>
      </c>
      <c r="AN68" s="11">
        <f>'OddsRatio_working_3-way'!AB68+'OddsRatio_working_3-way'!AH68</f>
        <v>-0.40383068401062661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1.0613197917086219</v>
      </c>
      <c r="AS68" s="11">
        <f>IF(('OddsRatio_working_3-way'!X68=0),IF(Q68&gt;0,-Q68^(1/3),(-Q68)^(1/3)),'OddsRatio_working_3-way'!AM68-'OddsRatio_working_3-way'!R68/3)</f>
        <v>-0.65748910769799562</v>
      </c>
      <c r="AT68" s="11">
        <f>IF(('OddsRatio_working_3-way'!X68=0),IF(Q68&gt;0,-Q68^(1/3),(-Q68)^(1/3)),'OddsRatio_working_3-way'!AN68-'OddsRatio_working_3-way'!R68/3)</f>
        <v>-0.40383068401062661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1.92</v>
      </c>
      <c r="B69" s="4">
        <f>IF('True_Odds_Calculator_3-way'!B68="","",'True_Odds_Calculator_3-way'!B68)</f>
        <v>3.74</v>
      </c>
      <c r="C69" s="4">
        <f>IF('True_Odds_Calculator_3-way'!C68="","",'True_Odds_Calculator_3-way'!C68)</f>
        <v>4.17</v>
      </c>
      <c r="D69" s="9">
        <f t="shared" si="26"/>
        <v>0.50961331389174369</v>
      </c>
      <c r="E69" s="9">
        <f t="shared" si="27"/>
        <v>0.25867215112731801</v>
      </c>
      <c r="F69" s="9">
        <f t="shared" si="28"/>
        <v>0.23171453498093852</v>
      </c>
      <c r="G69" s="9">
        <f t="shared" si="29"/>
        <v>1.0459479611489106</v>
      </c>
      <c r="H69" s="9">
        <f t="shared" si="30"/>
        <v>1.9622721242569976</v>
      </c>
      <c r="I69" s="9">
        <f t="shared" si="31"/>
        <v>3.8658974135480153</v>
      </c>
      <c r="J69" s="9">
        <f t="shared" si="32"/>
        <v>4.3156550368420472</v>
      </c>
      <c r="K69" s="11">
        <f t="shared" si="33"/>
        <v>0.52083333333333337</v>
      </c>
      <c r="L69" s="11">
        <f t="shared" si="34"/>
        <v>0.26737967914438499</v>
      </c>
      <c r="M69" s="11">
        <f t="shared" si="35"/>
        <v>0.23980815347721823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-0.26686324737001854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0.22809292672813619</v>
      </c>
      <c r="Q69" s="11">
        <f>2*'OddsRatio_working_3-way'!K69*'OddsRatio_working_3-way'!L69*'OddsRatio_working_3-way'!M69</f>
        <v>6.67914865968188E-2</v>
      </c>
      <c r="R69" s="11">
        <f t="shared" si="36"/>
        <v>0</v>
      </c>
      <c r="S69" s="11">
        <f t="shared" si="37"/>
        <v>-0.85471839594260257</v>
      </c>
      <c r="T69" s="11">
        <f t="shared" si="38"/>
        <v>-0.25028357128626721</v>
      </c>
      <c r="U69" s="11">
        <f>'OddsRatio_working_3-way'!S69-'OddsRatio_working_3-way'!R69^2/3</f>
        <v>-0.85471839594260257</v>
      </c>
      <c r="V69" s="11">
        <f>'OddsRatio_working_3-way'!S69*'OddsRatio_working_3-way'!R69/3-2*'OddsRatio_working_3-way'!R69^3/27-'OddsRatio_working_3-way'!T69</f>
        <v>0.25028357128626721</v>
      </c>
      <c r="W69" s="11">
        <f>'OddsRatio_working_3-way'!V69^2+4*'OddsRatio_working_3-way'!U69^3/27</f>
        <v>-2.9863170916956366E-2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0.15207320356720014</v>
      </c>
      <c r="Y69" s="11">
        <f>IF('OddsRatio_working_3-way'!W69&gt;=0,IF('OddsRatio_working_3-way'!V69+SQRT('OddsRatio_working_3-way'!W69)&gt;0,0,PI()),ACOS('OddsRatio_working_3-way'!V69/(2*'OddsRatio_working_3-way'!X69)))</f>
        <v>0.60429141331697123</v>
      </c>
      <c r="Z69" s="11">
        <f>'OddsRatio_working_3-way'!X69^(1/3)*COS('OddsRatio_working_3-way'!Y69/3)</f>
        <v>0.52297398057445543</v>
      </c>
      <c r="AA69" s="11">
        <f>'OddsRatio_working_3-way'!X69^(1/3)*COS(('OddsRatio_working_3-way'!Y69+2*PI())/3)</f>
        <v>-0.35397083059045331</v>
      </c>
      <c r="AB69" s="11">
        <f>'OddsRatio_working_3-way'!X69^(1/3)*COS(('OddsRatio_working_3-way'!Y69+4*PI())/3)</f>
        <v>-0.16900314998400195</v>
      </c>
      <c r="AC69" s="11">
        <f>'OddsRatio_working_3-way'!X69^(1/3)*SIN('OddsRatio_working_3-way'!Y69/3)</f>
        <v>0.10679114018951531</v>
      </c>
      <c r="AD69" s="11">
        <f>'OddsRatio_working_3-way'!X69^(1/3)*SIN(('OddsRatio_working_3-way'!Y69+2*PI())/3)</f>
        <v>0.39951318260099022</v>
      </c>
      <c r="AE69" s="11">
        <f>'OddsRatio_working_3-way'!X69^(1/3)*SIN(('OddsRatio_working_3-way'!Y69+4*PI())/3)</f>
        <v>-0.50630432279050563</v>
      </c>
      <c r="AF69" s="11">
        <f>-'OddsRatio_working_3-way'!U69/(3*'OddsRatio_working_3-way'!X69^(1/3))*COS(('OddsRatio_working_3-way'!Y69)/3)</f>
        <v>0.52297398057445532</v>
      </c>
      <c r="AG69" s="11">
        <f>-'OddsRatio_working_3-way'!U69/(3*'OddsRatio_working_3-way'!X69^(1/3))*COS(('OddsRatio_working_3-way'!Y69+2*PI())/3)</f>
        <v>-0.3539708305904532</v>
      </c>
      <c r="AH69" s="11">
        <f>-'OddsRatio_working_3-way'!U69/(3*'OddsRatio_working_3-way'!X69^(1/3))*COS(('OddsRatio_working_3-way'!Y69+4*PI())/3)</f>
        <v>-0.16900314998400193</v>
      </c>
      <c r="AI69" s="11">
        <f>'OddsRatio_working_3-way'!U69/(3*'OddsRatio_working_3-way'!X69^(1/3))*SIN(('OddsRatio_working_3-way'!Y69)/3)</f>
        <v>-0.10679114018951529</v>
      </c>
      <c r="AJ69" s="11">
        <f>'OddsRatio_working_3-way'!U69/(3*'OddsRatio_working_3-way'!X69^(1/3))*SIN(('OddsRatio_working_3-way'!Y69+2*PI())/3)</f>
        <v>-0.39951318260099011</v>
      </c>
      <c r="AK69" s="11">
        <f>'OddsRatio_working_3-way'!U69/(3*'OddsRatio_working_3-way'!X69^(1/3))*SIN(('OddsRatio_working_3-way'!Y69+4*PI())/3)</f>
        <v>0.50630432279050552</v>
      </c>
      <c r="AL69" s="11">
        <f>'OddsRatio_working_3-way'!Z69+'OddsRatio_working_3-way'!AF69</f>
        <v>1.0459479611489106</v>
      </c>
      <c r="AM69" s="11">
        <f>'OddsRatio_working_3-way'!AA69+'OddsRatio_working_3-way'!AG69</f>
        <v>-0.70794166118090651</v>
      </c>
      <c r="AN69" s="11">
        <f>'OddsRatio_working_3-way'!AB69+'OddsRatio_working_3-way'!AH69</f>
        <v>-0.33800629996800391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1.0459479611489106</v>
      </c>
      <c r="AS69" s="11">
        <f>IF(('OddsRatio_working_3-way'!X69=0),IF(Q69&gt;0,-Q69^(1/3),(-Q69)^(1/3)),'OddsRatio_working_3-way'!AM69-'OddsRatio_working_3-way'!R69/3)</f>
        <v>-0.70794166118090651</v>
      </c>
      <c r="AT69" s="11">
        <f>IF(('OddsRatio_working_3-way'!X69=0),IF(Q69&gt;0,-Q69^(1/3),(-Q69)^(1/3)),'OddsRatio_working_3-way'!AN69-'OddsRatio_working_3-way'!R69/3)</f>
        <v>-0.33800629996800391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2.4900000000000002</v>
      </c>
      <c r="B70" s="4">
        <f>IF('True_Odds_Calculator_3-way'!B69="","",'True_Odds_Calculator_3-way'!B69)</f>
        <v>3.17</v>
      </c>
      <c r="C70" s="4">
        <f>IF('True_Odds_Calculator_3-way'!C69="","",'True_Odds_Calculator_3-way'!C69)</f>
        <v>3.23</v>
      </c>
      <c r="D70" s="9">
        <f t="shared" si="26"/>
        <v>0.39202178526645731</v>
      </c>
      <c r="E70" s="9">
        <f t="shared" si="27"/>
        <v>0.3068743990241859</v>
      </c>
      <c r="F70" s="9">
        <f t="shared" si="28"/>
        <v>0.30110381570935668</v>
      </c>
      <c r="G70" s="9">
        <f t="shared" si="29"/>
        <v>1.0408581503031114</v>
      </c>
      <c r="H70" s="9">
        <f t="shared" si="30"/>
        <v>2.550878643951636</v>
      </c>
      <c r="I70" s="9">
        <f t="shared" si="31"/>
        <v>3.258662186157752</v>
      </c>
      <c r="J70" s="9">
        <f t="shared" si="32"/>
        <v>3.3211136751759383</v>
      </c>
      <c r="K70" s="11">
        <f t="shared" si="33"/>
        <v>0.40160642570281119</v>
      </c>
      <c r="L70" s="11">
        <f t="shared" si="34"/>
        <v>0.31545741324921134</v>
      </c>
      <c r="M70" s="11">
        <f t="shared" si="35"/>
        <v>0.30959752321981426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-0.28280672572604293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0.23102243824062249</v>
      </c>
      <c r="Q70" s="11">
        <f>2*'OddsRatio_working_3-way'!K70*'OddsRatio_working_3-way'!L70*'OddsRatio_working_3-way'!M70</f>
        <v>7.8445649657257213E-2</v>
      </c>
      <c r="R70" s="11">
        <f t="shared" si="36"/>
        <v>0</v>
      </c>
      <c r="S70" s="11">
        <f t="shared" si="37"/>
        <v>-0.81689159848488091</v>
      </c>
      <c r="T70" s="11">
        <f t="shared" si="38"/>
        <v>-0.27738254617483221</v>
      </c>
      <c r="U70" s="11">
        <f>'OddsRatio_working_3-way'!S70-'OddsRatio_working_3-way'!R70^2/3</f>
        <v>-0.81689159848488091</v>
      </c>
      <c r="V70" s="11">
        <f>'OddsRatio_working_3-way'!S70*'OddsRatio_working_3-way'!R70/3-2*'OddsRatio_working_3-way'!R70^3/27-'OddsRatio_working_3-way'!T70</f>
        <v>0.27738254617483221</v>
      </c>
      <c r="W70" s="11">
        <f>'OddsRatio_working_3-way'!V70^2+4*'OddsRatio_working_3-way'!U70^3/27</f>
        <v>-3.8176595728823121E-3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0.14209040827525554</v>
      </c>
      <c r="Y70" s="11">
        <f>IF('OddsRatio_working_3-way'!W70&gt;=0,IF('OddsRatio_working_3-way'!V70+SQRT('OddsRatio_working_3-way'!W70)&gt;0,0,PI()),ACOS('OddsRatio_working_3-way'!V70/(2*'OddsRatio_working_3-way'!X70)))</f>
        <v>0.21917268909982646</v>
      </c>
      <c r="Z70" s="11">
        <f>'OddsRatio_working_3-way'!X70^(1/3)*COS('OddsRatio_working_3-way'!Y70/3)</f>
        <v>0.52042907515155568</v>
      </c>
      <c r="AA70" s="11">
        <f>'OddsRatio_working_3-way'!X70^(1/3)*COS(('OddsRatio_working_3-way'!Y70+2*PI())/3)</f>
        <v>-0.29320063955665165</v>
      </c>
      <c r="AB70" s="11">
        <f>'OddsRatio_working_3-way'!X70^(1/3)*COS(('OddsRatio_working_3-way'!Y70+4*PI())/3)</f>
        <v>-0.22722843559490416</v>
      </c>
      <c r="AC70" s="11">
        <f>'OddsRatio_working_3-way'!X70^(1/3)*SIN('OddsRatio_working_3-way'!Y70/3)</f>
        <v>3.8089069716347991E-2</v>
      </c>
      <c r="AD70" s="11">
        <f>'OddsRatio_working_3-way'!X70^(1/3)*SIN(('OddsRatio_working_3-way'!Y70+2*PI())/3)</f>
        <v>0.43166026509111399</v>
      </c>
      <c r="AE70" s="11">
        <f>'OddsRatio_working_3-way'!X70^(1/3)*SIN(('OddsRatio_working_3-way'!Y70+4*PI())/3)</f>
        <v>-0.46974933480746184</v>
      </c>
      <c r="AF70" s="11">
        <f>-'OddsRatio_working_3-way'!U70/(3*'OddsRatio_working_3-way'!X70^(1/3))*COS(('OddsRatio_working_3-way'!Y70)/3)</f>
        <v>0.52042907515155556</v>
      </c>
      <c r="AG70" s="11">
        <f>-'OddsRatio_working_3-way'!U70/(3*'OddsRatio_working_3-way'!X70^(1/3))*COS(('OddsRatio_working_3-way'!Y70+2*PI())/3)</f>
        <v>-0.2932006395566516</v>
      </c>
      <c r="AH70" s="11">
        <f>-'OddsRatio_working_3-way'!U70/(3*'OddsRatio_working_3-way'!X70^(1/3))*COS(('OddsRatio_working_3-way'!Y70+4*PI())/3)</f>
        <v>-0.2272284355949041</v>
      </c>
      <c r="AI70" s="11">
        <f>'OddsRatio_working_3-way'!U70/(3*'OddsRatio_working_3-way'!X70^(1/3))*SIN(('OddsRatio_working_3-way'!Y70)/3)</f>
        <v>-3.8089069716347984E-2</v>
      </c>
      <c r="AJ70" s="11">
        <f>'OddsRatio_working_3-way'!U70/(3*'OddsRatio_working_3-way'!X70^(1/3))*SIN(('OddsRatio_working_3-way'!Y70+2*PI())/3)</f>
        <v>-0.43166026509111394</v>
      </c>
      <c r="AK70" s="11">
        <f>'OddsRatio_working_3-way'!U70/(3*'OddsRatio_working_3-way'!X70^(1/3))*SIN(('OddsRatio_working_3-way'!Y70+4*PI())/3)</f>
        <v>0.46974933480746173</v>
      </c>
      <c r="AL70" s="11">
        <f>'OddsRatio_working_3-way'!Z70+'OddsRatio_working_3-way'!AF70</f>
        <v>1.0408581503031114</v>
      </c>
      <c r="AM70" s="11">
        <f>'OddsRatio_working_3-way'!AA70+'OddsRatio_working_3-way'!AG70</f>
        <v>-0.58640127911330331</v>
      </c>
      <c r="AN70" s="11">
        <f>'OddsRatio_working_3-way'!AB70+'OddsRatio_working_3-way'!AH70</f>
        <v>-0.45445687118980826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1.0408581503031114</v>
      </c>
      <c r="AS70" s="11">
        <f>IF(('OddsRatio_working_3-way'!X70=0),IF(Q70&gt;0,-Q70^(1/3),(-Q70)^(1/3)),'OddsRatio_working_3-way'!AM70-'OddsRatio_working_3-way'!R70/3)</f>
        <v>-0.58640127911330331</v>
      </c>
      <c r="AT70" s="11">
        <f>IF(('OddsRatio_working_3-way'!X70=0),IF(Q70&gt;0,-Q70^(1/3),(-Q70)^(1/3)),'OddsRatio_working_3-way'!AN70-'OddsRatio_working_3-way'!R70/3)</f>
        <v>-0.45445687118980826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1.45</v>
      </c>
      <c r="B71" s="4">
        <f>IF('True_Odds_Calculator_3-way'!B70="","",'True_Odds_Calculator_3-way'!B70)</f>
        <v>4.71</v>
      </c>
      <c r="C71" s="4">
        <f>IF('True_Odds_Calculator_3-way'!C70="","",'True_Odds_Calculator_3-way'!C70)</f>
        <v>7.6</v>
      </c>
      <c r="D71" s="9">
        <f t="shared" si="26"/>
        <v>0.67487949157938576</v>
      </c>
      <c r="E71" s="9">
        <f t="shared" si="27"/>
        <v>0.20113729905536598</v>
      </c>
      <c r="F71" s="9">
        <f t="shared" si="28"/>
        <v>0.12398320936524851</v>
      </c>
      <c r="G71" s="9">
        <f t="shared" si="29"/>
        <v>1.0705467090452994</v>
      </c>
      <c r="H71" s="9">
        <f t="shared" si="30"/>
        <v>1.4817460190703846</v>
      </c>
      <c r="I71" s="9">
        <f t="shared" si="31"/>
        <v>4.97172829055806</v>
      </c>
      <c r="J71" s="9">
        <f t="shared" si="32"/>
        <v>8.0656082796989761</v>
      </c>
      <c r="K71" s="11">
        <f t="shared" si="33"/>
        <v>0.68965517241379315</v>
      </c>
      <c r="L71" s="11">
        <f t="shared" si="34"/>
        <v>0.21231422505307856</v>
      </c>
      <c r="M71" s="11">
        <f t="shared" si="35"/>
        <v>0.13157894736842105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-0.21228917891037735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0.20730499651280629</v>
      </c>
      <c r="Q71" s="11">
        <f>2*'OddsRatio_working_3-way'!K71*'OddsRatio_working_3-way'!L71*'OddsRatio_working_3-way'!M71</f>
        <v>3.8532527232863628E-2</v>
      </c>
      <c r="R71" s="11">
        <f t="shared" si="36"/>
        <v>0</v>
      </c>
      <c r="S71" s="11">
        <f t="shared" si="37"/>
        <v>-0.97652173123871167</v>
      </c>
      <c r="T71" s="11">
        <f t="shared" si="38"/>
        <v>-0.18150961547187952</v>
      </c>
      <c r="U71" s="11">
        <f>'OddsRatio_working_3-way'!S71-'OddsRatio_working_3-way'!R71^2/3</f>
        <v>-0.97652173123871167</v>
      </c>
      <c r="V71" s="11">
        <f>'OddsRatio_working_3-way'!S71*'OddsRatio_working_3-way'!R71/3-2*'OddsRatio_working_3-way'!R71^3/27-'OddsRatio_working_3-way'!T71</f>
        <v>0.18150961547187952</v>
      </c>
      <c r="W71" s="11">
        <f>'OddsRatio_working_3-way'!V71^2+4*'OddsRatio_working_3-way'!U71^3/27</f>
        <v>-0.10501069491690426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0.18571243592288983</v>
      </c>
      <c r="Y71" s="11">
        <f>IF('OddsRatio_working_3-way'!W71&gt;=0,IF('OddsRatio_working_3-way'!V71+SQRT('OddsRatio_working_3-way'!W71)&gt;0,0,PI()),ACOS('OddsRatio_working_3-way'!V71/(2*'OddsRatio_working_3-way'!X71)))</f>
        <v>1.0602148999036949</v>
      </c>
      <c r="Z71" s="11">
        <f>'OddsRatio_working_3-way'!X71^(1/3)*COS('OddsRatio_working_3-way'!Y71/3)</f>
        <v>0.53527335452264968</v>
      </c>
      <c r="AA71" s="11">
        <f>'OddsRatio_working_3-way'!X71^(1/3)*COS(('OddsRatio_working_3-way'!Y71+2*PI())/3)</f>
        <v>-0.43864036073986934</v>
      </c>
      <c r="AB71" s="11">
        <f>'OddsRatio_working_3-way'!X71^(1/3)*COS(('OddsRatio_working_3-way'!Y71+4*PI())/3)</f>
        <v>-9.6632993782780285E-2</v>
      </c>
      <c r="AC71" s="11">
        <f>'OddsRatio_working_3-way'!X71^(1/3)*SIN('OddsRatio_working_3-way'!Y71/3)</f>
        <v>0.19745804537751044</v>
      </c>
      <c r="AD71" s="11">
        <f>'OddsRatio_working_3-way'!X71^(1/3)*SIN(('OddsRatio_working_3-way'!Y71+2*PI())/3)</f>
        <v>0.36483130029677346</v>
      </c>
      <c r="AE71" s="11">
        <f>'OddsRatio_working_3-way'!X71^(1/3)*SIN(('OddsRatio_working_3-way'!Y71+4*PI())/3)</f>
        <v>-0.5622893456742839</v>
      </c>
      <c r="AF71" s="11">
        <f>-'OddsRatio_working_3-way'!U71/(3*'OddsRatio_working_3-way'!X71^(1/3))*COS(('OddsRatio_working_3-way'!Y71)/3)</f>
        <v>0.53527335452264968</v>
      </c>
      <c r="AG71" s="11">
        <f>-'OddsRatio_working_3-way'!U71/(3*'OddsRatio_working_3-way'!X71^(1/3))*COS(('OddsRatio_working_3-way'!Y71+2*PI())/3)</f>
        <v>-0.43864036073986934</v>
      </c>
      <c r="AH71" s="11">
        <f>-'OddsRatio_working_3-way'!U71/(3*'OddsRatio_working_3-way'!X71^(1/3))*COS(('OddsRatio_working_3-way'!Y71+4*PI())/3)</f>
        <v>-9.6632993782780285E-2</v>
      </c>
      <c r="AI71" s="11">
        <f>'OddsRatio_working_3-way'!U71/(3*'OddsRatio_working_3-way'!X71^(1/3))*SIN(('OddsRatio_working_3-way'!Y71)/3)</f>
        <v>-0.19745804537751044</v>
      </c>
      <c r="AJ71" s="11">
        <f>'OddsRatio_working_3-way'!U71/(3*'OddsRatio_working_3-way'!X71^(1/3))*SIN(('OddsRatio_working_3-way'!Y71+2*PI())/3)</f>
        <v>-0.36483130029677346</v>
      </c>
      <c r="AK71" s="11">
        <f>'OddsRatio_working_3-way'!U71/(3*'OddsRatio_working_3-way'!X71^(1/3))*SIN(('OddsRatio_working_3-way'!Y71+4*PI())/3)</f>
        <v>0.5622893456742839</v>
      </c>
      <c r="AL71" s="11">
        <f>'OddsRatio_working_3-way'!Z71+'OddsRatio_working_3-way'!AF71</f>
        <v>1.0705467090452994</v>
      </c>
      <c r="AM71" s="11">
        <f>'OddsRatio_working_3-way'!AA71+'OddsRatio_working_3-way'!AG71</f>
        <v>-0.87728072147973868</v>
      </c>
      <c r="AN71" s="11">
        <f>'OddsRatio_working_3-way'!AB71+'OddsRatio_working_3-way'!AH71</f>
        <v>-0.19326598756556057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1.0705467090452994</v>
      </c>
      <c r="AS71" s="11">
        <f>IF(('OddsRatio_working_3-way'!X71=0),IF(Q71&gt;0,-Q71^(1/3),(-Q71)^(1/3)),'OddsRatio_working_3-way'!AM71-'OddsRatio_working_3-way'!R71/3)</f>
        <v>-0.87728072147973868</v>
      </c>
      <c r="AT71" s="11">
        <f>IF(('OddsRatio_working_3-way'!X71=0),IF(Q71&gt;0,-Q71^(1/3),(-Q71)^(1/3)),'OddsRatio_working_3-way'!AN71-'OddsRatio_working_3-way'!R71/3)</f>
        <v>-0.19326598756556057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4.13</v>
      </c>
      <c r="B72" s="4">
        <f>IF('True_Odds_Calculator_3-way'!B71="","",'True_Odds_Calculator_3-way'!B71)</f>
        <v>4.26</v>
      </c>
      <c r="C72" s="4">
        <f>IF('True_Odds_Calculator_3-way'!C71="","",'True_Odds_Calculator_3-way'!C71)</f>
        <v>1.81</v>
      </c>
      <c r="D72" s="9">
        <f t="shared" si="26"/>
        <v>0.2333571161423891</v>
      </c>
      <c r="E72" s="9">
        <f t="shared" si="27"/>
        <v>0.22615599321299484</v>
      </c>
      <c r="F72" s="9">
        <f t="shared" si="28"/>
        <v>0.54048689064461608</v>
      </c>
      <c r="G72" s="9">
        <f t="shared" si="29"/>
        <v>1.0496094259197517</v>
      </c>
      <c r="H72" s="9">
        <f t="shared" si="30"/>
        <v>4.2852775031288237</v>
      </c>
      <c r="I72" s="9">
        <f t="shared" si="31"/>
        <v>4.421726728498391</v>
      </c>
      <c r="J72" s="9">
        <f t="shared" si="32"/>
        <v>1.8501836349949985</v>
      </c>
      <c r="K72" s="11">
        <f t="shared" si="33"/>
        <v>0.24213075060532688</v>
      </c>
      <c r="L72" s="11">
        <f t="shared" si="34"/>
        <v>0.23474178403755869</v>
      </c>
      <c r="M72" s="11">
        <f t="shared" si="35"/>
        <v>0.5524861878453039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-0.25954264777729008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0.22609672455559274</v>
      </c>
      <c r="Q72" s="11">
        <f>2*'OddsRatio_working_3-way'!K72*'OddsRatio_working_3-way'!L72*'OddsRatio_working_3-way'!M72</f>
        <v>6.2804645709886878E-2</v>
      </c>
      <c r="R72" s="11">
        <f t="shared" si="36"/>
        <v>0</v>
      </c>
      <c r="S72" s="11">
        <f t="shared" si="37"/>
        <v>-0.87113515444137402</v>
      </c>
      <c r="T72" s="11">
        <f t="shared" si="38"/>
        <v>-0.24198198734482615</v>
      </c>
      <c r="U72" s="11">
        <f>'OddsRatio_working_3-way'!S72-'OddsRatio_working_3-way'!R72^2/3</f>
        <v>-0.87113515444137402</v>
      </c>
      <c r="V72" s="11">
        <f>'OddsRatio_working_3-way'!S72*'OddsRatio_working_3-way'!R72/3-2*'OddsRatio_working_3-way'!R72^3/27-'OddsRatio_working_3-way'!T72</f>
        <v>0.24198198734482615</v>
      </c>
      <c r="W72" s="11">
        <f>'OddsRatio_working_3-way'!V72^2+4*'OddsRatio_working_3-way'!U72^3/27</f>
        <v>-3.9383082220661933E-2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0.15647552877368201</v>
      </c>
      <c r="Y72" s="11">
        <f>IF('OddsRatio_working_3-way'!W72&gt;=0,IF('OddsRatio_working_3-way'!V72+SQRT('OddsRatio_working_3-way'!W72)&gt;0,0,PI()),ACOS('OddsRatio_working_3-way'!V72/(2*'OddsRatio_working_3-way'!X72)))</f>
        <v>0.68688308621294181</v>
      </c>
      <c r="Z72" s="11">
        <f>'OddsRatio_working_3-way'!X72^(1/3)*COS('OddsRatio_working_3-way'!Y72/3)</f>
        <v>0.52480471295987585</v>
      </c>
      <c r="AA72" s="11">
        <f>'OddsRatio_working_3-way'!X72^(1/3)*COS(('OddsRatio_working_3-way'!Y72+2*PI())/3)</f>
        <v>-0.3683211864945779</v>
      </c>
      <c r="AB72" s="11">
        <f>'OddsRatio_working_3-way'!X72^(1/3)*COS(('OddsRatio_working_3-way'!Y72+4*PI())/3)</f>
        <v>-0.15648352646529792</v>
      </c>
      <c r="AC72" s="11">
        <f>'OddsRatio_working_3-way'!X72^(1/3)*SIN('OddsRatio_working_3-way'!Y72/3)</f>
        <v>0.12230453004240523</v>
      </c>
      <c r="AD72" s="11">
        <f>'OddsRatio_working_3-way'!X72^(1/3)*SIN(('OddsRatio_working_3-way'!Y72+2*PI())/3)</f>
        <v>0.39334194842785042</v>
      </c>
      <c r="AE72" s="11">
        <f>'OddsRatio_working_3-way'!X72^(1/3)*SIN(('OddsRatio_working_3-way'!Y72+4*PI())/3)</f>
        <v>-0.51564647847025558</v>
      </c>
      <c r="AF72" s="11">
        <f>-'OddsRatio_working_3-way'!U72/(3*'OddsRatio_working_3-way'!X72^(1/3))*COS(('OddsRatio_working_3-way'!Y72)/3)</f>
        <v>0.52480471295987585</v>
      </c>
      <c r="AG72" s="11">
        <f>-'OddsRatio_working_3-way'!U72/(3*'OddsRatio_working_3-way'!X72^(1/3))*COS(('OddsRatio_working_3-way'!Y72+2*PI())/3)</f>
        <v>-0.3683211864945779</v>
      </c>
      <c r="AH72" s="11">
        <f>-'OddsRatio_working_3-way'!U72/(3*'OddsRatio_working_3-way'!X72^(1/3))*COS(('OddsRatio_working_3-way'!Y72+4*PI())/3)</f>
        <v>-0.15648352646529792</v>
      </c>
      <c r="AI72" s="11">
        <f>'OddsRatio_working_3-way'!U72/(3*'OddsRatio_working_3-way'!X72^(1/3))*SIN(('OddsRatio_working_3-way'!Y72)/3)</f>
        <v>-0.12230453004240523</v>
      </c>
      <c r="AJ72" s="11">
        <f>'OddsRatio_working_3-way'!U72/(3*'OddsRatio_working_3-way'!X72^(1/3))*SIN(('OddsRatio_working_3-way'!Y72+2*PI())/3)</f>
        <v>-0.39334194842785042</v>
      </c>
      <c r="AK72" s="11">
        <f>'OddsRatio_working_3-way'!U72/(3*'OddsRatio_working_3-way'!X72^(1/3))*SIN(('OddsRatio_working_3-way'!Y72+4*PI())/3)</f>
        <v>0.51564647847025558</v>
      </c>
      <c r="AL72" s="11">
        <f>'OddsRatio_working_3-way'!Z72+'OddsRatio_working_3-way'!AF72</f>
        <v>1.0496094259197517</v>
      </c>
      <c r="AM72" s="11">
        <f>'OddsRatio_working_3-way'!AA72+'OddsRatio_working_3-way'!AG72</f>
        <v>-0.7366423729891558</v>
      </c>
      <c r="AN72" s="11">
        <f>'OddsRatio_working_3-way'!AB72+'OddsRatio_working_3-way'!AH72</f>
        <v>-0.31296705293059585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1.0496094259197517</v>
      </c>
      <c r="AS72" s="11">
        <f>IF(('OddsRatio_working_3-way'!X72=0),IF(Q72&gt;0,-Q72^(1/3),(-Q72)^(1/3)),'OddsRatio_working_3-way'!AM72-'OddsRatio_working_3-way'!R72/3)</f>
        <v>-0.7366423729891558</v>
      </c>
      <c r="AT72" s="11">
        <f>IF(('OddsRatio_working_3-way'!X72=0),IF(Q72&gt;0,-Q72^(1/3),(-Q72)^(1/3)),'OddsRatio_working_3-way'!AN72-'OddsRatio_working_3-way'!R72/3)</f>
        <v>-0.31296705293059585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2.02</v>
      </c>
      <c r="B73" s="4">
        <f>IF('True_Odds_Calculator_3-way'!B72="","",'True_Odds_Calculator_3-way'!B72)</f>
        <v>3.42</v>
      </c>
      <c r="C73" s="4">
        <f>IF('True_Odds_Calculator_3-way'!C72="","",'True_Odds_Calculator_3-way'!C72)</f>
        <v>4.1500000000000004</v>
      </c>
      <c r="D73" s="9">
        <f t="shared" si="26"/>
        <v>0.48388041548651517</v>
      </c>
      <c r="E73" s="9">
        <f t="shared" si="27"/>
        <v>0.28323611391311315</v>
      </c>
      <c r="F73" s="9">
        <f t="shared" si="28"/>
        <v>0.23288347060037171</v>
      </c>
      <c r="G73" s="9">
        <f t="shared" si="29"/>
        <v>1.045712073615388</v>
      </c>
      <c r="H73" s="9">
        <f t="shared" si="30"/>
        <v>2.0666263150876958</v>
      </c>
      <c r="I73" s="9">
        <f t="shared" si="31"/>
        <v>3.530623218149239</v>
      </c>
      <c r="J73" s="9">
        <f t="shared" si="32"/>
        <v>4.2939930318884727</v>
      </c>
      <c r="K73" s="11">
        <f t="shared" si="33"/>
        <v>0.49504950495049505</v>
      </c>
      <c r="L73" s="11">
        <f t="shared" si="34"/>
        <v>0.29239766081871343</v>
      </c>
      <c r="M73" s="11">
        <f t="shared" si="35"/>
        <v>0.24096385542168672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-0.27120676557192813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0.22985811580523935</v>
      </c>
      <c r="Q73" s="11">
        <f>2*'OddsRatio_working_3-way'!K73*'OddsRatio_working_3-way'!L73*'OddsRatio_working_3-way'!M73</f>
        <v>6.9759670957584008E-2</v>
      </c>
      <c r="R73" s="11">
        <f t="shared" si="36"/>
        <v>0</v>
      </c>
      <c r="S73" s="11">
        <f t="shared" si="37"/>
        <v>-0.8475382806933609</v>
      </c>
      <c r="T73" s="11">
        <f t="shared" si="38"/>
        <v>-0.25721950855640691</v>
      </c>
      <c r="U73" s="11">
        <f>'OddsRatio_working_3-way'!S73-'OddsRatio_working_3-way'!R73^2/3</f>
        <v>-0.8475382806933609</v>
      </c>
      <c r="V73" s="11">
        <f>'OddsRatio_working_3-way'!S73*'OddsRatio_working_3-way'!R73/3-2*'OddsRatio_working_3-way'!R73^3/27-'OddsRatio_working_3-way'!T73</f>
        <v>0.25721950855640691</v>
      </c>
      <c r="W73" s="11">
        <f>'OddsRatio_working_3-way'!V73^2+4*'OddsRatio_working_3-way'!U73^3/27</f>
        <v>-2.4031407624318601E-2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0.15016098295356062</v>
      </c>
      <c r="Y73" s="11">
        <f>IF('OddsRatio_working_3-way'!W73&gt;=0,IF('OddsRatio_working_3-way'!V73+SQRT('OddsRatio_working_3-way'!W73)&gt;0,0,PI()),ACOS('OddsRatio_working_3-way'!V73/(2*'OddsRatio_working_3-way'!X73)))</f>
        <v>0.54238666070476005</v>
      </c>
      <c r="Z73" s="11">
        <f>'OddsRatio_working_3-way'!X73^(1/3)*COS('OddsRatio_working_3-way'!Y73/3)</f>
        <v>0.52285603680769399</v>
      </c>
      <c r="AA73" s="11">
        <f>'OddsRatio_working_3-way'!X73^(1/3)*COS(('OddsRatio_working_3-way'!Y73+2*PI())/3)</f>
        <v>-0.34419723824826559</v>
      </c>
      <c r="AB73" s="11">
        <f>'OddsRatio_working_3-way'!X73^(1/3)*COS(('OddsRatio_working_3-way'!Y73+4*PI())/3)</f>
        <v>-0.17865879855942807</v>
      </c>
      <c r="AC73" s="11">
        <f>'OddsRatio_working_3-way'!X73^(1/3)*SIN('OddsRatio_working_3-way'!Y73/3)</f>
        <v>9.5573662715580959E-2</v>
      </c>
      <c r="AD73" s="11">
        <f>'OddsRatio_working_3-way'!X73^(1/3)*SIN(('OddsRatio_working_3-way'!Y73+2*PI())/3)</f>
        <v>0.40501977903972414</v>
      </c>
      <c r="AE73" s="11">
        <f>'OddsRatio_working_3-way'!X73^(1/3)*SIN(('OddsRatio_working_3-way'!Y73+4*PI())/3)</f>
        <v>-0.50059344175530507</v>
      </c>
      <c r="AF73" s="11">
        <f>-'OddsRatio_working_3-way'!U73/(3*'OddsRatio_working_3-way'!X73^(1/3))*COS(('OddsRatio_working_3-way'!Y73)/3)</f>
        <v>0.52285603680769399</v>
      </c>
      <c r="AG73" s="11">
        <f>-'OddsRatio_working_3-way'!U73/(3*'OddsRatio_working_3-way'!X73^(1/3))*COS(('OddsRatio_working_3-way'!Y73+2*PI())/3)</f>
        <v>-0.34419723824826559</v>
      </c>
      <c r="AH73" s="11">
        <f>-'OddsRatio_working_3-way'!U73/(3*'OddsRatio_working_3-way'!X73^(1/3))*COS(('OddsRatio_working_3-way'!Y73+4*PI())/3)</f>
        <v>-0.17865879855942807</v>
      </c>
      <c r="AI73" s="11">
        <f>'OddsRatio_working_3-way'!U73/(3*'OddsRatio_working_3-way'!X73^(1/3))*SIN(('OddsRatio_working_3-way'!Y73)/3)</f>
        <v>-9.5573662715580959E-2</v>
      </c>
      <c r="AJ73" s="11">
        <f>'OddsRatio_working_3-way'!U73/(3*'OddsRatio_working_3-way'!X73^(1/3))*SIN(('OddsRatio_working_3-way'!Y73+2*PI())/3)</f>
        <v>-0.40501977903972414</v>
      </c>
      <c r="AK73" s="11">
        <f>'OddsRatio_working_3-way'!U73/(3*'OddsRatio_working_3-way'!X73^(1/3))*SIN(('OddsRatio_working_3-way'!Y73+4*PI())/3)</f>
        <v>0.50059344175530507</v>
      </c>
      <c r="AL73" s="11">
        <f>'OddsRatio_working_3-way'!Z73+'OddsRatio_working_3-way'!AF73</f>
        <v>1.045712073615388</v>
      </c>
      <c r="AM73" s="11">
        <f>'OddsRatio_working_3-way'!AA73+'OddsRatio_working_3-way'!AG73</f>
        <v>-0.68839447649653118</v>
      </c>
      <c r="AN73" s="11">
        <f>'OddsRatio_working_3-way'!AB73+'OddsRatio_working_3-way'!AH73</f>
        <v>-0.35731759711885613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1.045712073615388</v>
      </c>
      <c r="AS73" s="11">
        <f>IF(('OddsRatio_working_3-way'!X73=0),IF(Q73&gt;0,-Q73^(1/3),(-Q73)^(1/3)),'OddsRatio_working_3-way'!AM73-'OddsRatio_working_3-way'!R73/3)</f>
        <v>-0.68839447649653118</v>
      </c>
      <c r="AT73" s="11">
        <f>IF(('OddsRatio_working_3-way'!X73=0),IF(Q73&gt;0,-Q73^(1/3),(-Q73)^(1/3)),'OddsRatio_working_3-way'!AN73-'OddsRatio_working_3-way'!R73/3)</f>
        <v>-0.35731759711885613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3.15</v>
      </c>
      <c r="B74" s="4">
        <f>IF('True_Odds_Calculator_3-way'!B73="","",'True_Odds_Calculator_3-way'!B73)</f>
        <v>3</v>
      </c>
      <c r="C74" s="4">
        <f>IF('True_Odds_Calculator_3-way'!C73="","",'True_Odds_Calculator_3-way'!C73)</f>
        <v>2.66</v>
      </c>
      <c r="D74" s="9">
        <f t="shared" si="26"/>
        <v>0.30886845866280593</v>
      </c>
      <c r="E74" s="9">
        <f t="shared" si="27"/>
        <v>0.32451613322156453</v>
      </c>
      <c r="F74" s="9">
        <f t="shared" si="28"/>
        <v>0.36661540811562937</v>
      </c>
      <c r="G74" s="9">
        <f t="shared" si="29"/>
        <v>1.0407554473066005</v>
      </c>
      <c r="H74" s="9">
        <f t="shared" si="30"/>
        <v>3.2376242117091913</v>
      </c>
      <c r="I74" s="9">
        <f t="shared" si="31"/>
        <v>3.081510894613201</v>
      </c>
      <c r="J74" s="9">
        <f t="shared" si="32"/>
        <v>2.7276540425289575</v>
      </c>
      <c r="K74" s="11">
        <f t="shared" si="33"/>
        <v>0.31746031746031744</v>
      </c>
      <c r="L74" s="11">
        <f t="shared" si="34"/>
        <v>0.33333333333333331</v>
      </c>
      <c r="M74" s="11">
        <f t="shared" si="35"/>
        <v>0.37593984962406013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-0.28396387794884026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0.23113338902812586</v>
      </c>
      <c r="Q74" s="11">
        <f>2*'OddsRatio_working_3-way'!K74*'OddsRatio_working_3-way'!L74*'OddsRatio_working_3-way'!M74</f>
        <v>7.9563989338425414E-2</v>
      </c>
      <c r="R74" s="11">
        <f t="shared" si="36"/>
        <v>0</v>
      </c>
      <c r="S74" s="11">
        <f t="shared" si="37"/>
        <v>-0.81395348837209325</v>
      </c>
      <c r="T74" s="11">
        <f t="shared" si="38"/>
        <v>-0.28019052956010093</v>
      </c>
      <c r="U74" s="11">
        <f>'OddsRatio_working_3-way'!S74-'OddsRatio_working_3-way'!R74^2/3</f>
        <v>-0.81395348837209325</v>
      </c>
      <c r="V74" s="11">
        <f>'OddsRatio_working_3-way'!S74*'OddsRatio_working_3-way'!R74/3-2*'OddsRatio_working_3-way'!R74^3/27-'OddsRatio_working_3-way'!T74</f>
        <v>0.28019052956010093</v>
      </c>
      <c r="W74" s="11">
        <f>'OddsRatio_working_3-way'!V74^2+4*'OddsRatio_working_3-way'!U74^3/27</f>
        <v>-1.3837403340067334E-3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0.14132451414136943</v>
      </c>
      <c r="Y74" s="11">
        <f>IF('OddsRatio_working_3-way'!W74&gt;=0,IF('OddsRatio_working_3-way'!V74+SQRT('OddsRatio_working_3-way'!W74)&gt;0,0,PI()),ACOS('OddsRatio_working_3-way'!V74/(2*'OddsRatio_working_3-way'!X74)))</f>
        <v>0.13199015519109092</v>
      </c>
      <c r="Z74" s="11">
        <f>'OddsRatio_working_3-way'!X74^(1/3)*COS('OddsRatio_working_3-way'!Y74/3)</f>
        <v>0.52037772365330026</v>
      </c>
      <c r="AA74" s="11">
        <f>'OddsRatio_working_3-way'!X74^(1/3)*COS(('OddsRatio_working_3-way'!Y74+2*PI())/3)</f>
        <v>-0.28002924078171099</v>
      </c>
      <c r="AB74" s="11">
        <f>'OddsRatio_working_3-way'!X74^(1/3)*COS(('OddsRatio_working_3-way'!Y74+4*PI())/3)</f>
        <v>-0.24034848287158941</v>
      </c>
      <c r="AC74" s="11">
        <f>'OddsRatio_working_3-way'!X74^(1/3)*SIN('OddsRatio_working_3-way'!Y74/3)</f>
        <v>2.2909696261057048E-2</v>
      </c>
      <c r="AD74" s="11">
        <f>'OddsRatio_working_3-way'!X74^(1/3)*SIN(('OddsRatio_working_3-way'!Y74+2*PI())/3)</f>
        <v>0.43920548011674787</v>
      </c>
      <c r="AE74" s="11">
        <f>'OddsRatio_working_3-way'!X74^(1/3)*SIN(('OddsRatio_working_3-way'!Y74+4*PI())/3)</f>
        <v>-0.46211517637780497</v>
      </c>
      <c r="AF74" s="11">
        <f>-'OddsRatio_working_3-way'!U74/(3*'OddsRatio_working_3-way'!X74^(1/3))*COS(('OddsRatio_working_3-way'!Y74)/3)</f>
        <v>0.52037772365330015</v>
      </c>
      <c r="AG74" s="11">
        <f>-'OddsRatio_working_3-way'!U74/(3*'OddsRatio_working_3-way'!X74^(1/3))*COS(('OddsRatio_working_3-way'!Y74+2*PI())/3)</f>
        <v>-0.28002924078171093</v>
      </c>
      <c r="AH74" s="11">
        <f>-'OddsRatio_working_3-way'!U74/(3*'OddsRatio_working_3-way'!X74^(1/3))*COS(('OddsRatio_working_3-way'!Y74+4*PI())/3)</f>
        <v>-0.24034848287158936</v>
      </c>
      <c r="AI74" s="11">
        <f>'OddsRatio_working_3-way'!U74/(3*'OddsRatio_working_3-way'!X74^(1/3))*SIN(('OddsRatio_working_3-way'!Y74)/3)</f>
        <v>-2.2909696261057044E-2</v>
      </c>
      <c r="AJ74" s="11">
        <f>'OddsRatio_working_3-way'!U74/(3*'OddsRatio_working_3-way'!X74^(1/3))*SIN(('OddsRatio_working_3-way'!Y74+2*PI())/3)</f>
        <v>-0.43920548011674776</v>
      </c>
      <c r="AK74" s="11">
        <f>'OddsRatio_working_3-way'!U74/(3*'OddsRatio_working_3-way'!X74^(1/3))*SIN(('OddsRatio_working_3-way'!Y74+4*PI())/3)</f>
        <v>0.46211517637780486</v>
      </c>
      <c r="AL74" s="11">
        <f>'OddsRatio_working_3-way'!Z74+'OddsRatio_working_3-way'!AF74</f>
        <v>1.0407554473066005</v>
      </c>
      <c r="AM74" s="11">
        <f>'OddsRatio_working_3-way'!AA74+'OddsRatio_working_3-way'!AG74</f>
        <v>-0.56005848156342197</v>
      </c>
      <c r="AN74" s="11">
        <f>'OddsRatio_working_3-way'!AB74+'OddsRatio_working_3-way'!AH74</f>
        <v>-0.48069696574317877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1.0407554473066005</v>
      </c>
      <c r="AS74" s="11">
        <f>IF(('OddsRatio_working_3-way'!X74=0),IF(Q74&gt;0,-Q74^(1/3),(-Q74)^(1/3)),'OddsRatio_working_3-way'!AM74-'OddsRatio_working_3-way'!R74/3)</f>
        <v>-0.56005848156342197</v>
      </c>
      <c r="AT74" s="11">
        <f>IF(('OddsRatio_working_3-way'!X74=0),IF(Q74&gt;0,-Q74^(1/3),(-Q74)^(1/3)),'OddsRatio_working_3-way'!AN74-'OddsRatio_working_3-way'!R74/3)</f>
        <v>-0.48069696574317877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2.2200000000000002</v>
      </c>
      <c r="B75" s="4">
        <f>IF('True_Odds_Calculator_3-way'!B74="","",'True_Odds_Calculator_3-way'!B74)</f>
        <v>3.49</v>
      </c>
      <c r="C75" s="4">
        <f>IF('True_Odds_Calculator_3-way'!C74="","",'True_Odds_Calculator_3-way'!C74)</f>
        <v>3.44</v>
      </c>
      <c r="D75" s="9">
        <f t="shared" si="26"/>
        <v>0.43999500406142811</v>
      </c>
      <c r="E75" s="9">
        <f t="shared" si="27"/>
        <v>0.27795781967507122</v>
      </c>
      <c r="F75" s="9">
        <f t="shared" si="28"/>
        <v>0.28204717626350073</v>
      </c>
      <c r="G75" s="9">
        <f t="shared" si="29"/>
        <v>1.0432402282689441</v>
      </c>
      <c r="H75" s="9">
        <f t="shared" si="30"/>
        <v>2.2727530784881118</v>
      </c>
      <c r="I75" s="9">
        <f t="shared" si="31"/>
        <v>3.5976681683896712</v>
      </c>
      <c r="J75" s="9">
        <f t="shared" si="32"/>
        <v>3.5455061569762236</v>
      </c>
      <c r="K75" s="11">
        <f t="shared" si="33"/>
        <v>0.4504504504504504</v>
      </c>
      <c r="L75" s="11">
        <f t="shared" si="34"/>
        <v>0.28653295128939826</v>
      </c>
      <c r="M75" s="11">
        <f t="shared" si="35"/>
        <v>0.29069767441860467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-0.27810715359859095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0.23074817337494757</v>
      </c>
      <c r="Q75" s="11">
        <f>2*'OddsRatio_working_3-way'!K75*'OddsRatio_working_3-way'!L75*'OddsRatio_working_3-way'!M75</f>
        <v>7.5040056382096751E-2</v>
      </c>
      <c r="R75" s="11">
        <f t="shared" si="36"/>
        <v>0</v>
      </c>
      <c r="S75" s="11">
        <f t="shared" si="37"/>
        <v>-0.8297095935475306</v>
      </c>
      <c r="T75" s="11">
        <f t="shared" si="38"/>
        <v>-0.26982425806423754</v>
      </c>
      <c r="U75" s="11">
        <f>'OddsRatio_working_3-way'!S75-'OddsRatio_working_3-way'!R75^2/3</f>
        <v>-0.8297095935475306</v>
      </c>
      <c r="V75" s="11">
        <f>'OddsRatio_working_3-way'!S75*'OddsRatio_working_3-way'!R75/3-2*'OddsRatio_working_3-way'!R75^3/27-'OddsRatio_working_3-way'!T75</f>
        <v>0.26982425806423754</v>
      </c>
      <c r="W75" s="11">
        <f>'OddsRatio_working_3-way'!V75^2+4*'OddsRatio_working_3-way'!U75^3/27</f>
        <v>-1.1815170049950377E-2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0.1454478431344606</v>
      </c>
      <c r="Y75" s="11">
        <f>IF('OddsRatio_working_3-way'!W75&gt;=0,IF('OddsRatio_working_3-way'!V75+SQRT('OddsRatio_working_3-way'!W75)&gt;0,0,PI()),ACOS('OddsRatio_working_3-way'!V75/(2*'OddsRatio_working_3-way'!X75)))</f>
        <v>0.38295736799674418</v>
      </c>
      <c r="Z75" s="11">
        <f>'OddsRatio_working_3-way'!X75^(1/3)*COS('OddsRatio_working_3-way'!Y75/3)</f>
        <v>0.52162011413447207</v>
      </c>
      <c r="AA75" s="11">
        <f>'OddsRatio_working_3-way'!X75^(1/3)*COS(('OddsRatio_working_3-way'!Y75+2*PI())/3)</f>
        <v>-0.31879057780168496</v>
      </c>
      <c r="AB75" s="11">
        <f>'OddsRatio_working_3-way'!X75^(1/3)*COS(('OddsRatio_working_3-way'!Y75+4*PI())/3)</f>
        <v>-0.20282953633278741</v>
      </c>
      <c r="AC75" s="11">
        <f>'OddsRatio_working_3-way'!X75^(1/3)*SIN('OddsRatio_working_3-way'!Y75/3)</f>
        <v>6.6950138507577556E-2</v>
      </c>
      <c r="AD75" s="11">
        <f>'OddsRatio_working_3-way'!X75^(1/3)*SIN(('OddsRatio_working_3-way'!Y75+2*PI())/3)</f>
        <v>0.41826120071160239</v>
      </c>
      <c r="AE75" s="11">
        <f>'OddsRatio_working_3-way'!X75^(1/3)*SIN(('OddsRatio_working_3-way'!Y75+4*PI())/3)</f>
        <v>-0.4852113392191798</v>
      </c>
      <c r="AF75" s="11">
        <f>-'OddsRatio_working_3-way'!U75/(3*'OddsRatio_working_3-way'!X75^(1/3))*COS(('OddsRatio_working_3-way'!Y75)/3)</f>
        <v>0.52162011413447207</v>
      </c>
      <c r="AG75" s="11">
        <f>-'OddsRatio_working_3-way'!U75/(3*'OddsRatio_working_3-way'!X75^(1/3))*COS(('OddsRatio_working_3-way'!Y75+2*PI())/3)</f>
        <v>-0.31879057780168496</v>
      </c>
      <c r="AH75" s="11">
        <f>-'OddsRatio_working_3-way'!U75/(3*'OddsRatio_working_3-way'!X75^(1/3))*COS(('OddsRatio_working_3-way'!Y75+4*PI())/3)</f>
        <v>-0.20282953633278741</v>
      </c>
      <c r="AI75" s="11">
        <f>'OddsRatio_working_3-way'!U75/(3*'OddsRatio_working_3-way'!X75^(1/3))*SIN(('OddsRatio_working_3-way'!Y75)/3)</f>
        <v>-6.6950138507577556E-2</v>
      </c>
      <c r="AJ75" s="11">
        <f>'OddsRatio_working_3-way'!U75/(3*'OddsRatio_working_3-way'!X75^(1/3))*SIN(('OddsRatio_working_3-way'!Y75+2*PI())/3)</f>
        <v>-0.41826120071160239</v>
      </c>
      <c r="AK75" s="11">
        <f>'OddsRatio_working_3-way'!U75/(3*'OddsRatio_working_3-way'!X75^(1/3))*SIN(('OddsRatio_working_3-way'!Y75+4*PI())/3)</f>
        <v>0.4852113392191798</v>
      </c>
      <c r="AL75" s="11">
        <f>'OddsRatio_working_3-way'!Z75+'OddsRatio_working_3-way'!AF75</f>
        <v>1.0432402282689441</v>
      </c>
      <c r="AM75" s="11">
        <f>'OddsRatio_working_3-way'!AA75+'OddsRatio_working_3-way'!AG75</f>
        <v>-0.63758115560336992</v>
      </c>
      <c r="AN75" s="11">
        <f>'OddsRatio_working_3-way'!AB75+'OddsRatio_working_3-way'!AH75</f>
        <v>-0.40565907266557483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1.0432402282689441</v>
      </c>
      <c r="AS75" s="11">
        <f>IF(('OddsRatio_working_3-way'!X75=0),IF(Q75&gt;0,-Q75^(1/3),(-Q75)^(1/3)),'OddsRatio_working_3-way'!AM75-'OddsRatio_working_3-way'!R75/3)</f>
        <v>-0.63758115560336992</v>
      </c>
      <c r="AT75" s="11">
        <f>IF(('OddsRatio_working_3-way'!X75=0),IF(Q75&gt;0,-Q75^(1/3),(-Q75)^(1/3)),'OddsRatio_working_3-way'!AN75-'OddsRatio_working_3-way'!R75/3)</f>
        <v>-0.40565907266557483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1.84</v>
      </c>
      <c r="B76" s="4">
        <f>IF('True_Odds_Calculator_3-way'!B75="","",'True_Odds_Calculator_3-way'!B75)</f>
        <v>4.0599999999999996</v>
      </c>
      <c r="C76" s="4">
        <f>IF('True_Odds_Calculator_3-way'!C75="","",'True_Odds_Calculator_3-way'!C75)</f>
        <v>4.18</v>
      </c>
      <c r="D76" s="9">
        <f t="shared" si="26"/>
        <v>0.53168653910294916</v>
      </c>
      <c r="E76" s="9">
        <f t="shared" si="27"/>
        <v>0.23760556218842066</v>
      </c>
      <c r="F76" s="9">
        <f t="shared" si="28"/>
        <v>0.23070789870863012</v>
      </c>
      <c r="G76" s="9">
        <f t="shared" si="29"/>
        <v>1.0485802890892653</v>
      </c>
      <c r="H76" s="9">
        <f t="shared" si="30"/>
        <v>1.880807442834983</v>
      </c>
      <c r="I76" s="9">
        <f t="shared" si="31"/>
        <v>4.2086556846131504</v>
      </c>
      <c r="J76" s="9">
        <f t="shared" si="32"/>
        <v>4.3344853193038633</v>
      </c>
      <c r="K76" s="11">
        <f t="shared" si="33"/>
        <v>0.54347826086956519</v>
      </c>
      <c r="L76" s="11">
        <f t="shared" si="34"/>
        <v>0.24630541871921185</v>
      </c>
      <c r="M76" s="11">
        <f t="shared" si="35"/>
        <v>0.23923444976076558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-0.26176265934018639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0.22673215681974457</v>
      </c>
      <c r="Q76" s="11">
        <f>2*'OddsRatio_working_3-way'!K76*'OddsRatio_working_3-way'!L76*'OddsRatio_working_3-way'!M76</f>
        <v>6.4048631869984357E-2</v>
      </c>
      <c r="R76" s="11">
        <f t="shared" si="36"/>
        <v>0</v>
      </c>
      <c r="S76" s="11">
        <f t="shared" si="37"/>
        <v>-0.86617456206801358</v>
      </c>
      <c r="T76" s="11">
        <f t="shared" si="38"/>
        <v>-0.2446820796802299</v>
      </c>
      <c r="U76" s="11">
        <f>'OddsRatio_working_3-way'!S76-'OddsRatio_working_3-way'!R76^2/3</f>
        <v>-0.86617456206801358</v>
      </c>
      <c r="V76" s="11">
        <f>'OddsRatio_working_3-way'!S76*'OddsRatio_working_3-way'!R76/3-2*'OddsRatio_working_3-way'!R76^3/27-'OddsRatio_working_3-way'!T76</f>
        <v>0.2446820796802299</v>
      </c>
      <c r="W76" s="11">
        <f>'OddsRatio_working_3-way'!V76^2+4*'OddsRatio_working_3-way'!U76^3/27</f>
        <v>-3.6405452739978895E-2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0.15514088182730984</v>
      </c>
      <c r="Y76" s="11">
        <f>IF('OddsRatio_working_3-way'!W76&gt;=0,IF('OddsRatio_working_3-way'!V76+SQRT('OddsRatio_working_3-way'!W76)&gt;0,0,PI()),ACOS('OddsRatio_working_3-way'!V76/(2*'OddsRatio_working_3-way'!X76)))</f>
        <v>0.66229950511907598</v>
      </c>
      <c r="Z76" s="11">
        <f>'OddsRatio_working_3-way'!X76^(1/3)*COS('OddsRatio_working_3-way'!Y76/3)</f>
        <v>0.52429014454463252</v>
      </c>
      <c r="AA76" s="11">
        <f>'OddsRatio_working_3-way'!X76^(1/3)*COS(('OddsRatio_working_3-way'!Y76+2*PI())/3)</f>
        <v>-0.36404464914596996</v>
      </c>
      <c r="AB76" s="11">
        <f>'OddsRatio_working_3-way'!X76^(1/3)*COS(('OddsRatio_working_3-way'!Y76+4*PI())/3)</f>
        <v>-0.1602454953986624</v>
      </c>
      <c r="AC76" s="11">
        <f>'OddsRatio_working_3-way'!X76^(1/3)*SIN('OddsRatio_working_3-way'!Y76/3)</f>
        <v>0.11766349627662588</v>
      </c>
      <c r="AD76" s="11">
        <f>'OddsRatio_working_3-way'!X76^(1/3)*SIN(('OddsRatio_working_3-way'!Y76+2*PI())/3)</f>
        <v>0.39521683599115409</v>
      </c>
      <c r="AE76" s="11">
        <f>'OddsRatio_working_3-way'!X76^(1/3)*SIN(('OddsRatio_working_3-way'!Y76+4*PI())/3)</f>
        <v>-0.51288033226777996</v>
      </c>
      <c r="AF76" s="11">
        <f>-'OddsRatio_working_3-way'!U76/(3*'OddsRatio_working_3-way'!X76^(1/3))*COS(('OddsRatio_working_3-way'!Y76)/3)</f>
        <v>0.52429014454463263</v>
      </c>
      <c r="AG76" s="11">
        <f>-'OddsRatio_working_3-way'!U76/(3*'OddsRatio_working_3-way'!X76^(1/3))*COS(('OddsRatio_working_3-way'!Y76+2*PI())/3)</f>
        <v>-0.36404464914597001</v>
      </c>
      <c r="AH76" s="11">
        <f>-'OddsRatio_working_3-way'!U76/(3*'OddsRatio_working_3-way'!X76^(1/3))*COS(('OddsRatio_working_3-way'!Y76+4*PI())/3)</f>
        <v>-0.16024549539866242</v>
      </c>
      <c r="AI76" s="11">
        <f>'OddsRatio_working_3-way'!U76/(3*'OddsRatio_working_3-way'!X76^(1/3))*SIN(('OddsRatio_working_3-way'!Y76)/3)</f>
        <v>-0.11766349627662591</v>
      </c>
      <c r="AJ76" s="11">
        <f>'OddsRatio_working_3-way'!U76/(3*'OddsRatio_working_3-way'!X76^(1/3))*SIN(('OddsRatio_working_3-way'!Y76+2*PI())/3)</f>
        <v>-0.39521683599115415</v>
      </c>
      <c r="AK76" s="11">
        <f>'OddsRatio_working_3-way'!U76/(3*'OddsRatio_working_3-way'!X76^(1/3))*SIN(('OddsRatio_working_3-way'!Y76+4*PI())/3)</f>
        <v>0.51288033226778007</v>
      </c>
      <c r="AL76" s="11">
        <f>'OddsRatio_working_3-way'!Z76+'OddsRatio_working_3-way'!AF76</f>
        <v>1.0485802890892653</v>
      </c>
      <c r="AM76" s="11">
        <f>'OddsRatio_working_3-way'!AA76+'OddsRatio_working_3-way'!AG76</f>
        <v>-0.72808929829194002</v>
      </c>
      <c r="AN76" s="11">
        <f>'OddsRatio_working_3-way'!AB76+'OddsRatio_working_3-way'!AH76</f>
        <v>-0.32049099079732479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1.0485802890892653</v>
      </c>
      <c r="AS76" s="11">
        <f>IF(('OddsRatio_working_3-way'!X76=0),IF(Q76&gt;0,-Q76^(1/3),(-Q76)^(1/3)),'OddsRatio_working_3-way'!AM76-'OddsRatio_working_3-way'!R76/3)</f>
        <v>-0.72808929829194002</v>
      </c>
      <c r="AT76" s="11">
        <f>IF(('OddsRatio_working_3-way'!X76=0),IF(Q76&gt;0,-Q76^(1/3),(-Q76)^(1/3)),'OddsRatio_working_3-way'!AN76-'OddsRatio_working_3-way'!R76/3)</f>
        <v>-0.32049099079732479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1.48</v>
      </c>
      <c r="B77" s="4">
        <f>IF('True_Odds_Calculator_3-way'!B76="","",'True_Odds_Calculator_3-way'!B76)</f>
        <v>4.7300000000000004</v>
      </c>
      <c r="C77" s="4">
        <f>IF('True_Odds_Calculator_3-way'!C76="","",'True_Odds_Calculator_3-way'!C76)</f>
        <v>6.72</v>
      </c>
      <c r="D77" s="9">
        <f t="shared" si="26"/>
        <v>0.6600214987427927</v>
      </c>
      <c r="E77" s="9">
        <f t="shared" si="27"/>
        <v>0.19988913932707841</v>
      </c>
      <c r="F77" s="9">
        <f t="shared" si="28"/>
        <v>0.14008936193012897</v>
      </c>
      <c r="G77" s="9">
        <f t="shared" si="29"/>
        <v>1.0731295050767202</v>
      </c>
      <c r="H77" s="9">
        <f t="shared" si="30"/>
        <v>1.5151021624368259</v>
      </c>
      <c r="I77" s="9">
        <f t="shared" si="31"/>
        <v>5.002773053936167</v>
      </c>
      <c r="J77" s="9">
        <f t="shared" si="32"/>
        <v>7.1383007690388398</v>
      </c>
      <c r="K77" s="11">
        <f t="shared" si="33"/>
        <v>0.67567567567567566</v>
      </c>
      <c r="L77" s="11">
        <f t="shared" si="34"/>
        <v>0.21141649048625791</v>
      </c>
      <c r="M77" s="11">
        <f t="shared" si="35"/>
        <v>0.14880952380952381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-0.21769776420939235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0.21108487678255117</v>
      </c>
      <c r="Q77" s="11">
        <f>2*'OddsRatio_working_3-way'!K77*'OddsRatio_working_3-way'!L77*'OddsRatio_working_3-way'!M77</f>
        <v>4.2514577398298323E-2</v>
      </c>
      <c r="R77" s="11">
        <f t="shared" si="36"/>
        <v>0</v>
      </c>
      <c r="S77" s="11">
        <f t="shared" si="37"/>
        <v>-0.96962353999887396</v>
      </c>
      <c r="T77" s="11">
        <f t="shared" si="38"/>
        <v>-0.19529175025153553</v>
      </c>
      <c r="U77" s="11">
        <f>'OddsRatio_working_3-way'!S77-'OddsRatio_working_3-way'!R77^2/3</f>
        <v>-0.96962353999887396</v>
      </c>
      <c r="V77" s="11">
        <f>'OddsRatio_working_3-way'!S77*'OddsRatio_working_3-way'!R77/3-2*'OddsRatio_working_3-way'!R77^3/27-'OddsRatio_working_3-way'!T77</f>
        <v>0.19529175025153553</v>
      </c>
      <c r="W77" s="11">
        <f>'OddsRatio_working_3-way'!V77^2+4*'OddsRatio_working_3-way'!U77^3/27</f>
        <v>-9.6914580981895482E-2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0.18374809434263775</v>
      </c>
      <c r="Y77" s="11">
        <f>IF('OddsRatio_working_3-way'!W77&gt;=0,IF('OddsRatio_working_3-way'!V77+SQRT('OddsRatio_working_3-way'!W77)&gt;0,0,PI()),ACOS('OddsRatio_working_3-way'!V77/(2*'OddsRatio_working_3-way'!X77)))</f>
        <v>1.010530226008107</v>
      </c>
      <c r="Z77" s="11">
        <f>'OddsRatio_working_3-way'!X77^(1/3)*COS('OddsRatio_working_3-way'!Y77/3)</f>
        <v>0.53656475253836011</v>
      </c>
      <c r="AA77" s="11">
        <f>'OddsRatio_working_3-way'!X77^(1/3)*COS(('OddsRatio_working_3-way'!Y77+2*PI())/3)</f>
        <v>-0.4310078652062389</v>
      </c>
      <c r="AB77" s="11">
        <f>'OddsRatio_working_3-way'!X77^(1/3)*COS(('OddsRatio_working_3-way'!Y77+4*PI())/3)</f>
        <v>-0.10555688733212122</v>
      </c>
      <c r="AC77" s="11">
        <f>'OddsRatio_working_3-way'!X77^(1/3)*SIN('OddsRatio_working_3-way'!Y77/3)</f>
        <v>0.18789920968364873</v>
      </c>
      <c r="AD77" s="11">
        <f>'OddsRatio_working_3-way'!X77^(1/3)*SIN(('OddsRatio_working_3-way'!Y77+2*PI())/3)</f>
        <v>0.37072910163170619</v>
      </c>
      <c r="AE77" s="11">
        <f>'OddsRatio_working_3-way'!X77^(1/3)*SIN(('OddsRatio_working_3-way'!Y77+4*PI())/3)</f>
        <v>-0.55862831131535506</v>
      </c>
      <c r="AF77" s="11">
        <f>-'OddsRatio_working_3-way'!U77/(3*'OddsRatio_working_3-way'!X77^(1/3))*COS(('OddsRatio_working_3-way'!Y77)/3)</f>
        <v>0.53656475253836011</v>
      </c>
      <c r="AG77" s="11">
        <f>-'OddsRatio_working_3-way'!U77/(3*'OddsRatio_working_3-way'!X77^(1/3))*COS(('OddsRatio_working_3-way'!Y77+2*PI())/3)</f>
        <v>-0.4310078652062389</v>
      </c>
      <c r="AH77" s="11">
        <f>-'OddsRatio_working_3-way'!U77/(3*'OddsRatio_working_3-way'!X77^(1/3))*COS(('OddsRatio_working_3-way'!Y77+4*PI())/3)</f>
        <v>-0.10555688733212122</v>
      </c>
      <c r="AI77" s="11">
        <f>'OddsRatio_working_3-way'!U77/(3*'OddsRatio_working_3-way'!X77^(1/3))*SIN(('OddsRatio_working_3-way'!Y77)/3)</f>
        <v>-0.18789920968364873</v>
      </c>
      <c r="AJ77" s="11">
        <f>'OddsRatio_working_3-way'!U77/(3*'OddsRatio_working_3-way'!X77^(1/3))*SIN(('OddsRatio_working_3-way'!Y77+2*PI())/3)</f>
        <v>-0.37072910163170619</v>
      </c>
      <c r="AK77" s="11">
        <f>'OddsRatio_working_3-way'!U77/(3*'OddsRatio_working_3-way'!X77^(1/3))*SIN(('OddsRatio_working_3-way'!Y77+4*PI())/3)</f>
        <v>0.55862831131535506</v>
      </c>
      <c r="AL77" s="11">
        <f>'OddsRatio_working_3-way'!Z77+'OddsRatio_working_3-way'!AF77</f>
        <v>1.0731295050767202</v>
      </c>
      <c r="AM77" s="11">
        <f>'OddsRatio_working_3-way'!AA77+'OddsRatio_working_3-way'!AG77</f>
        <v>-0.86201573041247781</v>
      </c>
      <c r="AN77" s="11">
        <f>'OddsRatio_working_3-way'!AB77+'OddsRatio_working_3-way'!AH77</f>
        <v>-0.21111377466424244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1.0731295050767202</v>
      </c>
      <c r="AS77" s="11">
        <f>IF(('OddsRatio_working_3-way'!X77=0),IF(Q77&gt;0,-Q77^(1/3),(-Q77)^(1/3)),'OddsRatio_working_3-way'!AM77-'OddsRatio_working_3-way'!R77/3)</f>
        <v>-0.86201573041247781</v>
      </c>
      <c r="AT77" s="11">
        <f>IF(('OddsRatio_working_3-way'!X77=0),IF(Q77&gt;0,-Q77^(1/3),(-Q77)^(1/3)),'OddsRatio_working_3-way'!AN77-'OddsRatio_working_3-way'!R77/3)</f>
        <v>-0.21111377466424244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4.2</v>
      </c>
      <c r="B78" s="4">
        <f>IF('True_Odds_Calculator_3-way'!B77="","",'True_Odds_Calculator_3-way'!B77)</f>
        <v>4.3499999999999996</v>
      </c>
      <c r="C78" s="4">
        <f>IF('True_Odds_Calculator_3-way'!C77="","",'True_Odds_Calculator_3-way'!C77)</f>
        <v>1.78</v>
      </c>
      <c r="D78" s="9">
        <f t="shared" si="26"/>
        <v>0.2292180481575336</v>
      </c>
      <c r="E78" s="9">
        <f t="shared" si="27"/>
        <v>0.22122509606345586</v>
      </c>
      <c r="F78" s="9">
        <f t="shared" si="28"/>
        <v>0.54955685577901059</v>
      </c>
      <c r="G78" s="9">
        <f t="shared" si="29"/>
        <v>1.0508306910685739</v>
      </c>
      <c r="H78" s="9">
        <f t="shared" si="30"/>
        <v>4.3626582114194372</v>
      </c>
      <c r="I78" s="9">
        <f t="shared" si="31"/>
        <v>4.520282815079721</v>
      </c>
      <c r="J78" s="9">
        <f t="shared" si="32"/>
        <v>1.8196479390334872</v>
      </c>
      <c r="K78" s="11">
        <f t="shared" si="33"/>
        <v>0.23809523809523808</v>
      </c>
      <c r="L78" s="11">
        <f t="shared" si="34"/>
        <v>0.22988505747126439</v>
      </c>
      <c r="M78" s="11">
        <f t="shared" si="35"/>
        <v>0.5617977528089888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-0.25711702736111886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0.22539559540721882</v>
      </c>
      <c r="Q78" s="11">
        <f>2*'OddsRatio_working_3-way'!K78*'OddsRatio_working_3-way'!L78*'OddsRatio_working_3-way'!M78</f>
        <v>6.1499480329391225E-2</v>
      </c>
      <c r="R78" s="11">
        <f t="shared" si="36"/>
        <v>0</v>
      </c>
      <c r="S78" s="11">
        <f t="shared" si="37"/>
        <v>-0.87662648296976642</v>
      </c>
      <c r="T78" s="11">
        <f t="shared" si="38"/>
        <v>-0.2391886720244929</v>
      </c>
      <c r="U78" s="11">
        <f>'OddsRatio_working_3-way'!S78-'OddsRatio_working_3-way'!R78^2/3</f>
        <v>-0.87662648296976642</v>
      </c>
      <c r="V78" s="11">
        <f>'OddsRatio_working_3-way'!S78*'OddsRatio_working_3-way'!R78/3-2*'OddsRatio_working_3-way'!R78^3/27-'OddsRatio_working_3-way'!T78</f>
        <v>0.2391886720244929</v>
      </c>
      <c r="W78" s="11">
        <f>'OddsRatio_working_3-way'!V78^2+4*'OddsRatio_working_3-way'!U78^3/27</f>
        <v>-4.2590949793224787E-2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0.15795740772282985</v>
      </c>
      <c r="Y78" s="11">
        <f>IF('OddsRatio_working_3-way'!W78&gt;=0,IF('OddsRatio_working_3-way'!V78+SQRT('OddsRatio_working_3-way'!W78)&gt;0,0,PI()),ACOS('OddsRatio_working_3-way'!V78/(2*'OddsRatio_working_3-way'!X78)))</f>
        <v>0.71188736474826619</v>
      </c>
      <c r="Z78" s="11">
        <f>'OddsRatio_working_3-way'!X78^(1/3)*COS('OddsRatio_working_3-way'!Y78/3)</f>
        <v>0.52541534553428693</v>
      </c>
      <c r="AA78" s="11">
        <f>'OddsRatio_working_3-way'!X78^(1/3)*COS(('OddsRatio_working_3-way'!Y78+2*PI())/3)</f>
        <v>-0.37275610188022112</v>
      </c>
      <c r="AB78" s="11">
        <f>'OddsRatio_working_3-way'!X78^(1/3)*COS(('OddsRatio_working_3-way'!Y78+4*PI())/3)</f>
        <v>-0.15265924365406569</v>
      </c>
      <c r="AC78" s="11">
        <f>'OddsRatio_working_3-way'!X78^(1/3)*SIN('OddsRatio_working_3-way'!Y78/3)</f>
        <v>0.12707298034466172</v>
      </c>
      <c r="AD78" s="11">
        <f>'OddsRatio_working_3-way'!X78^(1/3)*SIN(('OddsRatio_working_3-way'!Y78+2*PI())/3)</f>
        <v>0.39148654659854037</v>
      </c>
      <c r="AE78" s="11">
        <f>'OddsRatio_working_3-way'!X78^(1/3)*SIN(('OddsRatio_working_3-way'!Y78+4*PI())/3)</f>
        <v>-0.51855952694320206</v>
      </c>
      <c r="AF78" s="11">
        <f>-'OddsRatio_working_3-way'!U78/(3*'OddsRatio_working_3-way'!X78^(1/3))*COS(('OddsRatio_working_3-way'!Y78)/3)</f>
        <v>0.52541534553428682</v>
      </c>
      <c r="AG78" s="11">
        <f>-'OddsRatio_working_3-way'!U78/(3*'OddsRatio_working_3-way'!X78^(1/3))*COS(('OddsRatio_working_3-way'!Y78+2*PI())/3)</f>
        <v>-0.37275610188022107</v>
      </c>
      <c r="AH78" s="11">
        <f>-'OddsRatio_working_3-way'!U78/(3*'OddsRatio_working_3-way'!X78^(1/3))*COS(('OddsRatio_working_3-way'!Y78+4*PI())/3)</f>
        <v>-0.15265924365406566</v>
      </c>
      <c r="AI78" s="11">
        <f>'OddsRatio_working_3-way'!U78/(3*'OddsRatio_working_3-way'!X78^(1/3))*SIN(('OddsRatio_working_3-way'!Y78)/3)</f>
        <v>-0.12707298034466169</v>
      </c>
      <c r="AJ78" s="11">
        <f>'OddsRatio_working_3-way'!U78/(3*'OddsRatio_working_3-way'!X78^(1/3))*SIN(('OddsRatio_working_3-way'!Y78+2*PI())/3)</f>
        <v>-0.39148654659854026</v>
      </c>
      <c r="AK78" s="11">
        <f>'OddsRatio_working_3-way'!U78/(3*'OddsRatio_working_3-way'!X78^(1/3))*SIN(('OddsRatio_working_3-way'!Y78+4*PI())/3)</f>
        <v>0.51855952694320195</v>
      </c>
      <c r="AL78" s="11">
        <f>'OddsRatio_working_3-way'!Z78+'OddsRatio_working_3-way'!AF78</f>
        <v>1.0508306910685739</v>
      </c>
      <c r="AM78" s="11">
        <f>'OddsRatio_working_3-way'!AA78+'OddsRatio_working_3-way'!AG78</f>
        <v>-0.74551220376044225</v>
      </c>
      <c r="AN78" s="11">
        <f>'OddsRatio_working_3-way'!AB78+'OddsRatio_working_3-way'!AH78</f>
        <v>-0.30531848730813138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1.0508306910685739</v>
      </c>
      <c r="AS78" s="11">
        <f>IF(('OddsRatio_working_3-way'!X78=0),IF(Q78&gt;0,-Q78^(1/3),(-Q78)^(1/3)),'OddsRatio_working_3-way'!AM78-'OddsRatio_working_3-way'!R78/3)</f>
        <v>-0.74551220376044225</v>
      </c>
      <c r="AT78" s="11">
        <f>IF(('OddsRatio_working_3-way'!X78=0),IF(Q78&gt;0,-Q78^(1/3),(-Q78)^(1/3)),'OddsRatio_working_3-way'!AN78-'OddsRatio_working_3-way'!R78/3)</f>
        <v>-0.30531848730813138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1.51</v>
      </c>
      <c r="B79" s="4">
        <f>IF('True_Odds_Calculator_3-way'!B78="","",'True_Odds_Calculator_3-way'!B78)</f>
        <v>4.45</v>
      </c>
      <c r="C79" s="4">
        <f>IF('True_Odds_Calculator_3-way'!C78="","",'True_Odds_Calculator_3-way'!C78)</f>
        <v>6.99</v>
      </c>
      <c r="D79" s="9">
        <f t="shared" si="26"/>
        <v>0.6491448190025968</v>
      </c>
      <c r="E79" s="9">
        <f t="shared" si="27"/>
        <v>0.21476535914518669</v>
      </c>
      <c r="F79" s="9">
        <f t="shared" si="28"/>
        <v>0.13608982185221657</v>
      </c>
      <c r="G79" s="9">
        <f t="shared" si="29"/>
        <v>1.0597809843819679</v>
      </c>
      <c r="H79" s="9">
        <f t="shared" si="30"/>
        <v>1.5404883020348032</v>
      </c>
      <c r="I79" s="9">
        <f t="shared" si="31"/>
        <v>4.6562443961177893</v>
      </c>
      <c r="J79" s="9">
        <f t="shared" si="32"/>
        <v>7.3480880964479889</v>
      </c>
      <c r="K79" s="11">
        <f t="shared" si="33"/>
        <v>0.66225165562913912</v>
      </c>
      <c r="L79" s="11">
        <f t="shared" si="34"/>
        <v>0.2247191011235955</v>
      </c>
      <c r="M79" s="11">
        <f t="shared" si="35"/>
        <v>0.14306151645207438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-0.22438920482217051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0.21184047752037211</v>
      </c>
      <c r="Q79" s="11">
        <f>2*'OddsRatio_working_3-way'!K79*'OddsRatio_working_3-way'!L79*'OddsRatio_working_3-way'!M79</f>
        <v>4.2581000506607451E-2</v>
      </c>
      <c r="R79" s="11">
        <f t="shared" si="36"/>
        <v>0</v>
      </c>
      <c r="S79" s="11">
        <f t="shared" si="37"/>
        <v>-0.9440760650150557</v>
      </c>
      <c r="T79" s="11">
        <f t="shared" si="38"/>
        <v>-0.1897640331688554</v>
      </c>
      <c r="U79" s="11">
        <f>'OddsRatio_working_3-way'!S79-'OddsRatio_working_3-way'!R79^2/3</f>
        <v>-0.9440760650150557</v>
      </c>
      <c r="V79" s="11">
        <f>'OddsRatio_working_3-way'!S79*'OddsRatio_working_3-way'!R79/3-2*'OddsRatio_working_3-way'!R79^3/27-'OddsRatio_working_3-way'!T79</f>
        <v>0.1897640331688554</v>
      </c>
      <c r="W79" s="11">
        <f>'OddsRatio_working_3-way'!V79^2+4*'OddsRatio_working_3-way'!U79^3/27</f>
        <v>-8.8646760338577074E-2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0.17653409629805761</v>
      </c>
      <c r="Y79" s="11">
        <f>IF('OddsRatio_working_3-way'!W79&gt;=0,IF('OddsRatio_working_3-way'!V79+SQRT('OddsRatio_working_3-way'!W79)&gt;0,0,PI()),ACOS('OddsRatio_working_3-way'!V79/(2*'OddsRatio_working_3-way'!X79)))</f>
        <v>1.0033606911062627</v>
      </c>
      <c r="Z79" s="11">
        <f>'OddsRatio_working_3-way'!X79^(1/3)*COS('OddsRatio_working_3-way'!Y79/3)</f>
        <v>0.52989049219098394</v>
      </c>
      <c r="AA79" s="11">
        <f>'OddsRatio_working_3-way'!X79^(1/3)*COS(('OddsRatio_working_3-way'!Y79+2*PI())/3)</f>
        <v>-0.42441645342760415</v>
      </c>
      <c r="AB79" s="11">
        <f>'OddsRatio_working_3-way'!X79^(1/3)*COS(('OddsRatio_working_3-way'!Y79+4*PI())/3)</f>
        <v>-0.10547403876338003</v>
      </c>
      <c r="AC79" s="11">
        <f>'OddsRatio_working_3-way'!X79^(1/3)*SIN('OddsRatio_working_3-way'!Y79/3)</f>
        <v>0.18414148896237922</v>
      </c>
      <c r="AD79" s="11">
        <f>'OddsRatio_working_3-way'!X79^(1/3)*SIN(('OddsRatio_working_3-way'!Y79+2*PI())/3)</f>
        <v>0.36682788298004232</v>
      </c>
      <c r="AE79" s="11">
        <f>'OddsRatio_working_3-way'!X79^(1/3)*SIN(('OddsRatio_working_3-way'!Y79+4*PI())/3)</f>
        <v>-0.55096937194242135</v>
      </c>
      <c r="AF79" s="11">
        <f>-'OddsRatio_working_3-way'!U79/(3*'OddsRatio_working_3-way'!X79^(1/3))*COS(('OddsRatio_working_3-way'!Y79)/3)</f>
        <v>0.52989049219098394</v>
      </c>
      <c r="AG79" s="11">
        <f>-'OddsRatio_working_3-way'!U79/(3*'OddsRatio_working_3-way'!X79^(1/3))*COS(('OddsRatio_working_3-way'!Y79+2*PI())/3)</f>
        <v>-0.42441645342760415</v>
      </c>
      <c r="AH79" s="11">
        <f>-'OddsRatio_working_3-way'!U79/(3*'OddsRatio_working_3-way'!X79^(1/3))*COS(('OddsRatio_working_3-way'!Y79+4*PI())/3)</f>
        <v>-0.10547403876338003</v>
      </c>
      <c r="AI79" s="11">
        <f>'OddsRatio_working_3-way'!U79/(3*'OddsRatio_working_3-way'!X79^(1/3))*SIN(('OddsRatio_working_3-way'!Y79)/3)</f>
        <v>-0.18414148896237922</v>
      </c>
      <c r="AJ79" s="11">
        <f>'OddsRatio_working_3-way'!U79/(3*'OddsRatio_working_3-way'!X79^(1/3))*SIN(('OddsRatio_working_3-way'!Y79+2*PI())/3)</f>
        <v>-0.36682788298004232</v>
      </c>
      <c r="AK79" s="11">
        <f>'OddsRatio_working_3-way'!U79/(3*'OddsRatio_working_3-way'!X79^(1/3))*SIN(('OddsRatio_working_3-way'!Y79+4*PI())/3)</f>
        <v>0.55096937194242135</v>
      </c>
      <c r="AL79" s="11">
        <f>'OddsRatio_working_3-way'!Z79+'OddsRatio_working_3-way'!AF79</f>
        <v>1.0597809843819679</v>
      </c>
      <c r="AM79" s="11">
        <f>'OddsRatio_working_3-way'!AA79+'OddsRatio_working_3-way'!AG79</f>
        <v>-0.84883290685520829</v>
      </c>
      <c r="AN79" s="11">
        <f>'OddsRatio_working_3-way'!AB79+'OddsRatio_working_3-way'!AH79</f>
        <v>-0.21094807752676006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1.0597809843819679</v>
      </c>
      <c r="AS79" s="11">
        <f>IF(('OddsRatio_working_3-way'!X79=0),IF(Q79&gt;0,-Q79^(1/3),(-Q79)^(1/3)),'OddsRatio_working_3-way'!AM79-'OddsRatio_working_3-way'!R79/3)</f>
        <v>-0.84883290685520829</v>
      </c>
      <c r="AT79" s="11">
        <f>IF(('OddsRatio_working_3-way'!X79=0),IF(Q79&gt;0,-Q79^(1/3),(-Q79)^(1/3)),'OddsRatio_working_3-way'!AN79-'OddsRatio_working_3-way'!R79/3)</f>
        <v>-0.21094807752676006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1.7</v>
      </c>
      <c r="B80" s="4">
        <f>IF('True_Odds_Calculator_3-way'!B79="","",'True_Odds_Calculator_3-way'!B79)</f>
        <v>4.24</v>
      </c>
      <c r="C80" s="4">
        <f>IF('True_Odds_Calculator_3-way'!C79="","",'True_Odds_Calculator_3-way'!C79)</f>
        <v>4.79</v>
      </c>
      <c r="D80" s="9">
        <f t="shared" si="26"/>
        <v>0.57453050210449608</v>
      </c>
      <c r="E80" s="9">
        <f t="shared" si="27"/>
        <v>0.22585109214807358</v>
      </c>
      <c r="F80" s="9">
        <f t="shared" si="28"/>
        <v>0.19961840574743042</v>
      </c>
      <c r="G80" s="9">
        <f t="shared" si="29"/>
        <v>1.0579308952192039</v>
      </c>
      <c r="H80" s="9">
        <f t="shared" si="30"/>
        <v>1.7405516266534431</v>
      </c>
      <c r="I80" s="9">
        <f t="shared" si="31"/>
        <v>4.4276961005102207</v>
      </c>
      <c r="J80" s="9">
        <f t="shared" si="32"/>
        <v>5.0095580928807832</v>
      </c>
      <c r="K80" s="11">
        <f t="shared" si="33"/>
        <v>0.58823529411764708</v>
      </c>
      <c r="L80" s="11">
        <f t="shared" si="34"/>
        <v>0.23584905660377356</v>
      </c>
      <c r="M80" s="11">
        <f t="shared" si="35"/>
        <v>0.20876826722338204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-0.2489613720778816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0.2238871678186381</v>
      </c>
      <c r="Q80" s="11">
        <f>2*'OddsRatio_working_3-way'!K80*'OddsRatio_working_3-way'!L80*'OddsRatio_working_3-way'!M80</f>
        <v>5.7926822204046068E-2</v>
      </c>
      <c r="R80" s="11">
        <f t="shared" si="36"/>
        <v>0</v>
      </c>
      <c r="S80" s="11">
        <f t="shared" si="37"/>
        <v>-0.89928476032257876</v>
      </c>
      <c r="T80" s="11">
        <f t="shared" si="38"/>
        <v>-0.23267393540040843</v>
      </c>
      <c r="U80" s="11">
        <f>'OddsRatio_working_3-way'!S80-'OddsRatio_working_3-way'!R80^2/3</f>
        <v>-0.89928476032257876</v>
      </c>
      <c r="V80" s="11">
        <f>'OddsRatio_working_3-way'!S80*'OddsRatio_working_3-way'!R80/3-2*'OddsRatio_working_3-way'!R80^3/27-'OddsRatio_working_3-way'!T80</f>
        <v>0.23267393540040843</v>
      </c>
      <c r="W80" s="11">
        <f>'OddsRatio_working_3-way'!V80^2+4*'OddsRatio_working_3-way'!U80^3/27</f>
        <v>-5.3605558074326917E-2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0.1641209297203135</v>
      </c>
      <c r="Y80" s="11">
        <f>IF('OddsRatio_working_3-way'!W80&gt;=0,IF('OddsRatio_working_3-way'!V80+SQRT('OddsRatio_working_3-way'!W80)&gt;0,0,PI()),ACOS('OddsRatio_working_3-way'!V80/(2*'OddsRatio_working_3-way'!X80)))</f>
        <v>0.78293115539093427</v>
      </c>
      <c r="Z80" s="11">
        <f>'OddsRatio_working_3-way'!X80^(1/3)*COS('OddsRatio_working_3-way'!Y80/3)</f>
        <v>0.52896544760960207</v>
      </c>
      <c r="AA80" s="11">
        <f>'OddsRatio_working_3-way'!X80^(1/3)*COS(('OddsRatio_working_3-way'!Y80+2*PI())/3)</f>
        <v>-0.38682591530733096</v>
      </c>
      <c r="AB80" s="11">
        <f>'OddsRatio_working_3-way'!X80^(1/3)*COS(('OddsRatio_working_3-way'!Y80+4*PI())/3)</f>
        <v>-0.14213953230227153</v>
      </c>
      <c r="AC80" s="11">
        <f>'OddsRatio_working_3-way'!X80^(1/3)*SIN('OddsRatio_working_3-way'!Y80/3)</f>
        <v>0.14126974909500717</v>
      </c>
      <c r="AD80" s="11">
        <f>'OddsRatio_working_3-way'!X80^(1/3)*SIN(('OddsRatio_working_3-way'!Y80+2*PI())/3)</f>
        <v>0.38746264080661841</v>
      </c>
      <c r="AE80" s="11">
        <f>'OddsRatio_working_3-way'!X80^(1/3)*SIN(('OddsRatio_working_3-way'!Y80+4*PI())/3)</f>
        <v>-0.52873238990162552</v>
      </c>
      <c r="AF80" s="11">
        <f>-'OddsRatio_working_3-way'!U80/(3*'OddsRatio_working_3-way'!X80^(1/3))*COS(('OddsRatio_working_3-way'!Y80)/3)</f>
        <v>0.52896544760960196</v>
      </c>
      <c r="AG80" s="11">
        <f>-'OddsRatio_working_3-way'!U80/(3*'OddsRatio_working_3-way'!X80^(1/3))*COS(('OddsRatio_working_3-way'!Y80+2*PI())/3)</f>
        <v>-0.38682591530733085</v>
      </c>
      <c r="AH80" s="11">
        <f>-'OddsRatio_working_3-way'!U80/(3*'OddsRatio_working_3-way'!X80^(1/3))*COS(('OddsRatio_working_3-way'!Y80+4*PI())/3)</f>
        <v>-0.1421395323022715</v>
      </c>
      <c r="AI80" s="11">
        <f>'OddsRatio_working_3-way'!U80/(3*'OddsRatio_working_3-way'!X80^(1/3))*SIN(('OddsRatio_working_3-way'!Y80)/3)</f>
        <v>-0.14126974909500711</v>
      </c>
      <c r="AJ80" s="11">
        <f>'OddsRatio_working_3-way'!U80/(3*'OddsRatio_working_3-way'!X80^(1/3))*SIN(('OddsRatio_working_3-way'!Y80+2*PI())/3)</f>
        <v>-0.3874626408066183</v>
      </c>
      <c r="AK80" s="11">
        <f>'OddsRatio_working_3-way'!U80/(3*'OddsRatio_working_3-way'!X80^(1/3))*SIN(('OddsRatio_working_3-way'!Y80+4*PI())/3)</f>
        <v>0.52873238990162541</v>
      </c>
      <c r="AL80" s="11">
        <f>'OddsRatio_working_3-way'!Z80+'OddsRatio_working_3-way'!AF80</f>
        <v>1.0579308952192039</v>
      </c>
      <c r="AM80" s="11">
        <f>'OddsRatio_working_3-way'!AA80+'OddsRatio_working_3-way'!AG80</f>
        <v>-0.77365183061466181</v>
      </c>
      <c r="AN80" s="11">
        <f>'OddsRatio_working_3-way'!AB80+'OddsRatio_working_3-way'!AH80</f>
        <v>-0.284279064604543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1.0579308952192039</v>
      </c>
      <c r="AS80" s="11">
        <f>IF(('OddsRatio_working_3-way'!X80=0),IF(Q80&gt;0,-Q80^(1/3),(-Q80)^(1/3)),'OddsRatio_working_3-way'!AM80-'OddsRatio_working_3-way'!R80/3)</f>
        <v>-0.77365183061466181</v>
      </c>
      <c r="AT80" s="11">
        <f>IF(('OddsRatio_working_3-way'!X80=0),IF(Q80&gt;0,-Q80^(1/3),(-Q80)^(1/3)),'OddsRatio_working_3-way'!AN80-'OddsRatio_working_3-way'!R80/3)</f>
        <v>-0.284279064604543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2.3199999999999998</v>
      </c>
      <c r="B81" s="4">
        <f>IF('True_Odds_Calculator_3-way'!B80="","",'True_Odds_Calculator_3-way'!B80)</f>
        <v>3.7</v>
      </c>
      <c r="C81" s="4">
        <f>IF('True_Odds_Calculator_3-way'!C80="","",'True_Odds_Calculator_3-way'!C80)</f>
        <v>3.06</v>
      </c>
      <c r="D81" s="9">
        <f t="shared" si="26"/>
        <v>0.42059472374751361</v>
      </c>
      <c r="E81" s="9">
        <f t="shared" si="27"/>
        <v>0.26193171459241327</v>
      </c>
      <c r="F81" s="9">
        <f t="shared" si="28"/>
        <v>0.31747356166007312</v>
      </c>
      <c r="G81" s="9">
        <f t="shared" si="29"/>
        <v>1.0436255290826466</v>
      </c>
      <c r="H81" s="9">
        <f t="shared" si="30"/>
        <v>2.3775856983890935</v>
      </c>
      <c r="I81" s="9">
        <f t="shared" si="31"/>
        <v>3.8177889285231461</v>
      </c>
      <c r="J81" s="9">
        <f t="shared" si="32"/>
        <v>3.1498685899102523</v>
      </c>
      <c r="K81" s="11">
        <f t="shared" si="33"/>
        <v>0.43103448275862072</v>
      </c>
      <c r="L81" s="11">
        <f t="shared" si="34"/>
        <v>0.27027027027027023</v>
      </c>
      <c r="M81" s="11">
        <f t="shared" si="35"/>
        <v>0.32679738562091504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-0.27950770242859502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0.23146879130651954</v>
      </c>
      <c r="Q81" s="11">
        <f>2*'OddsRatio_working_3-way'!K81*'OddsRatio_working_3-way'!L81*'OddsRatio_working_3-way'!M81</f>
        <v>7.6141049771881408E-2</v>
      </c>
      <c r="R81" s="11">
        <f t="shared" si="36"/>
        <v>0</v>
      </c>
      <c r="S81" s="11">
        <f t="shared" si="37"/>
        <v>-0.8281302779684655</v>
      </c>
      <c r="T81" s="11">
        <f t="shared" si="38"/>
        <v>-0.27241127564752149</v>
      </c>
      <c r="U81" s="11">
        <f>'OddsRatio_working_3-way'!S81-'OddsRatio_working_3-way'!R81^2/3</f>
        <v>-0.8281302779684655</v>
      </c>
      <c r="V81" s="11">
        <f>'OddsRatio_working_3-way'!S81*'OddsRatio_working_3-way'!R81/3-2*'OddsRatio_working_3-way'!R81^3/27-'OddsRatio_working_3-way'!T81</f>
        <v>0.27241127564752149</v>
      </c>
      <c r="W81" s="11">
        <f>'OddsRatio_working_3-way'!V81^2+4*'OddsRatio_working_3-way'!U81^3/27</f>
        <v>-9.9301033643454106E-3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0.14503276049246197</v>
      </c>
      <c r="Y81" s="11">
        <f>IF('OddsRatio_working_3-way'!W81&gt;=0,IF('OddsRatio_working_3-way'!V81+SQRT('OddsRatio_working_3-way'!W81)&gt;0,0,PI()),ACOS('OddsRatio_working_3-way'!V81/(2*'OddsRatio_working_3-way'!X81)))</f>
        <v>0.3506866431806841</v>
      </c>
      <c r="Z81" s="11">
        <f>'OddsRatio_working_3-way'!X81^(1/3)*COS('OddsRatio_working_3-way'!Y81/3)</f>
        <v>0.5218127645413233</v>
      </c>
      <c r="AA81" s="11">
        <f>'OddsRatio_working_3-way'!X81^(1/3)*COS(('OddsRatio_working_3-way'!Y81+2*PI())/3)</f>
        <v>-0.31397377869655119</v>
      </c>
      <c r="AB81" s="11">
        <f>'OddsRatio_working_3-way'!X81^(1/3)*COS(('OddsRatio_working_3-way'!Y81+4*PI())/3)</f>
        <v>-0.20783898584477245</v>
      </c>
      <c r="AC81" s="11">
        <f>'OddsRatio_working_3-way'!X81^(1/3)*SIN('OddsRatio_working_3-way'!Y81/3)</f>
        <v>6.1276951223359834E-2</v>
      </c>
      <c r="AD81" s="11">
        <f>'OddsRatio_working_3-way'!X81^(1/3)*SIN(('OddsRatio_working_3-way'!Y81+2*PI())/3)</f>
        <v>0.42126463450009383</v>
      </c>
      <c r="AE81" s="11">
        <f>'OddsRatio_working_3-way'!X81^(1/3)*SIN(('OddsRatio_working_3-way'!Y81+4*PI())/3)</f>
        <v>-0.48254158572345351</v>
      </c>
      <c r="AF81" s="11">
        <f>-'OddsRatio_working_3-way'!U81/(3*'OddsRatio_working_3-way'!X81^(1/3))*COS(('OddsRatio_working_3-way'!Y81)/3)</f>
        <v>0.52181276454132319</v>
      </c>
      <c r="AG81" s="11">
        <f>-'OddsRatio_working_3-way'!U81/(3*'OddsRatio_working_3-way'!X81^(1/3))*COS(('OddsRatio_working_3-way'!Y81+2*PI())/3)</f>
        <v>-0.31397377869655113</v>
      </c>
      <c r="AH81" s="11">
        <f>-'OddsRatio_working_3-way'!U81/(3*'OddsRatio_working_3-way'!X81^(1/3))*COS(('OddsRatio_working_3-way'!Y81+4*PI())/3)</f>
        <v>-0.20783898584477239</v>
      </c>
      <c r="AI81" s="11">
        <f>'OddsRatio_working_3-way'!U81/(3*'OddsRatio_working_3-way'!X81^(1/3))*SIN(('OddsRatio_working_3-way'!Y81)/3)</f>
        <v>-6.127695122335982E-2</v>
      </c>
      <c r="AJ81" s="11">
        <f>'OddsRatio_working_3-way'!U81/(3*'OddsRatio_working_3-way'!X81^(1/3))*SIN(('OddsRatio_working_3-way'!Y81+2*PI())/3)</f>
        <v>-0.42126463450009372</v>
      </c>
      <c r="AK81" s="11">
        <f>'OddsRatio_working_3-way'!U81/(3*'OddsRatio_working_3-way'!X81^(1/3))*SIN(('OddsRatio_working_3-way'!Y81+4*PI())/3)</f>
        <v>0.4825415857234534</v>
      </c>
      <c r="AL81" s="11">
        <f>'OddsRatio_working_3-way'!Z81+'OddsRatio_working_3-way'!AF81</f>
        <v>1.0436255290826466</v>
      </c>
      <c r="AM81" s="11">
        <f>'OddsRatio_working_3-way'!AA81+'OddsRatio_working_3-way'!AG81</f>
        <v>-0.62794755739310237</v>
      </c>
      <c r="AN81" s="11">
        <f>'OddsRatio_working_3-way'!AB81+'OddsRatio_working_3-way'!AH81</f>
        <v>-0.41567797168954485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1.0436255290826466</v>
      </c>
      <c r="AS81" s="11">
        <f>IF(('OddsRatio_working_3-way'!X81=0),IF(Q81&gt;0,-Q81^(1/3),(-Q81)^(1/3)),'OddsRatio_working_3-way'!AM81-'OddsRatio_working_3-way'!R81/3)</f>
        <v>-0.62794755739310237</v>
      </c>
      <c r="AT81" s="11">
        <f>IF(('OddsRatio_working_3-way'!X81=0),IF(Q81&gt;0,-Q81^(1/3),(-Q81)^(1/3)),'OddsRatio_working_3-way'!AN81-'OddsRatio_working_3-way'!R81/3)</f>
        <v>-0.41567797168954485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2.7</v>
      </c>
      <c r="B82" s="4">
        <f>IF('True_Odds_Calculator_3-way'!B81="","",'True_Odds_Calculator_3-way'!B81)</f>
        <v>3.06</v>
      </c>
      <c r="C82" s="4">
        <f>IF('True_Odds_Calculator_3-way'!C81="","",'True_Odds_Calculator_3-way'!C81)</f>
        <v>2.94</v>
      </c>
      <c r="D82" s="9">
        <f t="shared" si="26"/>
        <v>0.35751594187164304</v>
      </c>
      <c r="E82" s="9">
        <f t="shared" si="27"/>
        <v>0.31469937724058472</v>
      </c>
      <c r="F82" s="9">
        <f t="shared" si="28"/>
        <v>0.32778468088777224</v>
      </c>
      <c r="G82" s="9">
        <f t="shared" si="29"/>
        <v>1.0571047459324774</v>
      </c>
      <c r="H82" s="9">
        <f t="shared" si="30"/>
        <v>2.7970780680852112</v>
      </c>
      <c r="I82" s="9">
        <f t="shared" si="31"/>
        <v>3.1776357766209031</v>
      </c>
      <c r="J82" s="9">
        <f t="shared" si="32"/>
        <v>3.0507832071090064</v>
      </c>
      <c r="K82" s="11">
        <f t="shared" si="33"/>
        <v>0.37037037037037035</v>
      </c>
      <c r="L82" s="11">
        <f t="shared" si="34"/>
        <v>0.32679738562091504</v>
      </c>
      <c r="M82" s="11">
        <f t="shared" si="35"/>
        <v>0.3401360544217687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-0.27969541726155478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0.23466176594094423</v>
      </c>
      <c r="Q82" s="11">
        <f>2*'OddsRatio_working_3-way'!K82*'OddsRatio_working_3-way'!L82*'OddsRatio_working_3-way'!M82</f>
        <v>8.2337461733664657E-2</v>
      </c>
      <c r="R82" s="11">
        <f t="shared" si="36"/>
        <v>0</v>
      </c>
      <c r="S82" s="11">
        <f t="shared" si="37"/>
        <v>-0.83899038546456517</v>
      </c>
      <c r="T82" s="11">
        <f t="shared" si="38"/>
        <v>-0.29438259139107553</v>
      </c>
      <c r="U82" s="11">
        <f>'OddsRatio_working_3-way'!S82-'OddsRatio_working_3-way'!R82^2/3</f>
        <v>-0.83899038546456517</v>
      </c>
      <c r="V82" s="11">
        <f>'OddsRatio_working_3-way'!S82*'OddsRatio_working_3-way'!R82/3-2*'OddsRatio_working_3-way'!R82^3/27-'OddsRatio_working_3-way'!T82</f>
        <v>0.29438259139107553</v>
      </c>
      <c r="W82" s="11">
        <f>'OddsRatio_working_3-way'!V82^2+4*'OddsRatio_working_3-way'!U82^3/27</f>
        <v>-8.30655161797339E-4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0.14789503480164765</v>
      </c>
      <c r="Y82" s="11">
        <f>IF('OddsRatio_working_3-way'!W82&gt;=0,IF('OddsRatio_working_3-way'!V82+SQRT('OddsRatio_working_3-way'!W82)&gt;0,0,PI()),ACOS('OddsRatio_working_3-way'!V82/(2*'OddsRatio_working_3-way'!X82)))</f>
        <v>9.759249136621162E-2</v>
      </c>
      <c r="Z82" s="11">
        <f>'OddsRatio_working_3-way'!X82^(1/3)*COS('OddsRatio_working_3-way'!Y82/3)</f>
        <v>0.52855237296623869</v>
      </c>
      <c r="AA82" s="11">
        <f>'OddsRatio_working_3-way'!X82^(1/3)*COS(('OddsRatio_working_3-way'!Y82+2*PI())/3)</f>
        <v>-0.27917209665873116</v>
      </c>
      <c r="AB82" s="11">
        <f>'OddsRatio_working_3-way'!X82^(1/3)*COS(('OddsRatio_working_3-way'!Y82+4*PI())/3)</f>
        <v>-0.24938027630750739</v>
      </c>
      <c r="AC82" s="11">
        <f>'OddsRatio_working_3-way'!X82^(1/3)*SIN('OddsRatio_working_3-way'!Y82/3)</f>
        <v>1.7200315499428055E-2</v>
      </c>
      <c r="AD82" s="11">
        <f>'OddsRatio_working_3-way'!X82^(1/3)*SIN(('OddsRatio_working_3-way'!Y82+2*PI())/3)</f>
        <v>0.4491396244695961</v>
      </c>
      <c r="AE82" s="11">
        <f>'OddsRatio_working_3-way'!X82^(1/3)*SIN(('OddsRatio_working_3-way'!Y82+4*PI())/3)</f>
        <v>-0.46633993996902406</v>
      </c>
      <c r="AF82" s="11">
        <f>-'OddsRatio_working_3-way'!U82/(3*'OddsRatio_working_3-way'!X82^(1/3))*COS(('OddsRatio_working_3-way'!Y82)/3)</f>
        <v>0.52855237296623869</v>
      </c>
      <c r="AG82" s="11">
        <f>-'OddsRatio_working_3-way'!U82/(3*'OddsRatio_working_3-way'!X82^(1/3))*COS(('OddsRatio_working_3-way'!Y82+2*PI())/3)</f>
        <v>-0.27917209665873116</v>
      </c>
      <c r="AH82" s="11">
        <f>-'OddsRatio_working_3-way'!U82/(3*'OddsRatio_working_3-way'!X82^(1/3))*COS(('OddsRatio_working_3-way'!Y82+4*PI())/3)</f>
        <v>-0.24938027630750739</v>
      </c>
      <c r="AI82" s="11">
        <f>'OddsRatio_working_3-way'!U82/(3*'OddsRatio_working_3-way'!X82^(1/3))*SIN(('OddsRatio_working_3-way'!Y82)/3)</f>
        <v>-1.7200315499428055E-2</v>
      </c>
      <c r="AJ82" s="11">
        <f>'OddsRatio_working_3-way'!U82/(3*'OddsRatio_working_3-way'!X82^(1/3))*SIN(('OddsRatio_working_3-way'!Y82+2*PI())/3)</f>
        <v>-0.4491396244695961</v>
      </c>
      <c r="AK82" s="11">
        <f>'OddsRatio_working_3-way'!U82/(3*'OddsRatio_working_3-way'!X82^(1/3))*SIN(('OddsRatio_working_3-way'!Y82+4*PI())/3)</f>
        <v>0.46633993996902406</v>
      </c>
      <c r="AL82" s="11">
        <f>'OddsRatio_working_3-way'!Z82+'OddsRatio_working_3-way'!AF82</f>
        <v>1.0571047459324774</v>
      </c>
      <c r="AM82" s="11">
        <f>'OddsRatio_working_3-way'!AA82+'OddsRatio_working_3-way'!AG82</f>
        <v>-0.55834419331746232</v>
      </c>
      <c r="AN82" s="11">
        <f>'OddsRatio_working_3-way'!AB82+'OddsRatio_working_3-way'!AH82</f>
        <v>-0.49876055261501478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1.0571047459324774</v>
      </c>
      <c r="AS82" s="11">
        <f>IF(('OddsRatio_working_3-way'!X82=0),IF(Q82&gt;0,-Q82^(1/3),(-Q82)^(1/3)),'OddsRatio_working_3-way'!AM82-'OddsRatio_working_3-way'!R82/3)</f>
        <v>-0.55834419331746232</v>
      </c>
      <c r="AT82" s="11">
        <f>IF(('OddsRatio_working_3-way'!X82=0),IF(Q82&gt;0,-Q82^(1/3),(-Q82)^(1/3)),'OddsRatio_working_3-way'!AN82-'OddsRatio_working_3-way'!R82/3)</f>
        <v>-0.49876055261501478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2.39</v>
      </c>
      <c r="B83" s="4">
        <f>IF('True_Odds_Calculator_3-way'!B82="","",'True_Odds_Calculator_3-way'!B82)</f>
        <v>3.33</v>
      </c>
      <c r="C83" s="4">
        <f>IF('True_Odds_Calculator_3-way'!C82="","",'True_Odds_Calculator_3-way'!C82)</f>
        <v>3.12</v>
      </c>
      <c r="D83" s="9">
        <f t="shared" si="26"/>
        <v>0.40413351237996137</v>
      </c>
      <c r="E83" s="9">
        <f t="shared" si="27"/>
        <v>0.28805774362466618</v>
      </c>
      <c r="F83" s="9">
        <f t="shared" si="28"/>
        <v>0.3078087439953725</v>
      </c>
      <c r="G83" s="9">
        <f t="shared" si="29"/>
        <v>1.0607408522515969</v>
      </c>
      <c r="H83" s="9">
        <f t="shared" si="30"/>
        <v>2.4744297846297196</v>
      </c>
      <c r="I83" s="9">
        <f t="shared" si="31"/>
        <v>3.4715261857462201</v>
      </c>
      <c r="J83" s="9">
        <f t="shared" si="32"/>
        <v>3.2487706067733857</v>
      </c>
      <c r="K83" s="11">
        <f t="shared" si="33"/>
        <v>0.41841004184100417</v>
      </c>
      <c r="L83" s="11">
        <f t="shared" si="34"/>
        <v>0.3003003003003003</v>
      </c>
      <c r="M83" s="11">
        <f t="shared" si="35"/>
        <v>0.32051282051282048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-0.27650937065163006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0.23518851970734811</v>
      </c>
      <c r="Q83" s="11">
        <f>2*'OddsRatio_working_3-way'!K83*'OddsRatio_working_3-way'!L83*'OddsRatio_working_3-way'!M83</f>
        <v>8.0544013598406891E-2</v>
      </c>
      <c r="R83" s="11">
        <f t="shared" si="36"/>
        <v>0</v>
      </c>
      <c r="S83" s="11">
        <f t="shared" si="37"/>
        <v>-0.85056256557633458</v>
      </c>
      <c r="T83" s="11">
        <f t="shared" si="38"/>
        <v>-0.29128854985490915</v>
      </c>
      <c r="U83" s="11">
        <f>'OddsRatio_working_3-way'!S83-'OddsRatio_working_3-way'!R83^2/3</f>
        <v>-0.85056256557633458</v>
      </c>
      <c r="V83" s="11">
        <f>'OddsRatio_working_3-way'!S83*'OddsRatio_working_3-way'!R83/3-2*'OddsRatio_working_3-way'!R83^3/27-'OddsRatio_working_3-way'!T83</f>
        <v>0.29128854985490915</v>
      </c>
      <c r="W83" s="11">
        <f>'OddsRatio_working_3-way'!V83^2+4*'OddsRatio_working_3-way'!U83^3/27</f>
        <v>-6.3132278476932258E-3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0.15096543240446564</v>
      </c>
      <c r="Y83" s="11">
        <f>IF('OddsRatio_working_3-way'!W83&gt;=0,IF('OddsRatio_working_3-way'!V83+SQRT('OddsRatio_working_3-way'!W83)&gt;0,0,PI()),ACOS('OddsRatio_working_3-way'!V83/(2*'OddsRatio_working_3-way'!X83)))</f>
        <v>0.26629515862105313</v>
      </c>
      <c r="Z83" s="11">
        <f>'OddsRatio_working_3-way'!X83^(1/3)*COS('OddsRatio_working_3-way'!Y83/3)</f>
        <v>0.53037042612579843</v>
      </c>
      <c r="AA83" s="11">
        <f>'OddsRatio_working_3-way'!X83^(1/3)*COS(('OddsRatio_working_3-way'!Y83+2*PI())/3)</f>
        <v>-0.30606368799088407</v>
      </c>
      <c r="AB83" s="11">
        <f>'OddsRatio_working_3-way'!X83^(1/3)*COS(('OddsRatio_working_3-way'!Y83+4*PI())/3)</f>
        <v>-0.2243067381349145</v>
      </c>
      <c r="AC83" s="11">
        <f>'OddsRatio_working_3-way'!X83^(1/3)*SIN('OddsRatio_working_3-way'!Y83/3)</f>
        <v>4.7202397007466895E-2</v>
      </c>
      <c r="AD83" s="11">
        <f>'OddsRatio_working_3-way'!X83^(1/3)*SIN(('OddsRatio_working_3-way'!Y83+2*PI())/3)</f>
        <v>0.43571306393718601</v>
      </c>
      <c r="AE83" s="11">
        <f>'OddsRatio_working_3-way'!X83^(1/3)*SIN(('OddsRatio_working_3-way'!Y83+4*PI())/3)</f>
        <v>-0.48291546094465276</v>
      </c>
      <c r="AF83" s="11">
        <f>-'OddsRatio_working_3-way'!U83/(3*'OddsRatio_working_3-way'!X83^(1/3))*COS(('OddsRatio_working_3-way'!Y83)/3)</f>
        <v>0.53037042612579832</v>
      </c>
      <c r="AG83" s="11">
        <f>-'OddsRatio_working_3-way'!U83/(3*'OddsRatio_working_3-way'!X83^(1/3))*COS(('OddsRatio_working_3-way'!Y83+2*PI())/3)</f>
        <v>-0.30606368799088401</v>
      </c>
      <c r="AH83" s="11">
        <f>-'OddsRatio_working_3-way'!U83/(3*'OddsRatio_working_3-way'!X83^(1/3))*COS(('OddsRatio_working_3-way'!Y83+4*PI())/3)</f>
        <v>-0.22430673813491445</v>
      </c>
      <c r="AI83" s="11">
        <f>'OddsRatio_working_3-way'!U83/(3*'OddsRatio_working_3-way'!X83^(1/3))*SIN(('OddsRatio_working_3-way'!Y83)/3)</f>
        <v>-4.7202397007466888E-2</v>
      </c>
      <c r="AJ83" s="11">
        <f>'OddsRatio_working_3-way'!U83/(3*'OddsRatio_working_3-way'!X83^(1/3))*SIN(('OddsRatio_working_3-way'!Y83+2*PI())/3)</f>
        <v>-0.4357130639371859</v>
      </c>
      <c r="AK83" s="11">
        <f>'OddsRatio_working_3-way'!U83/(3*'OddsRatio_working_3-way'!X83^(1/3))*SIN(('OddsRatio_working_3-way'!Y83+4*PI())/3)</f>
        <v>0.48291546094465265</v>
      </c>
      <c r="AL83" s="11">
        <f>'OddsRatio_working_3-way'!Z83+'OddsRatio_working_3-way'!AF83</f>
        <v>1.0607408522515969</v>
      </c>
      <c r="AM83" s="11">
        <f>'OddsRatio_working_3-way'!AA83+'OddsRatio_working_3-way'!AG83</f>
        <v>-0.61212737598176803</v>
      </c>
      <c r="AN83" s="11">
        <f>'OddsRatio_working_3-way'!AB83+'OddsRatio_working_3-way'!AH83</f>
        <v>-0.44861347626982895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1.0607408522515969</v>
      </c>
      <c r="AS83" s="11">
        <f>IF(('OddsRatio_working_3-way'!X83=0),IF(Q83&gt;0,-Q83^(1/3),(-Q83)^(1/3)),'OddsRatio_working_3-way'!AM83-'OddsRatio_working_3-way'!R83/3)</f>
        <v>-0.61212737598176803</v>
      </c>
      <c r="AT83" s="11">
        <f>IF(('OddsRatio_working_3-way'!X83=0),IF(Q83&gt;0,-Q83^(1/3),(-Q83)^(1/3)),'OddsRatio_working_3-way'!AN83-'OddsRatio_working_3-way'!R83/3)</f>
        <v>-0.44861347626982895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3.53</v>
      </c>
      <c r="B84" s="4">
        <f>IF('True_Odds_Calculator_3-way'!B83="","",'True_Odds_Calculator_3-way'!B83)</f>
        <v>3.2</v>
      </c>
      <c r="C84" s="4">
        <f>IF('True_Odds_Calculator_3-way'!C83="","",'True_Odds_Calculator_3-way'!C83)</f>
        <v>2.2599999999999998</v>
      </c>
      <c r="D84" s="9">
        <f t="shared" si="26"/>
        <v>0.27164209548965584</v>
      </c>
      <c r="E84" s="9">
        <f t="shared" si="27"/>
        <v>0.30015807456034727</v>
      </c>
      <c r="F84" s="9">
        <f t="shared" si="28"/>
        <v>0.42819982994999706</v>
      </c>
      <c r="G84" s="9">
        <f t="shared" si="29"/>
        <v>1.0598081246852367</v>
      </c>
      <c r="H84" s="9">
        <f t="shared" si="30"/>
        <v>3.6813145554536488</v>
      </c>
      <c r="I84" s="9">
        <f t="shared" si="31"/>
        <v>3.3315778743075204</v>
      </c>
      <c r="J84" s="9">
        <f t="shared" si="32"/>
        <v>2.3353582371033981</v>
      </c>
      <c r="K84" s="11">
        <f t="shared" si="33"/>
        <v>0.28328611898016998</v>
      </c>
      <c r="L84" s="11">
        <f t="shared" si="34"/>
        <v>0.3125</v>
      </c>
      <c r="M84" s="11">
        <f t="shared" si="35"/>
        <v>0.44247787610619471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-0.27471389355461429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0.23463548848053351</v>
      </c>
      <c r="Q84" s="11">
        <f>2*'OddsRatio_working_3-way'!K84*'OddsRatio_working_3-way'!L84*'OddsRatio_working_3-way'!M84</f>
        <v>7.8342400160445247E-2</v>
      </c>
      <c r="R84" s="11">
        <f t="shared" si="36"/>
        <v>0</v>
      </c>
      <c r="S84" s="11">
        <f t="shared" si="37"/>
        <v>-0.8541085616184424</v>
      </c>
      <c r="T84" s="11">
        <f t="shared" si="38"/>
        <v>-0.28517815079079883</v>
      </c>
      <c r="U84" s="11">
        <f>'OddsRatio_working_3-way'!S84-'OddsRatio_working_3-way'!R84^2/3</f>
        <v>-0.8541085616184424</v>
      </c>
      <c r="V84" s="11">
        <f>'OddsRatio_working_3-way'!S84*'OddsRatio_working_3-way'!R84/3-2*'OddsRatio_working_3-way'!R84^3/27-'OddsRatio_working_3-way'!T84</f>
        <v>0.28517815079079883</v>
      </c>
      <c r="W84" s="11">
        <f>'OddsRatio_working_3-way'!V84^2+4*'OddsRatio_working_3-way'!U84^3/27</f>
        <v>-1.0980595848132782E-2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0.15191047819076897</v>
      </c>
      <c r="Y84" s="11">
        <f>IF('OddsRatio_working_3-way'!W84&gt;=0,IF('OddsRatio_working_3-way'!V84+SQRT('OddsRatio_working_3-way'!W84)&gt;0,0,PI()),ACOS('OddsRatio_working_3-way'!V84/(2*'OddsRatio_working_3-way'!X84)))</f>
        <v>0.35213396568508082</v>
      </c>
      <c r="Z84" s="11">
        <f>'OddsRatio_working_3-way'!X84^(1/3)*COS('OddsRatio_working_3-way'!Y84/3)</f>
        <v>0.52990406234261822</v>
      </c>
      <c r="AA84" s="11">
        <f>'OddsRatio_working_3-way'!X84^(1/3)*COS(('OddsRatio_working_3-way'!Y84+2*PI())/3)</f>
        <v>-0.31906676058210343</v>
      </c>
      <c r="AB84" s="11">
        <f>'OddsRatio_working_3-way'!X84^(1/3)*COS(('OddsRatio_working_3-way'!Y84+4*PI())/3)</f>
        <v>-0.21083730176051477</v>
      </c>
      <c r="AC84" s="11">
        <f>'OddsRatio_working_3-way'!X84^(1/3)*SIN('OddsRatio_working_3-way'!Y84/3)</f>
        <v>6.2486307184891746E-2</v>
      </c>
      <c r="AD84" s="11">
        <f>'OddsRatio_working_3-way'!X84^(1/3)*SIN(('OddsRatio_working_3-way'!Y84+2*PI())/3)</f>
        <v>0.42766722596483447</v>
      </c>
      <c r="AE84" s="11">
        <f>'OddsRatio_working_3-way'!X84^(1/3)*SIN(('OddsRatio_working_3-way'!Y84+4*PI())/3)</f>
        <v>-0.49015353314972621</v>
      </c>
      <c r="AF84" s="11">
        <f>-'OddsRatio_working_3-way'!U84/(3*'OddsRatio_working_3-way'!X84^(1/3))*COS(('OddsRatio_working_3-way'!Y84)/3)</f>
        <v>0.52990406234261833</v>
      </c>
      <c r="AG84" s="11">
        <f>-'OddsRatio_working_3-way'!U84/(3*'OddsRatio_working_3-way'!X84^(1/3))*COS(('OddsRatio_working_3-way'!Y84+2*PI())/3)</f>
        <v>-0.31906676058210348</v>
      </c>
      <c r="AH84" s="11">
        <f>-'OddsRatio_working_3-way'!U84/(3*'OddsRatio_working_3-way'!X84^(1/3))*COS(('OddsRatio_working_3-way'!Y84+4*PI())/3)</f>
        <v>-0.21083730176051479</v>
      </c>
      <c r="AI84" s="11">
        <f>'OddsRatio_working_3-way'!U84/(3*'OddsRatio_working_3-way'!X84^(1/3))*SIN(('OddsRatio_working_3-way'!Y84)/3)</f>
        <v>-6.2486307184891753E-2</v>
      </c>
      <c r="AJ84" s="11">
        <f>'OddsRatio_working_3-way'!U84/(3*'OddsRatio_working_3-way'!X84^(1/3))*SIN(('OddsRatio_working_3-way'!Y84+2*PI())/3)</f>
        <v>-0.42766722596483459</v>
      </c>
      <c r="AK84" s="11">
        <f>'OddsRatio_working_3-way'!U84/(3*'OddsRatio_working_3-way'!X84^(1/3))*SIN(('OddsRatio_working_3-way'!Y84+4*PI())/3)</f>
        <v>0.49015353314972632</v>
      </c>
      <c r="AL84" s="11">
        <f>'OddsRatio_working_3-way'!Z84+'OddsRatio_working_3-way'!AF84</f>
        <v>1.0598081246852367</v>
      </c>
      <c r="AM84" s="11">
        <f>'OddsRatio_working_3-way'!AA84+'OddsRatio_working_3-way'!AG84</f>
        <v>-0.63813352116420696</v>
      </c>
      <c r="AN84" s="11">
        <f>'OddsRatio_working_3-way'!AB84+'OddsRatio_working_3-way'!AH84</f>
        <v>-0.42167460352102959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1.0598081246852367</v>
      </c>
      <c r="AS84" s="11">
        <f>IF(('OddsRatio_working_3-way'!X84=0),IF(Q84&gt;0,-Q84^(1/3),(-Q84)^(1/3)),'OddsRatio_working_3-way'!AM84-'OddsRatio_working_3-way'!R84/3)</f>
        <v>-0.63813352116420696</v>
      </c>
      <c r="AT84" s="11">
        <f>IF(('OddsRatio_working_3-way'!X84=0),IF(Q84&gt;0,-Q84^(1/3),(-Q84)^(1/3)),'OddsRatio_working_3-way'!AN84-'OddsRatio_working_3-way'!R84/3)</f>
        <v>-0.42167460352102959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2.36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3.18</v>
      </c>
      <c r="D85" s="9">
        <f t="shared" si="26"/>
        <v>0.40732943043995701</v>
      </c>
      <c r="E85" s="9">
        <f t="shared" si="27"/>
        <v>0.29257790096547215</v>
      </c>
      <c r="F85" s="9">
        <f t="shared" si="28"/>
        <v>0.30009266859457107</v>
      </c>
      <c r="G85" s="9">
        <f t="shared" si="29"/>
        <v>1.0698642202929882</v>
      </c>
      <c r="H85" s="9">
        <f t="shared" si="30"/>
        <v>2.455015339598464</v>
      </c>
      <c r="I85" s="9">
        <f t="shared" si="31"/>
        <v>3.4178931378621535</v>
      </c>
      <c r="J85" s="9">
        <f t="shared" si="32"/>
        <v>3.3323040002387145</v>
      </c>
      <c r="K85" s="11">
        <f t="shared" si="33"/>
        <v>0.42372881355932207</v>
      </c>
      <c r="L85" s="11">
        <f t="shared" si="34"/>
        <v>0.30674846625766872</v>
      </c>
      <c r="M85" s="11">
        <f t="shared" si="35"/>
        <v>0.31446540880503143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-0.27387167509317567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0.23706709096771111</v>
      </c>
      <c r="Q85" s="11">
        <f>2*'OddsRatio_working_3-way'!K85*'OddsRatio_working_3-way'!L85*'OddsRatio_working_3-way'!M85</f>
        <v>8.1747272747486596E-2</v>
      </c>
      <c r="R85" s="11">
        <f t="shared" si="36"/>
        <v>0</v>
      </c>
      <c r="S85" s="11">
        <f t="shared" si="37"/>
        <v>-0.86561376194546946</v>
      </c>
      <c r="T85" s="11">
        <f t="shared" si="38"/>
        <v>-0.29848750411912739</v>
      </c>
      <c r="U85" s="11">
        <f>'OddsRatio_working_3-way'!S85-'OddsRatio_working_3-way'!R85^2/3</f>
        <v>-0.86561376194546946</v>
      </c>
      <c r="V85" s="11">
        <f>'OddsRatio_working_3-way'!S85*'OddsRatio_working_3-way'!R85/3-2*'OddsRatio_working_3-way'!R85^3/27-'OddsRatio_working_3-way'!T85</f>
        <v>0.29848750411912739</v>
      </c>
      <c r="W85" s="11">
        <f>'OddsRatio_working_3-way'!V85^2+4*'OddsRatio_working_3-way'!U85^3/27</f>
        <v>-6.993106013966674E-3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0.15499023850652077</v>
      </c>
      <c r="Y85" s="11">
        <f>IF('OddsRatio_working_3-way'!W85&gt;=0,IF('OddsRatio_working_3-way'!V85+SQRT('OddsRatio_working_3-way'!W85)&gt;0,0,PI()),ACOS('OddsRatio_working_3-way'!V85/(2*'OddsRatio_working_3-way'!X85)))</f>
        <v>0.27315872339471547</v>
      </c>
      <c r="Z85" s="11">
        <f>'OddsRatio_working_3-way'!X85^(1/3)*COS('OddsRatio_working_3-way'!Y85/3)</f>
        <v>0.53493211014649422</v>
      </c>
      <c r="AA85" s="11">
        <f>'OddsRatio_working_3-way'!X85^(1/3)*COS(('OddsRatio_working_3-way'!Y85+2*PI())/3)</f>
        <v>-0.30976462049846715</v>
      </c>
      <c r="AB85" s="11">
        <f>'OddsRatio_working_3-way'!X85^(1/3)*COS(('OddsRatio_working_3-way'!Y85+4*PI())/3)</f>
        <v>-0.2251674896480273</v>
      </c>
      <c r="AC85" s="11">
        <f>'OddsRatio_working_3-way'!X85^(1/3)*SIN('OddsRatio_working_3-way'!Y85/3)</f>
        <v>4.8842176269171492E-2</v>
      </c>
      <c r="AD85" s="11">
        <f>'OddsRatio_working_3-way'!X85^(1/3)*SIN(('OddsRatio_working_3-way'!Y85+2*PI())/3)</f>
        <v>0.43884370855229377</v>
      </c>
      <c r="AE85" s="11">
        <f>'OddsRatio_working_3-way'!X85^(1/3)*SIN(('OddsRatio_working_3-way'!Y85+4*PI())/3)</f>
        <v>-0.48768588482146519</v>
      </c>
      <c r="AF85" s="11">
        <f>-'OddsRatio_working_3-way'!U85/(3*'OddsRatio_working_3-way'!X85^(1/3))*COS(('OddsRatio_working_3-way'!Y85)/3)</f>
        <v>0.53493211014649411</v>
      </c>
      <c r="AG85" s="11">
        <f>-'OddsRatio_working_3-way'!U85/(3*'OddsRatio_working_3-way'!X85^(1/3))*COS(('OddsRatio_working_3-way'!Y85+2*PI())/3)</f>
        <v>-0.30976462049846709</v>
      </c>
      <c r="AH85" s="11">
        <f>-'OddsRatio_working_3-way'!U85/(3*'OddsRatio_working_3-way'!X85^(1/3))*COS(('OddsRatio_working_3-way'!Y85+4*PI())/3)</f>
        <v>-0.22516748964802724</v>
      </c>
      <c r="AI85" s="11">
        <f>'OddsRatio_working_3-way'!U85/(3*'OddsRatio_working_3-way'!X85^(1/3))*SIN(('OddsRatio_working_3-way'!Y85)/3)</f>
        <v>-4.8842176269171485E-2</v>
      </c>
      <c r="AJ85" s="11">
        <f>'OddsRatio_working_3-way'!U85/(3*'OddsRatio_working_3-way'!X85^(1/3))*SIN(('OddsRatio_working_3-way'!Y85+2*PI())/3)</f>
        <v>-0.43884370855229371</v>
      </c>
      <c r="AK85" s="11">
        <f>'OddsRatio_working_3-way'!U85/(3*'OddsRatio_working_3-way'!X85^(1/3))*SIN(('OddsRatio_working_3-way'!Y85+4*PI())/3)</f>
        <v>0.48768588482146508</v>
      </c>
      <c r="AL85" s="11">
        <f>'OddsRatio_working_3-way'!Z85+'OddsRatio_working_3-way'!AF85</f>
        <v>1.0698642202929882</v>
      </c>
      <c r="AM85" s="11">
        <f>'OddsRatio_working_3-way'!AA85+'OddsRatio_working_3-way'!AG85</f>
        <v>-0.61952924099693418</v>
      </c>
      <c r="AN85" s="11">
        <f>'OddsRatio_working_3-way'!AB85+'OddsRatio_working_3-way'!AH85</f>
        <v>-0.45033497929605454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1.0698642202929882</v>
      </c>
      <c r="AS85" s="11">
        <f>IF(('OddsRatio_working_3-way'!X85=0),IF(Q85&gt;0,-Q85^(1/3),(-Q85)^(1/3)),'OddsRatio_working_3-way'!AM85-'OddsRatio_working_3-way'!R85/3)</f>
        <v>-0.61952924099693418</v>
      </c>
      <c r="AT85" s="11">
        <f>IF(('OddsRatio_working_3-way'!X85=0),IF(Q85&gt;0,-Q85^(1/3),(-Q85)^(1/3)),'OddsRatio_working_3-way'!AN85-'OddsRatio_working_3-way'!R85/3)</f>
        <v>-0.45033497929605454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3.25</v>
      </c>
      <c r="B86" s="4">
        <f>IF('True_Odds_Calculator_3-way'!B85="","",'True_Odds_Calculator_3-way'!B85)</f>
        <v>3.34</v>
      </c>
      <c r="C86" s="4">
        <f>IF('True_Odds_Calculator_3-way'!C85="","",'True_Odds_Calculator_3-way'!C85)</f>
        <v>2.38</v>
      </c>
      <c r="D86" s="9">
        <f t="shared" si="26"/>
        <v>0.29899183811979063</v>
      </c>
      <c r="E86" s="9">
        <f t="shared" si="27"/>
        <v>0.29083668258902773</v>
      </c>
      <c r="F86" s="9">
        <f t="shared" si="28"/>
        <v>0.41017147929118164</v>
      </c>
      <c r="G86" s="9">
        <f t="shared" si="29"/>
        <v>1.0420324013428259</v>
      </c>
      <c r="H86" s="9">
        <f t="shared" si="30"/>
        <v>3.3445729030213576</v>
      </c>
      <c r="I86" s="9">
        <f t="shared" si="31"/>
        <v>3.4383558191422123</v>
      </c>
      <c r="J86" s="9">
        <f t="shared" si="32"/>
        <v>2.4380047138531</v>
      </c>
      <c r="K86" s="11">
        <f t="shared" si="33"/>
        <v>0.30769230769230771</v>
      </c>
      <c r="L86" s="11">
        <f t="shared" si="34"/>
        <v>0.29940119760479045</v>
      </c>
      <c r="M86" s="11">
        <f t="shared" si="35"/>
        <v>0.42016806722689076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-0.28123584763246612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0.23108276014228812</v>
      </c>
      <c r="Q86" s="11">
        <f>2*'OddsRatio_working_3-way'!K86*'OddsRatio_working_3-way'!L86*'OddsRatio_working_3-way'!M86</f>
        <v>7.74146600141669E-2</v>
      </c>
      <c r="R86" s="11">
        <f t="shared" si="36"/>
        <v>0</v>
      </c>
      <c r="S86" s="11">
        <f t="shared" si="37"/>
        <v>-0.8216689376109666</v>
      </c>
      <c r="T86" s="11">
        <f t="shared" si="38"/>
        <v>-0.27526597574906764</v>
      </c>
      <c r="U86" s="11">
        <f>'OddsRatio_working_3-way'!S86-'OddsRatio_working_3-way'!R86^2/3</f>
        <v>-0.8216689376109666</v>
      </c>
      <c r="V86" s="11">
        <f>'OddsRatio_working_3-way'!S86*'OddsRatio_working_3-way'!R86/3-2*'OddsRatio_working_3-way'!R86^3/27-'OddsRatio_working_3-way'!T86</f>
        <v>0.27526597574906764</v>
      </c>
      <c r="W86" s="11">
        <f>'OddsRatio_working_3-way'!V86^2+4*'OddsRatio_working_3-way'!U86^3/27</f>
        <v>-6.4125592712374058E-3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0.14333868692394572</v>
      </c>
      <c r="Y86" s="11">
        <f>IF('OddsRatio_working_3-way'!W86&gt;=0,IF('OddsRatio_working_3-way'!V86+SQRT('OddsRatio_working_3-way'!W86)&gt;0,0,PI()),ACOS('OddsRatio_working_3-way'!V86/(2*'OddsRatio_working_3-way'!X86)))</f>
        <v>0.28309941004654782</v>
      </c>
      <c r="Z86" s="11">
        <f>'OddsRatio_working_3-way'!X86^(1/3)*COS('OddsRatio_working_3-way'!Y86/3)</f>
        <v>0.52101620067141297</v>
      </c>
      <c r="AA86" s="11">
        <f>'OddsRatio_working_3-way'!X86^(1/3)*COS(('OddsRatio_working_3-way'!Y86+2*PI())/3)</f>
        <v>-0.30321434556033527</v>
      </c>
      <c r="AB86" s="11">
        <f>'OddsRatio_working_3-way'!X86^(1/3)*COS(('OddsRatio_working_3-way'!Y86+4*PI())/3)</f>
        <v>-0.21780185511107783</v>
      </c>
      <c r="AC86" s="11">
        <f>'OddsRatio_working_3-way'!X86^(1/3)*SIN('OddsRatio_working_3-way'!Y86/3)</f>
        <v>4.9312924353035137E-2</v>
      </c>
      <c r="AD86" s="11">
        <f>'OddsRatio_working_3-way'!X86^(1/3)*SIN(('OddsRatio_working_3-way'!Y86+2*PI())/3)</f>
        <v>0.42655680338817692</v>
      </c>
      <c r="AE86" s="11">
        <f>'OddsRatio_working_3-way'!X86^(1/3)*SIN(('OddsRatio_working_3-way'!Y86+4*PI())/3)</f>
        <v>-0.47586972774121206</v>
      </c>
      <c r="AF86" s="11">
        <f>-'OddsRatio_working_3-way'!U86/(3*'OddsRatio_working_3-way'!X86^(1/3))*COS(('OddsRatio_working_3-way'!Y86)/3)</f>
        <v>0.52101620067141297</v>
      </c>
      <c r="AG86" s="11">
        <f>-'OddsRatio_working_3-way'!U86/(3*'OddsRatio_working_3-way'!X86^(1/3))*COS(('OddsRatio_working_3-way'!Y86+2*PI())/3)</f>
        <v>-0.30321434556033527</v>
      </c>
      <c r="AH86" s="11">
        <f>-'OddsRatio_working_3-way'!U86/(3*'OddsRatio_working_3-way'!X86^(1/3))*COS(('OddsRatio_working_3-way'!Y86+4*PI())/3)</f>
        <v>-0.21780185511107783</v>
      </c>
      <c r="AI86" s="11">
        <f>'OddsRatio_working_3-way'!U86/(3*'OddsRatio_working_3-way'!X86^(1/3))*SIN(('OddsRatio_working_3-way'!Y86)/3)</f>
        <v>-4.9312924353035137E-2</v>
      </c>
      <c r="AJ86" s="11">
        <f>'OddsRatio_working_3-way'!U86/(3*'OddsRatio_working_3-way'!X86^(1/3))*SIN(('OddsRatio_working_3-way'!Y86+2*PI())/3)</f>
        <v>-0.42655680338817692</v>
      </c>
      <c r="AK86" s="11">
        <f>'OddsRatio_working_3-way'!U86/(3*'OddsRatio_working_3-way'!X86^(1/3))*SIN(('OddsRatio_working_3-way'!Y86+4*PI())/3)</f>
        <v>0.47586972774121206</v>
      </c>
      <c r="AL86" s="11">
        <f>'OddsRatio_working_3-way'!Z86+'OddsRatio_working_3-way'!AF86</f>
        <v>1.0420324013428259</v>
      </c>
      <c r="AM86" s="11">
        <f>'OddsRatio_working_3-way'!AA86+'OddsRatio_working_3-way'!AG86</f>
        <v>-0.60642869112067055</v>
      </c>
      <c r="AN86" s="11">
        <f>'OddsRatio_working_3-way'!AB86+'OddsRatio_working_3-way'!AH86</f>
        <v>-0.43560371022215566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1.0420324013428259</v>
      </c>
      <c r="AS86" s="11">
        <f>IF(('OddsRatio_working_3-way'!X86=0),IF(Q86&gt;0,-Q86^(1/3),(-Q86)^(1/3)),'OddsRatio_working_3-way'!AM86-'OddsRatio_working_3-way'!R86/3)</f>
        <v>-0.60642869112067055</v>
      </c>
      <c r="AT86" s="11">
        <f>IF(('OddsRatio_working_3-way'!X86=0),IF(Q86&gt;0,-Q86^(1/3),(-Q86)^(1/3)),'OddsRatio_working_3-way'!AN86-'OddsRatio_working_3-way'!R86/3)</f>
        <v>-0.43560371022215566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1.78</v>
      </c>
      <c r="B87" s="4">
        <f>IF('True_Odds_Calculator_3-way'!B86="","",'True_Odds_Calculator_3-way'!B86)</f>
        <v>3.67</v>
      </c>
      <c r="C87" s="4">
        <f>IF('True_Odds_Calculator_3-way'!C86="","",'True_Odds_Calculator_3-way'!C86)</f>
        <v>5.09</v>
      </c>
      <c r="D87" s="9">
        <f t="shared" si="26"/>
        <v>0.54910963098800236</v>
      </c>
      <c r="E87" s="9">
        <f t="shared" si="27"/>
        <v>0.26241271066227412</v>
      </c>
      <c r="F87" s="9">
        <f t="shared" si="28"/>
        <v>0.18847765834972346</v>
      </c>
      <c r="G87" s="9">
        <f t="shared" si="29"/>
        <v>1.0527307172090696</v>
      </c>
      <c r="H87" s="9">
        <f t="shared" si="30"/>
        <v>1.8211299594230743</v>
      </c>
      <c r="I87" s="9">
        <f t="shared" si="31"/>
        <v>3.8107910149482156</v>
      </c>
      <c r="J87" s="9">
        <f t="shared" si="32"/>
        <v>5.3056686333850944</v>
      </c>
      <c r="K87" s="11">
        <f t="shared" si="33"/>
        <v>0.5617977528089888</v>
      </c>
      <c r="L87" s="11">
        <f t="shared" si="34"/>
        <v>0.27247956403269757</v>
      </c>
      <c r="M87" s="11">
        <f t="shared" si="35"/>
        <v>0.19646365422396858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-0.25616826282233141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0.22676054753830377</v>
      </c>
      <c r="Q87" s="11">
        <f>2*'OddsRatio_working_3-way'!K87*'OddsRatio_working_3-way'!L87*'OddsRatio_working_3-way'!M87</f>
        <v>6.0148686349682706E-2</v>
      </c>
      <c r="R87" s="11">
        <f t="shared" si="36"/>
        <v>0</v>
      </c>
      <c r="S87" s="11">
        <f t="shared" si="37"/>
        <v>-0.88520156650153137</v>
      </c>
      <c r="T87" s="11">
        <f t="shared" si="38"/>
        <v>-0.23480147652560518</v>
      </c>
      <c r="U87" s="11">
        <f>'OddsRatio_working_3-way'!S87-'OddsRatio_working_3-way'!R87^2/3</f>
        <v>-0.88520156650153137</v>
      </c>
      <c r="V87" s="11">
        <f>'OddsRatio_working_3-way'!S87*'OddsRatio_working_3-way'!R87/3-2*'OddsRatio_working_3-way'!R87^3/27-'OddsRatio_working_3-way'!T87</f>
        <v>0.23480147652560518</v>
      </c>
      <c r="W87" s="11">
        <f>'OddsRatio_working_3-way'!V87^2+4*'OddsRatio_working_3-way'!U87^3/27</f>
        <v>-4.7627947902553452E-2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0.16028075467843744</v>
      </c>
      <c r="Y87" s="11">
        <f>IF('OddsRatio_working_3-way'!W87&gt;=0,IF('OddsRatio_working_3-way'!V87+SQRT('OddsRatio_working_3-way'!W87)&gt;0,0,PI()),ACOS('OddsRatio_working_3-way'!V87/(2*'OddsRatio_working_3-way'!X87)))</f>
        <v>0.74885430599150715</v>
      </c>
      <c r="Z87" s="11">
        <f>'OddsRatio_working_3-way'!X87^(1/3)*COS('OddsRatio_working_3-way'!Y87/3)</f>
        <v>0.52636535860453482</v>
      </c>
      <c r="AA87" s="11">
        <f>'OddsRatio_working_3-way'!X87^(1/3)*COS(('OddsRatio_working_3-way'!Y87+2*PI())/3)</f>
        <v>-0.37939379568629672</v>
      </c>
      <c r="AB87" s="11">
        <f>'OddsRatio_working_3-way'!X87^(1/3)*COS(('OddsRatio_working_3-way'!Y87+4*PI())/3)</f>
        <v>-0.14697156291823801</v>
      </c>
      <c r="AC87" s="11">
        <f>'OddsRatio_working_3-way'!X87^(1/3)*SIN('OddsRatio_working_3-way'!Y87/3)</f>
        <v>0.13418903865429246</v>
      </c>
      <c r="AD87" s="11">
        <f>'OddsRatio_working_3-way'!X87^(1/3)*SIN(('OddsRatio_working_3-way'!Y87+2*PI())/3)</f>
        <v>0.38875125289648688</v>
      </c>
      <c r="AE87" s="11">
        <f>'OddsRatio_working_3-way'!X87^(1/3)*SIN(('OddsRatio_working_3-way'!Y87+4*PI())/3)</f>
        <v>-0.52294029155077937</v>
      </c>
      <c r="AF87" s="11">
        <f>-'OddsRatio_working_3-way'!U87/(3*'OddsRatio_working_3-way'!X87^(1/3))*COS(('OddsRatio_working_3-way'!Y87)/3)</f>
        <v>0.52636535860453482</v>
      </c>
      <c r="AG87" s="11">
        <f>-'OddsRatio_working_3-way'!U87/(3*'OddsRatio_working_3-way'!X87^(1/3))*COS(('OddsRatio_working_3-way'!Y87+2*PI())/3)</f>
        <v>-0.37939379568629672</v>
      </c>
      <c r="AH87" s="11">
        <f>-'OddsRatio_working_3-way'!U87/(3*'OddsRatio_working_3-way'!X87^(1/3))*COS(('OddsRatio_working_3-way'!Y87+4*PI())/3)</f>
        <v>-0.14697156291823801</v>
      </c>
      <c r="AI87" s="11">
        <f>'OddsRatio_working_3-way'!U87/(3*'OddsRatio_working_3-way'!X87^(1/3))*SIN(('OddsRatio_working_3-way'!Y87)/3)</f>
        <v>-0.13418903865429246</v>
      </c>
      <c r="AJ87" s="11">
        <f>'OddsRatio_working_3-way'!U87/(3*'OddsRatio_working_3-way'!X87^(1/3))*SIN(('OddsRatio_working_3-way'!Y87+2*PI())/3)</f>
        <v>-0.38875125289648688</v>
      </c>
      <c r="AK87" s="11">
        <f>'OddsRatio_working_3-way'!U87/(3*'OddsRatio_working_3-way'!X87^(1/3))*SIN(('OddsRatio_working_3-way'!Y87+4*PI())/3)</f>
        <v>0.52294029155077937</v>
      </c>
      <c r="AL87" s="11">
        <f>'OddsRatio_working_3-way'!Z87+'OddsRatio_working_3-way'!AF87</f>
        <v>1.0527307172090696</v>
      </c>
      <c r="AM87" s="11">
        <f>'OddsRatio_working_3-way'!AA87+'OddsRatio_working_3-way'!AG87</f>
        <v>-0.75878759137259344</v>
      </c>
      <c r="AN87" s="11">
        <f>'OddsRatio_working_3-way'!AB87+'OddsRatio_working_3-way'!AH87</f>
        <v>-0.29394312583647603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1.0527307172090696</v>
      </c>
      <c r="AS87" s="11">
        <f>IF(('OddsRatio_working_3-way'!X87=0),IF(Q87&gt;0,-Q87^(1/3),(-Q87)^(1/3)),'OddsRatio_working_3-way'!AM87-'OddsRatio_working_3-way'!R87/3)</f>
        <v>-0.75878759137259344</v>
      </c>
      <c r="AT87" s="11">
        <f>IF(('OddsRatio_working_3-way'!X87=0),IF(Q87&gt;0,-Q87^(1/3),(-Q87)^(1/3)),'OddsRatio_working_3-way'!AN87-'OddsRatio_working_3-way'!R87/3)</f>
        <v>-0.29394312583647603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1.52</v>
      </c>
      <c r="B88" s="4">
        <f>IF('True_Odds_Calculator_3-way'!B87="","",'True_Odds_Calculator_3-way'!B87)</f>
        <v>4.8499999999999996</v>
      </c>
      <c r="C88" s="4">
        <f>IF('True_Odds_Calculator_3-way'!C87="","",'True_Odds_Calculator_3-way'!C87)</f>
        <v>5.94</v>
      </c>
      <c r="D88" s="9">
        <f t="shared" si="26"/>
        <v>0.64386124384345755</v>
      </c>
      <c r="E88" s="9">
        <f t="shared" si="27"/>
        <v>0.19625979981457578</v>
      </c>
      <c r="F88" s="9">
        <f t="shared" si="28"/>
        <v>0.15987895634196675</v>
      </c>
      <c r="G88" s="9">
        <f t="shared" si="29"/>
        <v>1.0637109003325604</v>
      </c>
      <c r="H88" s="9">
        <f t="shared" si="30"/>
        <v>1.5531296681729312</v>
      </c>
      <c r="I88" s="9">
        <f t="shared" si="31"/>
        <v>5.0952869662803568</v>
      </c>
      <c r="J88" s="9">
        <f t="shared" si="32"/>
        <v>6.2547318476428488</v>
      </c>
      <c r="K88" s="11">
        <f t="shared" si="33"/>
        <v>0.65789473684210531</v>
      </c>
      <c r="L88" s="11">
        <f t="shared" si="34"/>
        <v>0.2061855670103093</v>
      </c>
      <c r="M88" s="11">
        <f t="shared" si="35"/>
        <v>0.16835016835016833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-0.2258495609011073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0.212607171370058</v>
      </c>
      <c r="Q88" s="11">
        <f>2*'OddsRatio_working_3-way'!K88*'OddsRatio_working_3-way'!L88*'OddsRatio_working_3-way'!M88</f>
        <v>4.567286173363222E-2</v>
      </c>
      <c r="R88" s="11">
        <f t="shared" si="36"/>
        <v>0</v>
      </c>
      <c r="S88" s="11">
        <f t="shared" si="37"/>
        <v>-0.94136632598171066</v>
      </c>
      <c r="T88" s="11">
        <f t="shared" si="38"/>
        <v>-0.20222692287469615</v>
      </c>
      <c r="U88" s="11">
        <f>'OddsRatio_working_3-way'!S88-'OddsRatio_working_3-way'!R88^2/3</f>
        <v>-0.94136632598171066</v>
      </c>
      <c r="V88" s="11">
        <f>'OddsRatio_working_3-way'!S88*'OddsRatio_working_3-way'!R88/3-2*'OddsRatio_working_3-way'!R88^3/27-'OddsRatio_working_3-way'!T88</f>
        <v>0.20222692287469615</v>
      </c>
      <c r="W88" s="11">
        <f>'OddsRatio_working_3-way'!V88^2+4*'OddsRatio_working_3-way'!U88^3/27</f>
        <v>-8.2691104845476246E-2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0.17577459513596139</v>
      </c>
      <c r="Y88" s="11">
        <f>IF('OddsRatio_working_3-way'!W88&gt;=0,IF('OddsRatio_working_3-way'!V88+SQRT('OddsRatio_working_3-way'!W88)&gt;0,0,PI()),ACOS('OddsRatio_working_3-way'!V88/(2*'OddsRatio_working_3-way'!X88)))</f>
        <v>0.95789266137338469</v>
      </c>
      <c r="Z88" s="11">
        <f>'OddsRatio_working_3-way'!X88^(1/3)*COS('OddsRatio_working_3-way'!Y88/3)</f>
        <v>0.53185545016628022</v>
      </c>
      <c r="AA88" s="11">
        <f>'OddsRatio_working_3-way'!X88^(1/3)*COS(('OddsRatio_working_3-way'!Y88+2*PI())/3)</f>
        <v>-0.41820679978398406</v>
      </c>
      <c r="AB88" s="11">
        <f>'OddsRatio_working_3-way'!X88^(1/3)*COS(('OddsRatio_working_3-way'!Y88+4*PI())/3)</f>
        <v>-0.11364865038229587</v>
      </c>
      <c r="AC88" s="11">
        <f>'OddsRatio_working_3-way'!X88^(1/3)*SIN('OddsRatio_working_3-way'!Y88/3)</f>
        <v>0.17583672954095883</v>
      </c>
      <c r="AD88" s="11">
        <f>'OddsRatio_working_3-way'!X88^(1/3)*SIN(('OddsRatio_working_3-way'!Y88+2*PI())/3)</f>
        <v>0.37268196621472788</v>
      </c>
      <c r="AE88" s="11">
        <f>'OddsRatio_working_3-way'!X88^(1/3)*SIN(('OddsRatio_working_3-way'!Y88+4*PI())/3)</f>
        <v>-0.54851869575568668</v>
      </c>
      <c r="AF88" s="11">
        <f>-'OddsRatio_working_3-way'!U88/(3*'OddsRatio_working_3-way'!X88^(1/3))*COS(('OddsRatio_working_3-way'!Y88)/3)</f>
        <v>0.53185545016628022</v>
      </c>
      <c r="AG88" s="11">
        <f>-'OddsRatio_working_3-way'!U88/(3*'OddsRatio_working_3-way'!X88^(1/3))*COS(('OddsRatio_working_3-way'!Y88+2*PI())/3)</f>
        <v>-0.41820679978398406</v>
      </c>
      <c r="AH88" s="11">
        <f>-'OddsRatio_working_3-way'!U88/(3*'OddsRatio_working_3-way'!X88^(1/3))*COS(('OddsRatio_working_3-way'!Y88+4*PI())/3)</f>
        <v>-0.11364865038229587</v>
      </c>
      <c r="AI88" s="11">
        <f>'OddsRatio_working_3-way'!U88/(3*'OddsRatio_working_3-way'!X88^(1/3))*SIN(('OddsRatio_working_3-way'!Y88)/3)</f>
        <v>-0.17583672954095883</v>
      </c>
      <c r="AJ88" s="11">
        <f>'OddsRatio_working_3-way'!U88/(3*'OddsRatio_working_3-way'!X88^(1/3))*SIN(('OddsRatio_working_3-way'!Y88+2*PI())/3)</f>
        <v>-0.37268196621472788</v>
      </c>
      <c r="AK88" s="11">
        <f>'OddsRatio_working_3-way'!U88/(3*'OddsRatio_working_3-way'!X88^(1/3))*SIN(('OddsRatio_working_3-way'!Y88+4*PI())/3)</f>
        <v>0.54851869575568668</v>
      </c>
      <c r="AL88" s="11">
        <f>'OddsRatio_working_3-way'!Z88+'OddsRatio_working_3-way'!AF88</f>
        <v>1.0637109003325604</v>
      </c>
      <c r="AM88" s="11">
        <f>'OddsRatio_working_3-way'!AA88+'OddsRatio_working_3-way'!AG88</f>
        <v>-0.83641359956796812</v>
      </c>
      <c r="AN88" s="11">
        <f>'OddsRatio_working_3-way'!AB88+'OddsRatio_working_3-way'!AH88</f>
        <v>-0.22729730076459173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1.0637109003325604</v>
      </c>
      <c r="AS88" s="11">
        <f>IF(('OddsRatio_working_3-way'!X88=0),IF(Q88&gt;0,-Q88^(1/3),(-Q88)^(1/3)),'OddsRatio_working_3-way'!AM88-'OddsRatio_working_3-way'!R88/3)</f>
        <v>-0.83641359956796812</v>
      </c>
      <c r="AT88" s="11">
        <f>IF(('OddsRatio_working_3-way'!X88=0),IF(Q88&gt;0,-Q88^(1/3),(-Q88)^(1/3)),'OddsRatio_working_3-way'!AN88-'OddsRatio_working_3-way'!R88/3)</f>
        <v>-0.22729730076459173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1.53</v>
      </c>
      <c r="B89" s="4">
        <f>IF('True_Odds_Calculator_3-way'!B88="","",'True_Odds_Calculator_3-way'!B88)</f>
        <v>4.51</v>
      </c>
      <c r="C89" s="4">
        <f>IF('True_Odds_Calculator_3-way'!C88="","",'True_Odds_Calculator_3-way'!C88)</f>
        <v>6.45</v>
      </c>
      <c r="D89" s="9">
        <f t="shared" si="26"/>
        <v>0.64042674324051863</v>
      </c>
      <c r="E89" s="9">
        <f t="shared" si="27"/>
        <v>0.21193891661322448</v>
      </c>
      <c r="F89" s="9">
        <f t="shared" si="28"/>
        <v>0.14763434014625676</v>
      </c>
      <c r="G89" s="9">
        <f t="shared" si="29"/>
        <v>1.0593563030495841</v>
      </c>
      <c r="H89" s="9">
        <f t="shared" si="30"/>
        <v>1.5614588406162797</v>
      </c>
      <c r="I89" s="9">
        <f t="shared" si="31"/>
        <v>4.7183406237040399</v>
      </c>
      <c r="J89" s="9">
        <f t="shared" si="32"/>
        <v>6.7734918516202329</v>
      </c>
      <c r="K89" s="11">
        <f t="shared" si="33"/>
        <v>0.65359477124183007</v>
      </c>
      <c r="L89" s="11">
        <f t="shared" si="34"/>
        <v>0.22172949002217296</v>
      </c>
      <c r="M89" s="11">
        <f t="shared" si="35"/>
        <v>0.15503875968992248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-0.2277989935725746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0.21322519737654366</v>
      </c>
      <c r="Q89" s="11">
        <f>2*'OddsRatio_working_3-way'!K89*'OddsRatio_working_3-way'!L89*'OddsRatio_working_3-way'!M89</f>
        <v>4.4936817149956523E-2</v>
      </c>
      <c r="R89" s="11">
        <f t="shared" si="36"/>
        <v>0</v>
      </c>
      <c r="S89" s="11">
        <f t="shared" si="37"/>
        <v>-0.93602343905269336</v>
      </c>
      <c r="T89" s="11">
        <f t="shared" si="38"/>
        <v>-0.19726521370973518</v>
      </c>
      <c r="U89" s="11">
        <f>'OddsRatio_working_3-way'!S89-'OddsRatio_working_3-way'!R89^2/3</f>
        <v>-0.93602343905269336</v>
      </c>
      <c r="V89" s="11">
        <f>'OddsRatio_working_3-way'!S89*'OddsRatio_working_3-way'!R89/3-2*'OddsRatio_working_3-way'!R89^3/27-'OddsRatio_working_3-way'!T89</f>
        <v>0.19726521370973518</v>
      </c>
      <c r="W89" s="11">
        <f>'OddsRatio_working_3-way'!V89^2+4*'OddsRatio_working_3-way'!U89^3/27</f>
        <v>-8.2580874293181838E-2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0.17428026195838223</v>
      </c>
      <c r="Y89" s="11">
        <f>IF('OddsRatio_working_3-way'!W89&gt;=0,IF('OddsRatio_working_3-way'!V89+SQRT('OddsRatio_working_3-way'!W89)&gt;0,0,PI()),ACOS('OddsRatio_working_3-way'!V89/(2*'OddsRatio_working_3-way'!X89)))</f>
        <v>0.96922032955548509</v>
      </c>
      <c r="Z89" s="11">
        <f>'OddsRatio_working_3-way'!X89^(1/3)*COS('OddsRatio_working_3-way'!Y89/3)</f>
        <v>0.52967815152479203</v>
      </c>
      <c r="AA89" s="11">
        <f>'OddsRatio_working_3-way'!X89^(1/3)*COS(('OddsRatio_working_3-way'!Y89+2*PI())/3)</f>
        <v>-0.41841853926951</v>
      </c>
      <c r="AB89" s="11">
        <f>'OddsRatio_working_3-way'!X89^(1/3)*COS(('OddsRatio_working_3-way'!Y89+4*PI())/3)</f>
        <v>-0.11125961225528196</v>
      </c>
      <c r="AC89" s="11">
        <f>'OddsRatio_working_3-way'!X89^(1/3)*SIN('OddsRatio_working_3-way'!Y89/3)</f>
        <v>0.17733828919566114</v>
      </c>
      <c r="AD89" s="11">
        <f>'OddsRatio_working_3-way'!X89^(1/3)*SIN(('OddsRatio_working_3-way'!Y89+2*PI())/3)</f>
        <v>0.37004559045222257</v>
      </c>
      <c r="AE89" s="11">
        <f>'OddsRatio_working_3-way'!X89^(1/3)*SIN(('OddsRatio_working_3-way'!Y89+4*PI())/3)</f>
        <v>-0.54738387964788371</v>
      </c>
      <c r="AF89" s="11">
        <f>-'OddsRatio_working_3-way'!U89/(3*'OddsRatio_working_3-way'!X89^(1/3))*COS(('OddsRatio_working_3-way'!Y89)/3)</f>
        <v>0.52967815152479203</v>
      </c>
      <c r="AG89" s="11">
        <f>-'OddsRatio_working_3-way'!U89/(3*'OddsRatio_working_3-way'!X89^(1/3))*COS(('OddsRatio_working_3-way'!Y89+2*PI())/3)</f>
        <v>-0.41841853926951</v>
      </c>
      <c r="AH89" s="11">
        <f>-'OddsRatio_working_3-way'!U89/(3*'OddsRatio_working_3-way'!X89^(1/3))*COS(('OddsRatio_working_3-way'!Y89+4*PI())/3)</f>
        <v>-0.11125961225528196</v>
      </c>
      <c r="AI89" s="11">
        <f>'OddsRatio_working_3-way'!U89/(3*'OddsRatio_working_3-way'!X89^(1/3))*SIN(('OddsRatio_working_3-way'!Y89)/3)</f>
        <v>-0.17733828919566114</v>
      </c>
      <c r="AJ89" s="11">
        <f>'OddsRatio_working_3-way'!U89/(3*'OddsRatio_working_3-way'!X89^(1/3))*SIN(('OddsRatio_working_3-way'!Y89+2*PI())/3)</f>
        <v>-0.37004559045222257</v>
      </c>
      <c r="AK89" s="11">
        <f>'OddsRatio_working_3-way'!U89/(3*'OddsRatio_working_3-way'!X89^(1/3))*SIN(('OddsRatio_working_3-way'!Y89+4*PI())/3)</f>
        <v>0.54738387964788371</v>
      </c>
      <c r="AL89" s="11">
        <f>'OddsRatio_working_3-way'!Z89+'OddsRatio_working_3-way'!AF89</f>
        <v>1.0593563030495841</v>
      </c>
      <c r="AM89" s="11">
        <f>'OddsRatio_working_3-way'!AA89+'OddsRatio_working_3-way'!AG89</f>
        <v>-0.83683707853902001</v>
      </c>
      <c r="AN89" s="11">
        <f>'OddsRatio_working_3-way'!AB89+'OddsRatio_working_3-way'!AH89</f>
        <v>-0.22251922451056391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1.0593563030495841</v>
      </c>
      <c r="AS89" s="11">
        <f>IF(('OddsRatio_working_3-way'!X89=0),IF(Q89&gt;0,-Q89^(1/3),(-Q89)^(1/3)),'OddsRatio_working_3-way'!AM89-'OddsRatio_working_3-way'!R89/3)</f>
        <v>-0.83683707853902001</v>
      </c>
      <c r="AT89" s="11">
        <f>IF(('OddsRatio_working_3-way'!X89=0),IF(Q89&gt;0,-Q89^(1/3),(-Q89)^(1/3)),'OddsRatio_working_3-way'!AN89-'OddsRatio_working_3-way'!R89/3)</f>
        <v>-0.22251922451056391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1.27</v>
      </c>
      <c r="B90" s="4">
        <f>IF('True_Odds_Calculator_3-way'!B89="","",'True_Odds_Calculator_3-way'!B89)</f>
        <v>6.14</v>
      </c>
      <c r="C90" s="4">
        <f>IF('True_Odds_Calculator_3-way'!C89="","",'True_Odds_Calculator_3-way'!C89)</f>
        <v>11.78</v>
      </c>
      <c r="D90" s="9">
        <f t="shared" si="26"/>
        <v>0.77144723040452978</v>
      </c>
      <c r="E90" s="9">
        <f t="shared" si="27"/>
        <v>0.15060225792450421</v>
      </c>
      <c r="F90" s="9">
        <f t="shared" si="28"/>
        <v>7.7950511670965922E-2</v>
      </c>
      <c r="G90" s="9">
        <f t="shared" si="29"/>
        <v>1.0972775659569101</v>
      </c>
      <c r="H90" s="9">
        <f t="shared" si="30"/>
        <v>1.2962649428083659</v>
      </c>
      <c r="I90" s="9">
        <f t="shared" si="31"/>
        <v>6.6400066890185174</v>
      </c>
      <c r="J90" s="9">
        <f t="shared" si="32"/>
        <v>12.828652161015489</v>
      </c>
      <c r="K90" s="11">
        <f t="shared" si="33"/>
        <v>0.78740157480314954</v>
      </c>
      <c r="L90" s="11">
        <f t="shared" si="34"/>
        <v>0.16286644951140067</v>
      </c>
      <c r="M90" s="11">
        <f t="shared" si="35"/>
        <v>8.4889643463497463E-2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-0.16286518669385697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0.1762501382023165</v>
      </c>
      <c r="Q90" s="11">
        <f>2*'OddsRatio_working_3-way'!K90*'OddsRatio_working_3-way'!L90*'OddsRatio_working_3-way'!M90</f>
        <v>2.1772716269588207E-2</v>
      </c>
      <c r="R90" s="11">
        <f t="shared" si="36"/>
        <v>0</v>
      </c>
      <c r="S90" s="11">
        <f t="shared" si="37"/>
        <v>-1.0821842394938561</v>
      </c>
      <c r="T90" s="11">
        <f t="shared" si="38"/>
        <v>-0.13368551445260735</v>
      </c>
      <c r="U90" s="11">
        <f>'OddsRatio_working_3-way'!S90-'OddsRatio_working_3-way'!R90^2/3</f>
        <v>-1.0821842394938561</v>
      </c>
      <c r="V90" s="11">
        <f>'OddsRatio_working_3-way'!S90*'OddsRatio_working_3-way'!R90/3-2*'OddsRatio_working_3-way'!R90^3/27-'OddsRatio_working_3-way'!T90</f>
        <v>0.13368551445260735</v>
      </c>
      <c r="W90" s="11">
        <f>'OddsRatio_working_3-way'!V90^2+4*'OddsRatio_working_3-way'!U90^3/27</f>
        <v>-0.1698867845560178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0.216655603049215</v>
      </c>
      <c r="Y90" s="11">
        <f>IF('OddsRatio_working_3-way'!W90&gt;=0,IF('OddsRatio_working_3-way'!V90+SQRT('OddsRatio_working_3-way'!W90)&gt;0,0,PI()),ACOS('OddsRatio_working_3-way'!V90/(2*'OddsRatio_working_3-way'!X90)))</f>
        <v>1.2571587602347232</v>
      </c>
      <c r="Z90" s="11">
        <f>'OddsRatio_working_3-way'!X90^(1/3)*COS('OddsRatio_working_3-way'!Y90/3)</f>
        <v>0.54863878297845503</v>
      </c>
      <c r="AA90" s="11">
        <f>'OddsRatio_working_3-way'!X90^(1/3)*COS(('OddsRatio_working_3-way'!Y90+2*PI())/3)</f>
        <v>-0.48596219016757575</v>
      </c>
      <c r="AB90" s="11">
        <f>'OddsRatio_working_3-way'!X90^(1/3)*COS(('OddsRatio_working_3-way'!Y90+4*PI())/3)</f>
        <v>-6.2676592810879145E-2</v>
      </c>
      <c r="AC90" s="11">
        <f>'OddsRatio_working_3-way'!X90^(1/3)*SIN('OddsRatio_working_3-way'!Y90/3)</f>
        <v>0.24438405357798024</v>
      </c>
      <c r="AD90" s="11">
        <f>'OddsRatio_working_3-way'!X90^(1/3)*SIN(('OddsRatio_working_3-way'!Y90+2*PI())/3)</f>
        <v>0.35294309677172936</v>
      </c>
      <c r="AE90" s="11">
        <f>'OddsRatio_working_3-way'!X90^(1/3)*SIN(('OddsRatio_working_3-way'!Y90+4*PI())/3)</f>
        <v>-0.59732715034970962</v>
      </c>
      <c r="AF90" s="11">
        <f>-'OddsRatio_working_3-way'!U90/(3*'OddsRatio_working_3-way'!X90^(1/3))*COS(('OddsRatio_working_3-way'!Y90)/3)</f>
        <v>0.54863878297845503</v>
      </c>
      <c r="AG90" s="11">
        <f>-'OddsRatio_working_3-way'!U90/(3*'OddsRatio_working_3-way'!X90^(1/3))*COS(('OddsRatio_working_3-way'!Y90+2*PI())/3)</f>
        <v>-0.48596219016757575</v>
      </c>
      <c r="AH90" s="11">
        <f>-'OddsRatio_working_3-way'!U90/(3*'OddsRatio_working_3-way'!X90^(1/3))*COS(('OddsRatio_working_3-way'!Y90+4*PI())/3)</f>
        <v>-6.2676592810879145E-2</v>
      </c>
      <c r="AI90" s="11">
        <f>'OddsRatio_working_3-way'!U90/(3*'OddsRatio_working_3-way'!X90^(1/3))*SIN(('OddsRatio_working_3-way'!Y90)/3)</f>
        <v>-0.24438405357798024</v>
      </c>
      <c r="AJ90" s="11">
        <f>'OddsRatio_working_3-way'!U90/(3*'OddsRatio_working_3-way'!X90^(1/3))*SIN(('OddsRatio_working_3-way'!Y90+2*PI())/3)</f>
        <v>-0.35294309677172936</v>
      </c>
      <c r="AK90" s="11">
        <f>'OddsRatio_working_3-way'!U90/(3*'OddsRatio_working_3-way'!X90^(1/3))*SIN(('OddsRatio_working_3-way'!Y90+4*PI())/3)</f>
        <v>0.59732715034970962</v>
      </c>
      <c r="AL90" s="11">
        <f>'OddsRatio_working_3-way'!Z90+'OddsRatio_working_3-way'!AF90</f>
        <v>1.0972775659569101</v>
      </c>
      <c r="AM90" s="11">
        <f>'OddsRatio_working_3-way'!AA90+'OddsRatio_working_3-way'!AG90</f>
        <v>-0.97192438033515149</v>
      </c>
      <c r="AN90" s="11">
        <f>'OddsRatio_working_3-way'!AB90+'OddsRatio_working_3-way'!AH90</f>
        <v>-0.12535318562175829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1.0972775659569101</v>
      </c>
      <c r="AS90" s="11">
        <f>IF(('OddsRatio_working_3-way'!X90=0),IF(Q90&gt;0,-Q90^(1/3),(-Q90)^(1/3)),'OddsRatio_working_3-way'!AM90-'OddsRatio_working_3-way'!R90/3)</f>
        <v>-0.97192438033515149</v>
      </c>
      <c r="AT90" s="11">
        <f>IF(('OddsRatio_working_3-way'!X90=0),IF(Q90&gt;0,-Q90^(1/3),(-Q90)^(1/3)),'OddsRatio_working_3-way'!AN90-'OddsRatio_working_3-way'!R90/3)</f>
        <v>-0.12535318562175829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2.3199999999999998</v>
      </c>
      <c r="B91" s="4">
        <f>IF('True_Odds_Calculator_3-way'!B90="","",'True_Odds_Calculator_3-way'!B90)</f>
        <v>3.25</v>
      </c>
      <c r="C91" s="4">
        <f>IF('True_Odds_Calculator_3-way'!C90="","",'True_Odds_Calculator_3-way'!C90)</f>
        <v>3.46</v>
      </c>
      <c r="D91" s="9">
        <f t="shared" si="26"/>
        <v>0.42074763793976827</v>
      </c>
      <c r="E91" s="9">
        <f t="shared" si="27"/>
        <v>0.29880318431527025</v>
      </c>
      <c r="F91" s="9">
        <f t="shared" si="28"/>
        <v>0.28044917774496136</v>
      </c>
      <c r="G91" s="9">
        <f t="shared" si="29"/>
        <v>1.0429709104585561</v>
      </c>
      <c r="H91" s="9">
        <f t="shared" si="30"/>
        <v>2.3767216018052943</v>
      </c>
      <c r="I91" s="9">
        <f t="shared" si="31"/>
        <v>3.3466845485317518</v>
      </c>
      <c r="J91" s="9">
        <f t="shared" si="32"/>
        <v>3.5657084397280472</v>
      </c>
      <c r="K91" s="11">
        <f t="shared" si="33"/>
        <v>0.43103448275862072</v>
      </c>
      <c r="L91" s="11">
        <f t="shared" si="34"/>
        <v>0.30769230769230771</v>
      </c>
      <c r="M91" s="11">
        <f t="shared" si="35"/>
        <v>0.28901734104046245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-0.2800555035954676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0.23113721040769075</v>
      </c>
      <c r="Q91" s="11">
        <f>2*'OddsRatio_working_3-way'!K91*'OddsRatio_working_3-way'!L91*'OddsRatio_working_3-way'!M91</f>
        <v>7.666242467916777E-2</v>
      </c>
      <c r="R91" s="11">
        <f t="shared" si="36"/>
        <v>0</v>
      </c>
      <c r="S91" s="11">
        <f t="shared" si="37"/>
        <v>-0.82532643508253289</v>
      </c>
      <c r="T91" s="11">
        <f t="shared" si="38"/>
        <v>-0.27374011113848529</v>
      </c>
      <c r="U91" s="11">
        <f>'OddsRatio_working_3-way'!S91-'OddsRatio_working_3-way'!R91^2/3</f>
        <v>-0.82532643508253289</v>
      </c>
      <c r="V91" s="11">
        <f>'OddsRatio_working_3-way'!S91*'OddsRatio_working_3-way'!R91/3-2*'OddsRatio_working_3-way'!R91^3/27-'OddsRatio_working_3-way'!T91</f>
        <v>0.27374011113848529</v>
      </c>
      <c r="W91" s="11">
        <f>'OddsRatio_working_3-way'!V91^2+4*'OddsRatio_working_3-way'!U91^3/27</f>
        <v>-8.3526372434590407E-3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0.1442968170903029</v>
      </c>
      <c r="Y91" s="11">
        <f>IF('OddsRatio_working_3-way'!W91&gt;=0,IF('OddsRatio_working_3-way'!V91+SQRT('OddsRatio_working_3-way'!W91)&gt;0,0,PI()),ACOS('OddsRatio_working_3-way'!V91/(2*'OddsRatio_working_3-way'!X91)))</f>
        <v>0.32223069183007258</v>
      </c>
      <c r="Z91" s="11">
        <f>'OddsRatio_working_3-way'!X91^(1/3)*COS('OddsRatio_working_3-way'!Y91/3)</f>
        <v>0.52148545522927803</v>
      </c>
      <c r="AA91" s="11">
        <f>'OddsRatio_working_3-way'!X91^(1/3)*COS(('OddsRatio_working_3-way'!Y91+2*PI())/3)</f>
        <v>-0.30943871059955974</v>
      </c>
      <c r="AB91" s="11">
        <f>'OddsRatio_working_3-way'!X91^(1/3)*COS(('OddsRatio_working_3-way'!Y91+4*PI())/3)</f>
        <v>-0.21204674462971837</v>
      </c>
      <c r="AC91" s="11">
        <f>'OddsRatio_working_3-way'!X91^(1/3)*SIN('OddsRatio_working_3-way'!Y91/3)</f>
        <v>5.6229277769594979E-2</v>
      </c>
      <c r="AD91" s="11">
        <f>'OddsRatio_working_3-way'!X91^(1/3)*SIN(('OddsRatio_working_3-way'!Y91+2*PI())/3)</f>
        <v>0.42350501304784988</v>
      </c>
      <c r="AE91" s="11">
        <f>'OddsRatio_working_3-way'!X91^(1/3)*SIN(('OddsRatio_working_3-way'!Y91+4*PI())/3)</f>
        <v>-0.47973429081744468</v>
      </c>
      <c r="AF91" s="11">
        <f>-'OddsRatio_working_3-way'!U91/(3*'OddsRatio_working_3-way'!X91^(1/3))*COS(('OddsRatio_working_3-way'!Y91)/3)</f>
        <v>0.52148545522927814</v>
      </c>
      <c r="AG91" s="11">
        <f>-'OddsRatio_working_3-way'!U91/(3*'OddsRatio_working_3-way'!X91^(1/3))*COS(('OddsRatio_working_3-way'!Y91+2*PI())/3)</f>
        <v>-0.30943871059955985</v>
      </c>
      <c r="AH91" s="11">
        <f>-'OddsRatio_working_3-way'!U91/(3*'OddsRatio_working_3-way'!X91^(1/3))*COS(('OddsRatio_working_3-way'!Y91+4*PI())/3)</f>
        <v>-0.21204674462971843</v>
      </c>
      <c r="AI91" s="11">
        <f>'OddsRatio_working_3-way'!U91/(3*'OddsRatio_working_3-way'!X91^(1/3))*SIN(('OddsRatio_working_3-way'!Y91)/3)</f>
        <v>-5.6229277769594993E-2</v>
      </c>
      <c r="AJ91" s="11">
        <f>'OddsRatio_working_3-way'!U91/(3*'OddsRatio_working_3-way'!X91^(1/3))*SIN(('OddsRatio_working_3-way'!Y91+2*PI())/3)</f>
        <v>-0.42350501304784999</v>
      </c>
      <c r="AK91" s="11">
        <f>'OddsRatio_working_3-way'!U91/(3*'OddsRatio_working_3-way'!X91^(1/3))*SIN(('OddsRatio_working_3-way'!Y91+4*PI())/3)</f>
        <v>0.47973429081744479</v>
      </c>
      <c r="AL91" s="11">
        <f>'OddsRatio_working_3-way'!Z91+'OddsRatio_working_3-way'!AF91</f>
        <v>1.0429709104585561</v>
      </c>
      <c r="AM91" s="11">
        <f>'OddsRatio_working_3-way'!AA91+'OddsRatio_working_3-way'!AG91</f>
        <v>-0.61887742119911959</v>
      </c>
      <c r="AN91" s="11">
        <f>'OddsRatio_working_3-way'!AB91+'OddsRatio_working_3-way'!AH91</f>
        <v>-0.4240934892594368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1.0429709104585561</v>
      </c>
      <c r="AS91" s="11">
        <f>IF(('OddsRatio_working_3-way'!X91=0),IF(Q91&gt;0,-Q91^(1/3),(-Q91)^(1/3)),'OddsRatio_working_3-way'!AM91-'OddsRatio_working_3-way'!R91/3)</f>
        <v>-0.61887742119911959</v>
      </c>
      <c r="AT91" s="11">
        <f>IF(('OddsRatio_working_3-way'!X91=0),IF(Q91&gt;0,-Q91^(1/3),(-Q91)^(1/3)),'OddsRatio_working_3-way'!AN91-'OddsRatio_working_3-way'!R91/3)</f>
        <v>-0.4240934892594368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2.0099999999999998</v>
      </c>
      <c r="B92" s="4">
        <f>IF('True_Odds_Calculator_3-way'!B91="","",'True_Odds_Calculator_3-way'!B91)</f>
        <v>3.61</v>
      </c>
      <c r="C92" s="4">
        <f>IF('True_Odds_Calculator_3-way'!C91="","",'True_Odds_Calculator_3-way'!C91)</f>
        <v>3.92</v>
      </c>
      <c r="D92" s="9">
        <f t="shared" si="26"/>
        <v>0.48587105297265459</v>
      </c>
      <c r="E92" s="9">
        <f t="shared" si="27"/>
        <v>0.26777696847405535</v>
      </c>
      <c r="F92" s="9">
        <f t="shared" si="28"/>
        <v>0.24635197855328977</v>
      </c>
      <c r="G92" s="9">
        <f t="shared" si="29"/>
        <v>1.047682421701839</v>
      </c>
      <c r="H92" s="9">
        <f t="shared" si="30"/>
        <v>2.0581592459188576</v>
      </c>
      <c r="I92" s="9">
        <f t="shared" si="31"/>
        <v>3.7344511206418001</v>
      </c>
      <c r="J92" s="9">
        <f t="shared" si="32"/>
        <v>4.0592326713693696</v>
      </c>
      <c r="K92" s="11">
        <f t="shared" si="33"/>
        <v>0.49751243781094534</v>
      </c>
      <c r="L92" s="11">
        <f t="shared" si="34"/>
        <v>0.2770083102493075</v>
      </c>
      <c r="M92" s="11">
        <f t="shared" si="35"/>
        <v>0.25510204081632654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-0.27061720624082919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0.22992617893066192</v>
      </c>
      <c r="Q92" s="11">
        <f>2*'OddsRatio_working_3-way'!K92*'OddsRatio_working_3-way'!L92*'OddsRatio_working_3-way'!M92</f>
        <v>7.0313816186746758E-2</v>
      </c>
      <c r="R92" s="11">
        <f t="shared" si="36"/>
        <v>0</v>
      </c>
      <c r="S92" s="11">
        <f t="shared" si="37"/>
        <v>-0.84963621539291456</v>
      </c>
      <c r="T92" s="11">
        <f t="shared" si="38"/>
        <v>-0.25982758880517259</v>
      </c>
      <c r="U92" s="11">
        <f>'OddsRatio_working_3-way'!S92-'OddsRatio_working_3-way'!R92^2/3</f>
        <v>-0.84963621539291456</v>
      </c>
      <c r="V92" s="11">
        <f>'OddsRatio_working_3-way'!S92*'OddsRatio_working_3-way'!R92/3-2*'OddsRatio_working_3-way'!R92^3/27-'OddsRatio_working_3-way'!T92</f>
        <v>0.25982758880517259</v>
      </c>
      <c r="W92" s="11">
        <f>'OddsRatio_working_3-way'!V92^2+4*'OddsRatio_working_3-way'!U92^3/27</f>
        <v>-2.3354340285477143E-2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0.15071887422432118</v>
      </c>
      <c r="Y92" s="11">
        <f>IF('OddsRatio_working_3-way'!W92&gt;=0,IF('OddsRatio_working_3-way'!V92+SQRT('OddsRatio_working_3-way'!W92)&gt;0,0,PI()),ACOS('OddsRatio_working_3-way'!V92/(2*'OddsRatio_working_3-way'!X92)))</f>
        <v>0.53167119952573261</v>
      </c>
      <c r="Z92" s="11">
        <f>'OddsRatio_working_3-way'!X92^(1/3)*COS('OddsRatio_working_3-way'!Y92/3)</f>
        <v>0.5238412108509195</v>
      </c>
      <c r="AA92" s="11">
        <f>'OddsRatio_working_3-way'!X92^(1/3)*COS(('OddsRatio_working_3-way'!Y92+2*PI())/3)</f>
        <v>-0.34317233284654625</v>
      </c>
      <c r="AB92" s="11">
        <f>'OddsRatio_working_3-way'!X92^(1/3)*COS(('OddsRatio_working_3-way'!Y92+4*PI())/3)</f>
        <v>-0.18066887800437312</v>
      </c>
      <c r="AC92" s="11">
        <f>'OddsRatio_working_3-way'!X92^(1/3)*SIN('OddsRatio_working_3-way'!Y92/3)</f>
        <v>9.3821413397372905E-2</v>
      </c>
      <c r="AD92" s="11">
        <f>'OddsRatio_working_3-way'!X92^(1/3)*SIN(('OddsRatio_working_3-way'!Y92+2*PI())/3)</f>
        <v>0.40674908944741039</v>
      </c>
      <c r="AE92" s="11">
        <f>'OddsRatio_working_3-way'!X92^(1/3)*SIN(('OddsRatio_working_3-way'!Y92+4*PI())/3)</f>
        <v>-0.50057050284478322</v>
      </c>
      <c r="AF92" s="11">
        <f>-'OddsRatio_working_3-way'!U92/(3*'OddsRatio_working_3-way'!X92^(1/3))*COS(('OddsRatio_working_3-way'!Y92)/3)</f>
        <v>0.5238412108509195</v>
      </c>
      <c r="AG92" s="11">
        <f>-'OddsRatio_working_3-way'!U92/(3*'OddsRatio_working_3-way'!X92^(1/3))*COS(('OddsRatio_working_3-way'!Y92+2*PI())/3)</f>
        <v>-0.34317233284654625</v>
      </c>
      <c r="AH92" s="11">
        <f>-'OddsRatio_working_3-way'!U92/(3*'OddsRatio_working_3-way'!X92^(1/3))*COS(('OddsRatio_working_3-way'!Y92+4*PI())/3)</f>
        <v>-0.18066887800437312</v>
      </c>
      <c r="AI92" s="11">
        <f>'OddsRatio_working_3-way'!U92/(3*'OddsRatio_working_3-way'!X92^(1/3))*SIN(('OddsRatio_working_3-way'!Y92)/3)</f>
        <v>-9.3821413397372905E-2</v>
      </c>
      <c r="AJ92" s="11">
        <f>'OddsRatio_working_3-way'!U92/(3*'OddsRatio_working_3-way'!X92^(1/3))*SIN(('OddsRatio_working_3-way'!Y92+2*PI())/3)</f>
        <v>-0.40674908944741039</v>
      </c>
      <c r="AK92" s="11">
        <f>'OddsRatio_working_3-way'!U92/(3*'OddsRatio_working_3-way'!X92^(1/3))*SIN(('OddsRatio_working_3-way'!Y92+4*PI())/3)</f>
        <v>0.50057050284478322</v>
      </c>
      <c r="AL92" s="11">
        <f>'OddsRatio_working_3-way'!Z92+'OddsRatio_working_3-way'!AF92</f>
        <v>1.047682421701839</v>
      </c>
      <c r="AM92" s="11">
        <f>'OddsRatio_working_3-way'!AA92+'OddsRatio_working_3-way'!AG92</f>
        <v>-0.68634466569309249</v>
      </c>
      <c r="AN92" s="11">
        <f>'OddsRatio_working_3-way'!AB92+'OddsRatio_working_3-way'!AH92</f>
        <v>-0.36133775600874624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1.047682421701839</v>
      </c>
      <c r="AS92" s="11">
        <f>IF(('OddsRatio_working_3-way'!X92=0),IF(Q92&gt;0,-Q92^(1/3),(-Q92)^(1/3)),'OddsRatio_working_3-way'!AM92-'OddsRatio_working_3-way'!R92/3)</f>
        <v>-0.68634466569309249</v>
      </c>
      <c r="AT92" s="11">
        <f>IF(('OddsRatio_working_3-way'!X92=0),IF(Q92&gt;0,-Q92^(1/3),(-Q92)^(1/3)),'OddsRatio_working_3-way'!AN92-'OddsRatio_working_3-way'!R92/3)</f>
        <v>-0.36133775600874624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5.64</v>
      </c>
      <c r="B93" s="4">
        <f>IF('True_Odds_Calculator_3-way'!B92="","",'True_Odds_Calculator_3-way'!B92)</f>
        <v>4.0199999999999996</v>
      </c>
      <c r="C93" s="4">
        <f>IF('True_Odds_Calculator_3-way'!C92="","",'True_Odds_Calculator_3-way'!C92)</f>
        <v>1.65</v>
      </c>
      <c r="D93" s="9">
        <f t="shared" si="26"/>
        <v>0.16919944464995146</v>
      </c>
      <c r="E93" s="9">
        <f t="shared" si="27"/>
        <v>0.23833055592474606</v>
      </c>
      <c r="F93" s="9">
        <f t="shared" si="28"/>
        <v>0.59246999942530287</v>
      </c>
      <c r="G93" s="9">
        <f t="shared" si="29"/>
        <v>1.0582295006693032</v>
      </c>
      <c r="H93" s="9">
        <f t="shared" si="30"/>
        <v>5.9101848831055657</v>
      </c>
      <c r="I93" s="9">
        <f t="shared" si="31"/>
        <v>4.1958530920212951</v>
      </c>
      <c r="J93" s="9">
        <f t="shared" si="32"/>
        <v>1.6878491754350466</v>
      </c>
      <c r="K93" s="11">
        <f t="shared" si="33"/>
        <v>0.1773049645390071</v>
      </c>
      <c r="L93" s="11">
        <f t="shared" si="34"/>
        <v>0.24875621890547267</v>
      </c>
      <c r="M93" s="11">
        <f t="shared" si="35"/>
        <v>0.60606060606060608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-0.24347208723201119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0.22213240695298495</v>
      </c>
      <c r="Q93" s="11">
        <f>2*'OddsRatio_working_3-way'!K93*'OddsRatio_working_3-way'!L93*'OddsRatio_working_3-way'!M93</f>
        <v>5.3461469784111898E-2</v>
      </c>
      <c r="R93" s="11">
        <f t="shared" si="36"/>
        <v>0</v>
      </c>
      <c r="S93" s="11">
        <f t="shared" si="37"/>
        <v>-0.91235266218138966</v>
      </c>
      <c r="T93" s="11">
        <f t="shared" si="38"/>
        <v>-0.21957946141549692</v>
      </c>
      <c r="U93" s="11">
        <f>'OddsRatio_working_3-way'!S93-'OddsRatio_working_3-way'!R93^2/3</f>
        <v>-0.91235266218138966</v>
      </c>
      <c r="V93" s="11">
        <f>'OddsRatio_working_3-way'!S93*'OddsRatio_working_3-way'!R93/3-2*'OddsRatio_working_3-way'!R93^3/27-'OddsRatio_working_3-way'!T93</f>
        <v>0.21957946141549692</v>
      </c>
      <c r="W93" s="11">
        <f>'OddsRatio_working_3-way'!V93^2+4*'OddsRatio_working_3-way'!U93^3/27</f>
        <v>-6.4293133055155036E-2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0.1677112644775797</v>
      </c>
      <c r="Y93" s="11">
        <f>IF('OddsRatio_working_3-way'!W93&gt;=0,IF('OddsRatio_working_3-way'!V93+SQRT('OddsRatio_working_3-way'!W93)&gt;0,0,PI()),ACOS('OddsRatio_working_3-way'!V93/(2*'OddsRatio_working_3-way'!X93)))</f>
        <v>0.8570961174564945</v>
      </c>
      <c r="Z93" s="11">
        <f>'OddsRatio_working_3-way'!X93^(1/3)*COS('OddsRatio_working_3-way'!Y93/3)</f>
        <v>0.5291147503346515</v>
      </c>
      <c r="AA93" s="11">
        <f>'OddsRatio_working_3-way'!X93^(1/3)*COS(('OddsRatio_working_3-way'!Y93+2*PI())/3)</f>
        <v>-0.3991543709698766</v>
      </c>
      <c r="AB93" s="11">
        <f>'OddsRatio_working_3-way'!X93^(1/3)*COS(('OddsRatio_working_3-way'!Y93+4*PI())/3)</f>
        <v>-0.12996037936477509</v>
      </c>
      <c r="AC93" s="11">
        <f>'OddsRatio_working_3-way'!X93^(1/3)*SIN('OddsRatio_working_3-way'!Y93/3)</f>
        <v>0.1554192235174352</v>
      </c>
      <c r="AD93" s="11">
        <f>'OddsRatio_working_3-way'!X93^(1/3)*SIN(('OddsRatio_working_3-way'!Y93+2*PI())/3)</f>
        <v>0.38051720354815138</v>
      </c>
      <c r="AE93" s="11">
        <f>'OddsRatio_working_3-way'!X93^(1/3)*SIN(('OddsRatio_working_3-way'!Y93+4*PI())/3)</f>
        <v>-0.53593642706558664</v>
      </c>
      <c r="AF93" s="11">
        <f>-'OddsRatio_working_3-way'!U93/(3*'OddsRatio_working_3-way'!X93^(1/3))*COS(('OddsRatio_working_3-way'!Y93)/3)</f>
        <v>0.52911475033465161</v>
      </c>
      <c r="AG93" s="11">
        <f>-'OddsRatio_working_3-way'!U93/(3*'OddsRatio_working_3-way'!X93^(1/3))*COS(('OddsRatio_working_3-way'!Y93+2*PI())/3)</f>
        <v>-0.39915437096987666</v>
      </c>
      <c r="AH93" s="11">
        <f>-'OddsRatio_working_3-way'!U93/(3*'OddsRatio_working_3-way'!X93^(1/3))*COS(('OddsRatio_working_3-way'!Y93+4*PI())/3)</f>
        <v>-0.12996037936477511</v>
      </c>
      <c r="AI93" s="11">
        <f>'OddsRatio_working_3-way'!U93/(3*'OddsRatio_working_3-way'!X93^(1/3))*SIN(('OddsRatio_working_3-way'!Y93)/3)</f>
        <v>-0.15541922351743523</v>
      </c>
      <c r="AJ93" s="11">
        <f>'OddsRatio_working_3-way'!U93/(3*'OddsRatio_working_3-way'!X93^(1/3))*SIN(('OddsRatio_working_3-way'!Y93+2*PI())/3)</f>
        <v>-0.38051720354815149</v>
      </c>
      <c r="AK93" s="11">
        <f>'OddsRatio_working_3-way'!U93/(3*'OddsRatio_working_3-way'!X93^(1/3))*SIN(('OddsRatio_working_3-way'!Y93+4*PI())/3)</f>
        <v>0.53593642706558675</v>
      </c>
      <c r="AL93" s="11">
        <f>'OddsRatio_working_3-way'!Z93+'OddsRatio_working_3-way'!AF93</f>
        <v>1.0582295006693032</v>
      </c>
      <c r="AM93" s="11">
        <f>'OddsRatio_working_3-way'!AA93+'OddsRatio_working_3-way'!AG93</f>
        <v>-0.79830874193975321</v>
      </c>
      <c r="AN93" s="11">
        <f>'OddsRatio_working_3-way'!AB93+'OddsRatio_working_3-way'!AH93</f>
        <v>-0.25992075872955023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1.0582295006693032</v>
      </c>
      <c r="AS93" s="11">
        <f>IF(('OddsRatio_working_3-way'!X93=0),IF(Q93&gt;0,-Q93^(1/3),(-Q93)^(1/3)),'OddsRatio_working_3-way'!AM93-'OddsRatio_working_3-way'!R93/3)</f>
        <v>-0.79830874193975321</v>
      </c>
      <c r="AT93" s="11">
        <f>IF(('OddsRatio_working_3-way'!X93=0),IF(Q93&gt;0,-Q93^(1/3),(-Q93)^(1/3)),'OddsRatio_working_3-way'!AN93-'OddsRatio_working_3-way'!R93/3)</f>
        <v>-0.25992075872955023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2.2999999999999998</v>
      </c>
      <c r="B94" s="4">
        <f>IF('True_Odds_Calculator_3-way'!B93="","",'True_Odds_Calculator_3-way'!B93)</f>
        <v>3.63</v>
      </c>
      <c r="C94" s="4">
        <f>IF('True_Odds_Calculator_3-way'!C93="","",'True_Odds_Calculator_3-way'!C93)</f>
        <v>3</v>
      </c>
      <c r="D94" s="9">
        <f t="shared" si="26"/>
        <v>0.41864754584204789</v>
      </c>
      <c r="E94" s="9">
        <f t="shared" si="27"/>
        <v>0.26251308800547152</v>
      </c>
      <c r="F94" s="9">
        <f t="shared" si="28"/>
        <v>0.3188393661524806</v>
      </c>
      <c r="G94" s="9">
        <f t="shared" si="29"/>
        <v>1.0681877869525112</v>
      </c>
      <c r="H94" s="9">
        <f t="shared" si="30"/>
        <v>2.3886441230382642</v>
      </c>
      <c r="I94" s="9">
        <f t="shared" si="31"/>
        <v>3.809333879685104</v>
      </c>
      <c r="J94" s="9">
        <f t="shared" si="32"/>
        <v>3.1363755739050228</v>
      </c>
      <c r="K94" s="11">
        <f t="shared" si="33"/>
        <v>0.43478260869565222</v>
      </c>
      <c r="L94" s="11">
        <f t="shared" si="34"/>
        <v>0.27548209366391185</v>
      </c>
      <c r="M94" s="11">
        <f t="shared" si="35"/>
        <v>0.33333333333333331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-0.2730067473150477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0.23675490078652134</v>
      </c>
      <c r="Q94" s="11">
        <f>2*'OddsRatio_working_3-way'!K94*'OddsRatio_working_3-way'!L94*'OddsRatio_working_3-way'!M94</f>
        <v>7.9849882221423724E-2</v>
      </c>
      <c r="R94" s="11">
        <f t="shared" si="36"/>
        <v>0</v>
      </c>
      <c r="S94" s="11">
        <f t="shared" si="37"/>
        <v>-0.86721263527347181</v>
      </c>
      <c r="T94" s="11">
        <f t="shared" si="38"/>
        <v>-0.29248318221702252</v>
      </c>
      <c r="U94" s="11">
        <f>'OddsRatio_working_3-way'!S94-'OddsRatio_working_3-way'!R94^2/3</f>
        <v>-0.86721263527347181</v>
      </c>
      <c r="V94" s="11">
        <f>'OddsRatio_working_3-way'!S94*'OddsRatio_working_3-way'!R94/3-2*'OddsRatio_working_3-way'!R94^3/27-'OddsRatio_working_3-way'!T94</f>
        <v>0.29248318221702252</v>
      </c>
      <c r="W94" s="11">
        <f>'OddsRatio_working_3-way'!V94^2+4*'OddsRatio_working_3-way'!U94^3/27</f>
        <v>-1.1074919586699525E-2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0.15541985994918373</v>
      </c>
      <c r="Y94" s="11">
        <f>IF('OddsRatio_working_3-way'!W94&gt;=0,IF('OddsRatio_working_3-way'!V94+SQRT('OddsRatio_working_3-way'!W94)&gt;0,0,PI()),ACOS('OddsRatio_working_3-way'!V94/(2*'OddsRatio_working_3-way'!X94)))</f>
        <v>0.34538455420831782</v>
      </c>
      <c r="Z94" s="11">
        <f>'OddsRatio_working_3-way'!X94^(1/3)*COS('OddsRatio_working_3-way'!Y94/3)</f>
        <v>0.53409389347625569</v>
      </c>
      <c r="AA94" s="11">
        <f>'OddsRatio_working_3-way'!X94^(1/3)*COS(('OddsRatio_working_3-way'!Y94+2*PI())/3)</f>
        <v>-0.32053473536224808</v>
      </c>
      <c r="AB94" s="11">
        <f>'OddsRatio_working_3-way'!X94^(1/3)*COS(('OddsRatio_working_3-way'!Y94+4*PI())/3)</f>
        <v>-0.21355915811400775</v>
      </c>
      <c r="AC94" s="11">
        <f>'OddsRatio_working_3-way'!X94^(1/3)*SIN('OddsRatio_working_3-way'!Y94/3)</f>
        <v>6.1762378320987375E-2</v>
      </c>
      <c r="AD94" s="11">
        <f>'OddsRatio_working_3-way'!X94^(1/3)*SIN(('OddsRatio_working_3-way'!Y94+2*PI())/3)</f>
        <v>0.43165769059608372</v>
      </c>
      <c r="AE94" s="11">
        <f>'OddsRatio_working_3-way'!X94^(1/3)*SIN(('OddsRatio_working_3-way'!Y94+4*PI())/3)</f>
        <v>-0.49342006891707085</v>
      </c>
      <c r="AF94" s="11">
        <f>-'OddsRatio_working_3-way'!U94/(3*'OddsRatio_working_3-way'!X94^(1/3))*COS(('OddsRatio_working_3-way'!Y94)/3)</f>
        <v>0.53409389347625558</v>
      </c>
      <c r="AG94" s="11">
        <f>-'OddsRatio_working_3-way'!U94/(3*'OddsRatio_working_3-way'!X94^(1/3))*COS(('OddsRatio_working_3-way'!Y94+2*PI())/3)</f>
        <v>-0.32053473536224802</v>
      </c>
      <c r="AH94" s="11">
        <f>-'OddsRatio_working_3-way'!U94/(3*'OddsRatio_working_3-way'!X94^(1/3))*COS(('OddsRatio_working_3-way'!Y94+4*PI())/3)</f>
        <v>-0.21355915811400772</v>
      </c>
      <c r="AI94" s="11">
        <f>'OddsRatio_working_3-way'!U94/(3*'OddsRatio_working_3-way'!X94^(1/3))*SIN(('OddsRatio_working_3-way'!Y94)/3)</f>
        <v>-6.1762378320987361E-2</v>
      </c>
      <c r="AJ94" s="11">
        <f>'OddsRatio_working_3-way'!U94/(3*'OddsRatio_working_3-way'!X94^(1/3))*SIN(('OddsRatio_working_3-way'!Y94+2*PI())/3)</f>
        <v>-0.43165769059608361</v>
      </c>
      <c r="AK94" s="11">
        <f>'OddsRatio_working_3-way'!U94/(3*'OddsRatio_working_3-way'!X94^(1/3))*SIN(('OddsRatio_working_3-way'!Y94+4*PI())/3)</f>
        <v>0.49342006891707074</v>
      </c>
      <c r="AL94" s="11">
        <f>'OddsRatio_working_3-way'!Z94+'OddsRatio_working_3-way'!AF94</f>
        <v>1.0681877869525112</v>
      </c>
      <c r="AM94" s="11">
        <f>'OddsRatio_working_3-way'!AA94+'OddsRatio_working_3-way'!AG94</f>
        <v>-0.64106947072449616</v>
      </c>
      <c r="AN94" s="11">
        <f>'OddsRatio_working_3-way'!AB94+'OddsRatio_working_3-way'!AH94</f>
        <v>-0.42711831622801544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1.0681877869525112</v>
      </c>
      <c r="AS94" s="11">
        <f>IF(('OddsRatio_working_3-way'!X94=0),IF(Q94&gt;0,-Q94^(1/3),(-Q94)^(1/3)),'OddsRatio_working_3-way'!AM94-'OddsRatio_working_3-way'!R94/3)</f>
        <v>-0.64106947072449616</v>
      </c>
      <c r="AT94" s="11">
        <f>IF(('OddsRatio_working_3-way'!X94=0),IF(Q94&gt;0,-Q94^(1/3),(-Q94)^(1/3)),'OddsRatio_working_3-way'!AN94-'OddsRatio_working_3-way'!R94/3)</f>
        <v>-0.42711831622801544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1.58</v>
      </c>
      <c r="B95" s="4">
        <f>IF('True_Odds_Calculator_3-way'!B94="","",'True_Odds_Calculator_3-way'!B94)</f>
        <v>4.0599999999999996</v>
      </c>
      <c r="C95" s="4">
        <f>IF('True_Odds_Calculator_3-way'!C94="","",'True_Odds_Calculator_3-way'!C94)</f>
        <v>5.79</v>
      </c>
      <c r="D95" s="9">
        <f t="shared" si="26"/>
        <v>0.6109087487829431</v>
      </c>
      <c r="E95" s="9">
        <f t="shared" si="27"/>
        <v>0.22934588315585613</v>
      </c>
      <c r="F95" s="9">
        <f t="shared" si="28"/>
        <v>0.15974536806120082</v>
      </c>
      <c r="G95" s="9">
        <f t="shared" si="29"/>
        <v>1.0981132389959396</v>
      </c>
      <c r="H95" s="9">
        <f t="shared" si="30"/>
        <v>1.6369056786176452</v>
      </c>
      <c r="I95" s="9">
        <f t="shared" si="31"/>
        <v>4.360226511327574</v>
      </c>
      <c r="J95" s="9">
        <f t="shared" si="32"/>
        <v>6.259962414790551</v>
      </c>
      <c r="K95" s="11">
        <f t="shared" si="33"/>
        <v>0.63291139240506322</v>
      </c>
      <c r="L95" s="11">
        <f t="shared" si="34"/>
        <v>0.24630541871921185</v>
      </c>
      <c r="M95" s="11">
        <f t="shared" si="35"/>
        <v>0.17271157167530224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-0.22888811850574819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0.22696865829375779</v>
      </c>
      <c r="Q95" s="11">
        <f>2*'OddsRatio_working_3-way'!K95*'OddsRatio_working_3-way'!L95*'OddsRatio_working_3-way'!M95</f>
        <v>5.3847843011567698E-2</v>
      </c>
      <c r="R95" s="11">
        <f t="shared" si="36"/>
        <v>0</v>
      </c>
      <c r="S95" s="11">
        <f t="shared" si="37"/>
        <v>-0.99161398055730798</v>
      </c>
      <c r="T95" s="11">
        <f t="shared" si="38"/>
        <v>-0.23525835837658557</v>
      </c>
      <c r="U95" s="11">
        <f>'OddsRatio_working_3-way'!S95-'OddsRatio_working_3-way'!R95^2/3</f>
        <v>-0.99161398055730798</v>
      </c>
      <c r="V95" s="11">
        <f>'OddsRatio_working_3-way'!S95*'OddsRatio_working_3-way'!R95/3-2*'OddsRatio_working_3-way'!R95^3/27-'OddsRatio_working_3-way'!T95</f>
        <v>0.23525835837658557</v>
      </c>
      <c r="W95" s="11">
        <f>'OddsRatio_working_3-way'!V95^2+4*'OddsRatio_working_3-way'!U95^3/27</f>
        <v>-8.9105701538203658E-2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0.19003433684748242</v>
      </c>
      <c r="Y95" s="11">
        <f>IF('OddsRatio_working_3-way'!W95&gt;=0,IF('OddsRatio_working_3-way'!V95+SQRT('OddsRatio_working_3-way'!W95)&gt;0,0,PI()),ACOS('OddsRatio_working_3-way'!V95/(2*'OddsRatio_working_3-way'!X95)))</f>
        <v>0.90334141941696366</v>
      </c>
      <c r="Z95" s="11">
        <f>'OddsRatio_working_3-way'!X95^(1/3)*COS('OddsRatio_working_3-way'!Y95/3)</f>
        <v>0.54905661949796991</v>
      </c>
      <c r="AA95" s="11">
        <f>'OddsRatio_working_3-way'!X95^(1/3)*COS(('OddsRatio_working_3-way'!Y95+2*PI())/3)</f>
        <v>-0.4221972522468006</v>
      </c>
      <c r="AB95" s="11">
        <f>'OddsRatio_working_3-way'!X95^(1/3)*COS(('OddsRatio_working_3-way'!Y95+4*PI())/3)</f>
        <v>-0.12685936725116922</v>
      </c>
      <c r="AC95" s="11">
        <f>'OddsRatio_working_3-way'!X95^(1/3)*SIN('OddsRatio_working_3-way'!Y95/3)</f>
        <v>0.17051340740412249</v>
      </c>
      <c r="AD95" s="11">
        <f>'OddsRatio_working_3-way'!X95^(1/3)*SIN(('OddsRatio_working_3-way'!Y95+2*PI())/3)</f>
        <v>0.39024027689918706</v>
      </c>
      <c r="AE95" s="11">
        <f>'OddsRatio_working_3-way'!X95^(1/3)*SIN(('OddsRatio_working_3-way'!Y95+4*PI())/3)</f>
        <v>-0.56075368430330952</v>
      </c>
      <c r="AF95" s="11">
        <f>-'OddsRatio_working_3-way'!U95/(3*'OddsRatio_working_3-way'!X95^(1/3))*COS(('OddsRatio_working_3-way'!Y95)/3)</f>
        <v>0.54905661949796969</v>
      </c>
      <c r="AG95" s="11">
        <f>-'OddsRatio_working_3-way'!U95/(3*'OddsRatio_working_3-way'!X95^(1/3))*COS(('OddsRatio_working_3-way'!Y95+2*PI())/3)</f>
        <v>-0.42219725224680044</v>
      </c>
      <c r="AH95" s="11">
        <f>-'OddsRatio_working_3-way'!U95/(3*'OddsRatio_working_3-way'!X95^(1/3))*COS(('OddsRatio_working_3-way'!Y95+4*PI())/3)</f>
        <v>-0.12685936725116917</v>
      </c>
      <c r="AI95" s="11">
        <f>'OddsRatio_working_3-way'!U95/(3*'OddsRatio_working_3-way'!X95^(1/3))*SIN(('OddsRatio_working_3-way'!Y95)/3)</f>
        <v>-0.17051340740412244</v>
      </c>
      <c r="AJ95" s="11">
        <f>'OddsRatio_working_3-way'!U95/(3*'OddsRatio_working_3-way'!X95^(1/3))*SIN(('OddsRatio_working_3-way'!Y95+2*PI())/3)</f>
        <v>-0.39024027689918694</v>
      </c>
      <c r="AK95" s="11">
        <f>'OddsRatio_working_3-way'!U95/(3*'OddsRatio_working_3-way'!X95^(1/3))*SIN(('OddsRatio_working_3-way'!Y95+4*PI())/3)</f>
        <v>0.5607536843033093</v>
      </c>
      <c r="AL95" s="11">
        <f>'OddsRatio_working_3-way'!Z95+'OddsRatio_working_3-way'!AF95</f>
        <v>1.0981132389959396</v>
      </c>
      <c r="AM95" s="11">
        <f>'OddsRatio_working_3-way'!AA95+'OddsRatio_working_3-way'!AG95</f>
        <v>-0.84439450449360098</v>
      </c>
      <c r="AN95" s="11">
        <f>'OddsRatio_working_3-way'!AB95+'OddsRatio_working_3-way'!AH95</f>
        <v>-0.25371873450233839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1.0981132389959396</v>
      </c>
      <c r="AS95" s="11">
        <f>IF(('OddsRatio_working_3-way'!X95=0),IF(Q95&gt;0,-Q95^(1/3),(-Q95)^(1/3)),'OddsRatio_working_3-way'!AM95-'OddsRatio_working_3-way'!R95/3)</f>
        <v>-0.84439450449360098</v>
      </c>
      <c r="AT95" s="11">
        <f>IF(('OddsRatio_working_3-way'!X95=0),IF(Q95&gt;0,-Q95^(1/3),(-Q95)^(1/3)),'OddsRatio_working_3-way'!AN95-'OddsRatio_working_3-way'!R95/3)</f>
        <v>-0.25371873450233839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1.75</v>
      </c>
      <c r="B96" s="4">
        <f>IF('True_Odds_Calculator_3-way'!B95="","",'True_Odds_Calculator_3-way'!B95)</f>
        <v>3.88</v>
      </c>
      <c r="C96" s="4">
        <f>IF('True_Odds_Calculator_3-way'!C95="","",'True_Odds_Calculator_3-way'!C95)</f>
        <v>4.54</v>
      </c>
      <c r="D96" s="9">
        <f t="shared" si="26"/>
        <v>0.55119708731777617</v>
      </c>
      <c r="E96" s="9">
        <f t="shared" si="27"/>
        <v>0.24232701195840348</v>
      </c>
      <c r="F96" s="9">
        <f t="shared" si="28"/>
        <v>0.20647590072382072</v>
      </c>
      <c r="G96" s="9">
        <f t="shared" si="29"/>
        <v>1.0856441322798691</v>
      </c>
      <c r="H96" s="9">
        <f t="shared" si="30"/>
        <v>1.8142330992099021</v>
      </c>
      <c r="I96" s="9">
        <f t="shared" si="31"/>
        <v>4.1266551009660226</v>
      </c>
      <c r="J96" s="9">
        <f t="shared" si="32"/>
        <v>4.8431802282707368</v>
      </c>
      <c r="K96" s="11">
        <f t="shared" si="33"/>
        <v>0.5714285714285714</v>
      </c>
      <c r="L96" s="11">
        <f t="shared" si="34"/>
        <v>0.25773195876288663</v>
      </c>
      <c r="M96" s="11">
        <f t="shared" si="35"/>
        <v>0.22026431718061673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-0.24804551912958317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0.23259133345876606</v>
      </c>
      <c r="Q96" s="11">
        <f>2*'OddsRatio_working_3-way'!K96*'OddsRatio_working_3-way'!L96*'OddsRatio_working_3-way'!M96</f>
        <v>6.4879033042891526E-2</v>
      </c>
      <c r="R96" s="11">
        <f t="shared" si="36"/>
        <v>0</v>
      </c>
      <c r="S96" s="11">
        <f t="shared" si="37"/>
        <v>-0.93769617074701694</v>
      </c>
      <c r="T96" s="11">
        <f t="shared" si="38"/>
        <v>-0.26156099602427257</v>
      </c>
      <c r="U96" s="11">
        <f>'OddsRatio_working_3-way'!S96-'OddsRatio_working_3-way'!R96^2/3</f>
        <v>-0.93769617074701694</v>
      </c>
      <c r="V96" s="11">
        <f>'OddsRatio_working_3-way'!S96*'OddsRatio_working_3-way'!R96/3-2*'OddsRatio_working_3-way'!R96^3/27-'OddsRatio_working_3-way'!T96</f>
        <v>0.26156099602427257</v>
      </c>
      <c r="W96" s="11">
        <f>'OddsRatio_working_3-way'!V96^2+4*'OddsRatio_working_3-way'!U96^3/27</f>
        <v>-5.3732803092529854E-2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0.17474764500111253</v>
      </c>
      <c r="Y96" s="11">
        <f>IF('OddsRatio_working_3-way'!W96&gt;=0,IF('OddsRatio_working_3-way'!V96+SQRT('OddsRatio_working_3-way'!W96)&gt;0,0,PI()),ACOS('OddsRatio_working_3-way'!V96/(2*'OddsRatio_working_3-way'!X96)))</f>
        <v>0.72515543208766797</v>
      </c>
      <c r="Z96" s="11">
        <f>'OddsRatio_working_3-way'!X96^(1/3)*COS('OddsRatio_working_3-way'!Y96/3)</f>
        <v>0.54282206613993456</v>
      </c>
      <c r="AA96" s="11">
        <f>'OddsRatio_working_3-way'!X96^(1/3)*COS(('OddsRatio_working_3-way'!Y96+2*PI())/3)</f>
        <v>-0.38730838450835703</v>
      </c>
      <c r="AB96" s="11">
        <f>'OddsRatio_working_3-way'!X96^(1/3)*COS(('OddsRatio_working_3-way'!Y96+4*PI())/3)</f>
        <v>-0.15551368163157769</v>
      </c>
      <c r="AC96" s="11">
        <f>'OddsRatio_working_3-way'!X96^(1/3)*SIN('OddsRatio_working_3-way'!Y96/3)</f>
        <v>0.13382673410263793</v>
      </c>
      <c r="AD96" s="11">
        <f>'OddsRatio_working_3-way'!X96^(1/3)*SIN(('OddsRatio_working_3-way'!Y96+2*PI())/3)</f>
        <v>0.4031843319606212</v>
      </c>
      <c r="AE96" s="11">
        <f>'OddsRatio_working_3-way'!X96^(1/3)*SIN(('OddsRatio_working_3-way'!Y96+4*PI())/3)</f>
        <v>-0.53701106606325899</v>
      </c>
      <c r="AF96" s="11">
        <f>-'OddsRatio_working_3-way'!U96/(3*'OddsRatio_working_3-way'!X96^(1/3))*COS(('OddsRatio_working_3-way'!Y96)/3)</f>
        <v>0.54282206613993456</v>
      </c>
      <c r="AG96" s="11">
        <f>-'OddsRatio_working_3-way'!U96/(3*'OddsRatio_working_3-way'!X96^(1/3))*COS(('OddsRatio_working_3-way'!Y96+2*PI())/3)</f>
        <v>-0.38730838450835703</v>
      </c>
      <c r="AH96" s="11">
        <f>-'OddsRatio_working_3-way'!U96/(3*'OddsRatio_working_3-way'!X96^(1/3))*COS(('OddsRatio_working_3-way'!Y96+4*PI())/3)</f>
        <v>-0.15551368163157769</v>
      </c>
      <c r="AI96" s="11">
        <f>'OddsRatio_working_3-way'!U96/(3*'OddsRatio_working_3-way'!X96^(1/3))*SIN(('OddsRatio_working_3-way'!Y96)/3)</f>
        <v>-0.13382673410263793</v>
      </c>
      <c r="AJ96" s="11">
        <f>'OddsRatio_working_3-way'!U96/(3*'OddsRatio_working_3-way'!X96^(1/3))*SIN(('OddsRatio_working_3-way'!Y96+2*PI())/3)</f>
        <v>-0.4031843319606212</v>
      </c>
      <c r="AK96" s="11">
        <f>'OddsRatio_working_3-way'!U96/(3*'OddsRatio_working_3-way'!X96^(1/3))*SIN(('OddsRatio_working_3-way'!Y96+4*PI())/3)</f>
        <v>0.53701106606325899</v>
      </c>
      <c r="AL96" s="11">
        <f>'OddsRatio_working_3-way'!Z96+'OddsRatio_working_3-way'!AF96</f>
        <v>1.0856441322798691</v>
      </c>
      <c r="AM96" s="11">
        <f>'OddsRatio_working_3-way'!AA96+'OddsRatio_working_3-way'!AG96</f>
        <v>-0.77461676901671406</v>
      </c>
      <c r="AN96" s="11">
        <f>'OddsRatio_working_3-way'!AB96+'OddsRatio_working_3-way'!AH96</f>
        <v>-0.31102736326315539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1.0856441322798691</v>
      </c>
      <c r="AS96" s="11">
        <f>IF(('OddsRatio_working_3-way'!X96=0),IF(Q96&gt;0,-Q96^(1/3),(-Q96)^(1/3)),'OddsRatio_working_3-way'!AM96-'OddsRatio_working_3-way'!R96/3)</f>
        <v>-0.77461676901671406</v>
      </c>
      <c r="AT96" s="11">
        <f>IF(('OddsRatio_working_3-way'!X96=0),IF(Q96&gt;0,-Q96^(1/3),(-Q96)^(1/3)),'OddsRatio_working_3-way'!AN96-'OddsRatio_working_3-way'!R96/3)</f>
        <v>-0.31102736326315539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1.72</v>
      </c>
      <c r="B97" s="4">
        <f>IF('True_Odds_Calculator_3-way'!B96="","",'True_Odds_Calculator_3-way'!B96)</f>
        <v>3.86</v>
      </c>
      <c r="C97" s="4">
        <f>IF('True_Odds_Calculator_3-way'!C96="","",'True_Odds_Calculator_3-way'!C96)</f>
        <v>5.21</v>
      </c>
      <c r="D97" s="9">
        <f t="shared" si="26"/>
        <v>0.56788716919870696</v>
      </c>
      <c r="E97" s="9">
        <f t="shared" si="27"/>
        <v>0.24860061249608734</v>
      </c>
      <c r="F97" s="9">
        <f t="shared" si="28"/>
        <v>0.1835122183052057</v>
      </c>
      <c r="G97" s="9">
        <f t="shared" si="29"/>
        <v>1.0568238586778891</v>
      </c>
      <c r="H97" s="9">
        <f t="shared" si="30"/>
        <v>1.7609131782480796</v>
      </c>
      <c r="I97" s="9">
        <f t="shared" si="31"/>
        <v>4.0225162358187623</v>
      </c>
      <c r="J97" s="9">
        <f t="shared" si="32"/>
        <v>5.4492284450339126</v>
      </c>
      <c r="K97" s="11">
        <f t="shared" si="33"/>
        <v>0.58139534883720934</v>
      </c>
      <c r="L97" s="11">
        <f t="shared" si="34"/>
        <v>0.2590673575129534</v>
      </c>
      <c r="M97" s="11">
        <f t="shared" si="35"/>
        <v>0.19193857965451055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-0.25062659307980339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0.22520808764740294</v>
      </c>
      <c r="Q97" s="11">
        <f>2*'OddsRatio_working_3-way'!K97*'OddsRatio_working_3-way'!L97*'OddsRatio_working_3-way'!M97</f>
        <v>5.7819791437073921E-2</v>
      </c>
      <c r="R97" s="11">
        <f t="shared" si="36"/>
        <v>0</v>
      </c>
      <c r="S97" s="11">
        <f t="shared" si="37"/>
        <v>-0.89858017411461677</v>
      </c>
      <c r="T97" s="11">
        <f t="shared" si="38"/>
        <v>-0.23070094329001711</v>
      </c>
      <c r="U97" s="11">
        <f>'OddsRatio_working_3-way'!S97-'OddsRatio_working_3-way'!R97^2/3</f>
        <v>-0.89858017411461677</v>
      </c>
      <c r="V97" s="11">
        <f>'OddsRatio_working_3-way'!S97*'OddsRatio_working_3-way'!R97/3-2*'OddsRatio_working_3-way'!R97^3/27-'OddsRatio_working_3-way'!T97</f>
        <v>0.23070094329001711</v>
      </c>
      <c r="W97" s="11">
        <f>'OddsRatio_working_3-way'!V97^2+4*'OddsRatio_working_3-way'!U97^3/27</f>
        <v>-5.4266743384541467E-2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0.16392808531444905</v>
      </c>
      <c r="Y97" s="11">
        <f>IF('OddsRatio_working_3-way'!W97&gt;=0,IF('OddsRatio_working_3-way'!V97+SQRT('OddsRatio_working_3-way'!W97)&gt;0,0,PI()),ACOS('OddsRatio_working_3-way'!V97/(2*'OddsRatio_working_3-way'!X97)))</f>
        <v>0.79025367448634765</v>
      </c>
      <c r="Z97" s="11">
        <f>'OddsRatio_working_3-way'!X97^(1/3)*COS('OddsRatio_working_3-way'!Y97/3)</f>
        <v>0.52841192933894454</v>
      </c>
      <c r="AA97" s="11">
        <f>'OddsRatio_working_3-way'!X97^(1/3)*COS(('OddsRatio_working_3-way'!Y97+2*PI())/3)</f>
        <v>-0.38761855814305135</v>
      </c>
      <c r="AB97" s="11">
        <f>'OddsRatio_working_3-way'!X97^(1/3)*COS(('OddsRatio_working_3-way'!Y97+4*PI())/3)</f>
        <v>-0.14079337119589336</v>
      </c>
      <c r="AC97" s="11">
        <f>'OddsRatio_working_3-way'!X97^(1/3)*SIN('OddsRatio_working_3-way'!Y97/3)</f>
        <v>0.1425045881267214</v>
      </c>
      <c r="AD97" s="11">
        <f>'OddsRatio_working_3-way'!X97^(1/3)*SIN(('OddsRatio_working_3-way'!Y97+2*PI())/3)</f>
        <v>0.38636586040691301</v>
      </c>
      <c r="AE97" s="11">
        <f>'OddsRatio_working_3-way'!X97^(1/3)*SIN(('OddsRatio_working_3-way'!Y97+4*PI())/3)</f>
        <v>-0.52887044853363441</v>
      </c>
      <c r="AF97" s="11">
        <f>-'OddsRatio_working_3-way'!U97/(3*'OddsRatio_working_3-way'!X97^(1/3))*COS(('OddsRatio_working_3-way'!Y97)/3)</f>
        <v>0.52841192933894454</v>
      </c>
      <c r="AG97" s="11">
        <f>-'OddsRatio_working_3-way'!U97/(3*'OddsRatio_working_3-way'!X97^(1/3))*COS(('OddsRatio_working_3-way'!Y97+2*PI())/3)</f>
        <v>-0.38761855814305135</v>
      </c>
      <c r="AH97" s="11">
        <f>-'OddsRatio_working_3-way'!U97/(3*'OddsRatio_working_3-way'!X97^(1/3))*COS(('OddsRatio_working_3-way'!Y97+4*PI())/3)</f>
        <v>-0.14079337119589336</v>
      </c>
      <c r="AI97" s="11">
        <f>'OddsRatio_working_3-way'!U97/(3*'OddsRatio_working_3-way'!X97^(1/3))*SIN(('OddsRatio_working_3-way'!Y97)/3)</f>
        <v>-0.1425045881267214</v>
      </c>
      <c r="AJ97" s="11">
        <f>'OddsRatio_working_3-way'!U97/(3*'OddsRatio_working_3-way'!X97^(1/3))*SIN(('OddsRatio_working_3-way'!Y97+2*PI())/3)</f>
        <v>-0.38636586040691301</v>
      </c>
      <c r="AK97" s="11">
        <f>'OddsRatio_working_3-way'!U97/(3*'OddsRatio_working_3-way'!X97^(1/3))*SIN(('OddsRatio_working_3-way'!Y97+4*PI())/3)</f>
        <v>0.52887044853363441</v>
      </c>
      <c r="AL97" s="11">
        <f>'OddsRatio_working_3-way'!Z97+'OddsRatio_working_3-way'!AF97</f>
        <v>1.0568238586778891</v>
      </c>
      <c r="AM97" s="11">
        <f>'OddsRatio_working_3-way'!AA97+'OddsRatio_working_3-way'!AG97</f>
        <v>-0.7752371162861027</v>
      </c>
      <c r="AN97" s="11">
        <f>'OddsRatio_working_3-way'!AB97+'OddsRatio_working_3-way'!AH97</f>
        <v>-0.28158674239178672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1.0568238586778891</v>
      </c>
      <c r="AS97" s="11">
        <f>IF(('OddsRatio_working_3-way'!X97=0),IF(Q97&gt;0,-Q97^(1/3),(-Q97)^(1/3)),'OddsRatio_working_3-way'!AM97-'OddsRatio_working_3-way'!R97/3)</f>
        <v>-0.7752371162861027</v>
      </c>
      <c r="AT97" s="11">
        <f>IF(('OddsRatio_working_3-way'!X97=0),IF(Q97&gt;0,-Q97^(1/3),(-Q97)^(1/3)),'OddsRatio_working_3-way'!AN97-'OddsRatio_working_3-way'!R97/3)</f>
        <v>-0.28158674239178672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2.14</v>
      </c>
      <c r="B98" s="4">
        <f>IF('True_Odds_Calculator_3-way'!B97="","",'True_Odds_Calculator_3-way'!B97)</f>
        <v>3.45</v>
      </c>
      <c r="C98" s="4">
        <f>IF('True_Odds_Calculator_3-way'!C97="","",'True_Odds_Calculator_3-way'!C97)</f>
        <v>3.7</v>
      </c>
      <c r="D98" s="9">
        <f t="shared" si="26"/>
        <v>0.45677171557255064</v>
      </c>
      <c r="E98" s="9">
        <f t="shared" si="27"/>
        <v>0.28122250243456753</v>
      </c>
      <c r="F98" s="9">
        <f t="shared" si="28"/>
        <v>0.26200578199288194</v>
      </c>
      <c r="G98" s="9">
        <f t="shared" si="29"/>
        <v>1.0432258012608053</v>
      </c>
      <c r="H98" s="9">
        <f t="shared" si="30"/>
        <v>2.1892774134373179</v>
      </c>
      <c r="I98" s="9">
        <f t="shared" si="31"/>
        <v>3.5559032130889721</v>
      </c>
      <c r="J98" s="9">
        <f t="shared" si="32"/>
        <v>3.8167096634041746</v>
      </c>
      <c r="K98" s="11">
        <f t="shared" si="33"/>
        <v>0.46728971962616822</v>
      </c>
      <c r="L98" s="11">
        <f t="shared" si="34"/>
        <v>0.28985507246376813</v>
      </c>
      <c r="M98" s="11">
        <f t="shared" si="35"/>
        <v>0.27027027027027023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-0.27605785387175075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0.23025870242448865</v>
      </c>
      <c r="Q98" s="11">
        <f>2*'OddsRatio_working_3-way'!K98*'OddsRatio_working_3-way'!L98*'OddsRatio_working_3-way'!M98</f>
        <v>7.3214213807468564E-2</v>
      </c>
      <c r="R98" s="11">
        <f t="shared" si="36"/>
        <v>0</v>
      </c>
      <c r="S98" s="11">
        <f t="shared" si="37"/>
        <v>-0.8340958215644928</v>
      </c>
      <c r="T98" s="11">
        <f t="shared" si="38"/>
        <v>-0.26521329779475128</v>
      </c>
      <c r="U98" s="11">
        <f>'OddsRatio_working_3-way'!S98-'OddsRatio_working_3-way'!R98^2/3</f>
        <v>-0.8340958215644928</v>
      </c>
      <c r="V98" s="11">
        <f>'OddsRatio_working_3-way'!S98*'OddsRatio_working_3-way'!R98/3-2*'OddsRatio_working_3-way'!R98^3/27-'OddsRatio_working_3-way'!T98</f>
        <v>0.26521329779475128</v>
      </c>
      <c r="W98" s="11">
        <f>'OddsRatio_working_3-way'!V98^2+4*'OddsRatio_working_3-way'!U98^3/27</f>
        <v>-1.563133997150086E-2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0.14660272277371614</v>
      </c>
      <c r="Y98" s="11">
        <f>IF('OddsRatio_working_3-way'!W98&gt;=0,IF('OddsRatio_working_3-way'!V98+SQRT('OddsRatio_working_3-way'!W98)&gt;0,0,PI()),ACOS('OddsRatio_working_3-way'!V98/(2*'OddsRatio_working_3-way'!X98)))</f>
        <v>0.44051871407091037</v>
      </c>
      <c r="Z98" s="11">
        <f>'OddsRatio_working_3-way'!X98^(1/3)*COS('OddsRatio_working_3-way'!Y98/3)</f>
        <v>0.52161290063040266</v>
      </c>
      <c r="AA98" s="11">
        <f>'OddsRatio_working_3-way'!X98^(1/3)*COS(('OddsRatio_working_3-way'!Y98+2*PI())/3)</f>
        <v>-0.32761918722274386</v>
      </c>
      <c r="AB98" s="11">
        <f>'OddsRatio_working_3-way'!X98^(1/3)*COS(('OddsRatio_working_3-way'!Y98+4*PI())/3)</f>
        <v>-0.19399371340765872</v>
      </c>
      <c r="AC98" s="11">
        <f>'OddsRatio_working_3-way'!X98^(1/3)*SIN('OddsRatio_working_3-way'!Y98/3)</f>
        <v>7.714870327773074E-2</v>
      </c>
      <c r="AD98" s="11">
        <f>'OddsRatio_working_3-way'!X98^(1/3)*SIN(('OddsRatio_working_3-way'!Y98+2*PI())/3)</f>
        <v>0.41315567124875141</v>
      </c>
      <c r="AE98" s="11">
        <f>'OddsRatio_working_3-way'!X98^(1/3)*SIN(('OddsRatio_working_3-way'!Y98+4*PI())/3)</f>
        <v>-0.49030437452648207</v>
      </c>
      <c r="AF98" s="11">
        <f>-'OddsRatio_working_3-way'!U98/(3*'OddsRatio_working_3-way'!X98^(1/3))*COS(('OddsRatio_working_3-way'!Y98)/3)</f>
        <v>0.52161290063040255</v>
      </c>
      <c r="AG98" s="11">
        <f>-'OddsRatio_working_3-way'!U98/(3*'OddsRatio_working_3-way'!X98^(1/3))*COS(('OddsRatio_working_3-way'!Y98+2*PI())/3)</f>
        <v>-0.3276191872227438</v>
      </c>
      <c r="AH98" s="11">
        <f>-'OddsRatio_working_3-way'!U98/(3*'OddsRatio_working_3-way'!X98^(1/3))*COS(('OddsRatio_working_3-way'!Y98+4*PI())/3)</f>
        <v>-0.1939937134076587</v>
      </c>
      <c r="AI98" s="11">
        <f>'OddsRatio_working_3-way'!U98/(3*'OddsRatio_working_3-way'!X98^(1/3))*SIN(('OddsRatio_working_3-way'!Y98)/3)</f>
        <v>-7.7148703277730726E-2</v>
      </c>
      <c r="AJ98" s="11">
        <f>'OddsRatio_working_3-way'!U98/(3*'OddsRatio_working_3-way'!X98^(1/3))*SIN(('OddsRatio_working_3-way'!Y98+2*PI())/3)</f>
        <v>-0.4131556712487513</v>
      </c>
      <c r="AK98" s="11">
        <f>'OddsRatio_working_3-way'!U98/(3*'OddsRatio_working_3-way'!X98^(1/3))*SIN(('OddsRatio_working_3-way'!Y98+4*PI())/3)</f>
        <v>0.49030437452648196</v>
      </c>
      <c r="AL98" s="11">
        <f>'OddsRatio_working_3-way'!Z98+'OddsRatio_working_3-way'!AF98</f>
        <v>1.0432258012608053</v>
      </c>
      <c r="AM98" s="11">
        <f>'OddsRatio_working_3-way'!AA98+'OddsRatio_working_3-way'!AG98</f>
        <v>-0.65523837444548771</v>
      </c>
      <c r="AN98" s="11">
        <f>'OddsRatio_working_3-way'!AB98+'OddsRatio_working_3-way'!AH98</f>
        <v>-0.38798742681531739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1.0432258012608053</v>
      </c>
      <c r="AS98" s="11">
        <f>IF(('OddsRatio_working_3-way'!X98=0),IF(Q98&gt;0,-Q98^(1/3),(-Q98)^(1/3)),'OddsRatio_working_3-way'!AM98-'OddsRatio_working_3-way'!R98/3)</f>
        <v>-0.65523837444548771</v>
      </c>
      <c r="AT98" s="11">
        <f>IF(('OddsRatio_working_3-way'!X98=0),IF(Q98&gt;0,-Q98^(1/3),(-Q98)^(1/3)),'OddsRatio_working_3-way'!AN98-'OddsRatio_working_3-way'!R98/3)</f>
        <v>-0.38798742681531739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2.48</v>
      </c>
      <c r="B99" s="4">
        <f>IF('True_Odds_Calculator_3-way'!B98="","",'True_Odds_Calculator_3-way'!B98)</f>
        <v>3.72</v>
      </c>
      <c r="C99" s="4">
        <f>IF('True_Odds_Calculator_3-way'!C98="","",'True_Odds_Calculator_3-way'!C98)</f>
        <v>2.82</v>
      </c>
      <c r="D99" s="9">
        <f t="shared" si="26"/>
        <v>0.39357475414990856</v>
      </c>
      <c r="E99" s="9">
        <f t="shared" si="27"/>
        <v>0.26097633010799748</v>
      </c>
      <c r="F99" s="9">
        <f t="shared" si="28"/>
        <v>0.3454489157420938</v>
      </c>
      <c r="G99" s="9">
        <f t="shared" si="29"/>
        <v>1.0410901192622735</v>
      </c>
      <c r="H99" s="9">
        <f t="shared" si="30"/>
        <v>2.5408133765081646</v>
      </c>
      <c r="I99" s="9">
        <f t="shared" si="31"/>
        <v>3.8317651243933848</v>
      </c>
      <c r="J99" s="9">
        <f t="shared" si="32"/>
        <v>2.8947840170573373</v>
      </c>
      <c r="K99" s="11">
        <f t="shared" si="33"/>
        <v>0.40322580645161293</v>
      </c>
      <c r="L99" s="11">
        <f t="shared" si="34"/>
        <v>0.26881720430107525</v>
      </c>
      <c r="M99" s="11">
        <f t="shared" si="35"/>
        <v>0.3546099290780142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-0.28161661783553871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0.23139435625321342</v>
      </c>
      <c r="Q99" s="11">
        <f>2*'OddsRatio_working_3-way'!K99*'OddsRatio_working_3-way'!L99*'OddsRatio_working_3-way'!M99</f>
        <v>7.6875201413027713E-2</v>
      </c>
      <c r="R99" s="11">
        <f t="shared" si="36"/>
        <v>0</v>
      </c>
      <c r="S99" s="11">
        <f t="shared" si="37"/>
        <v>-0.8216644246056013</v>
      </c>
      <c r="T99" s="11">
        <f t="shared" si="38"/>
        <v>-0.27297821415468482</v>
      </c>
      <c r="U99" s="11">
        <f>'OddsRatio_working_3-way'!S99-'OddsRatio_working_3-way'!R99^2/3</f>
        <v>-0.8216644246056013</v>
      </c>
      <c r="V99" s="11">
        <f>'OddsRatio_working_3-way'!S99*'OddsRatio_working_3-way'!R99/3-2*'OddsRatio_working_3-way'!R99^3/27-'OddsRatio_working_3-way'!T99</f>
        <v>0.27297821415468482</v>
      </c>
      <c r="W99" s="11">
        <f>'OddsRatio_working_3-way'!V99^2+4*'OddsRatio_working_3-way'!U99^3/27</f>
        <v>-7.6654570985765919E-3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0.14333750599691064</v>
      </c>
      <c r="Y99" s="11">
        <f>IF('OddsRatio_working_3-way'!W99&gt;=0,IF('OddsRatio_working_3-way'!V99+SQRT('OddsRatio_working_3-way'!W99)&gt;0,0,PI()),ACOS('OddsRatio_working_3-way'!V99/(2*'OddsRatio_working_3-way'!X99)))</f>
        <v>0.3103659708238502</v>
      </c>
      <c r="Z99" s="11">
        <f>'OddsRatio_working_3-way'!X99^(1/3)*COS('OddsRatio_working_3-way'!Y99/3)</f>
        <v>0.52054505963113673</v>
      </c>
      <c r="AA99" s="11">
        <f>'OddsRatio_working_3-way'!X99^(1/3)*COS(('OddsRatio_working_3-way'!Y99+2*PI())/3)</f>
        <v>-0.30707783743780914</v>
      </c>
      <c r="AB99" s="11">
        <f>'OddsRatio_working_3-way'!X99^(1/3)*COS(('OddsRatio_working_3-way'!Y99+4*PI())/3)</f>
        <v>-0.21346722219332764</v>
      </c>
      <c r="AC99" s="11">
        <f>'OddsRatio_working_3-way'!X99^(1/3)*SIN('OddsRatio_working_3-way'!Y99/3)</f>
        <v>5.4046113910407846E-2</v>
      </c>
      <c r="AD99" s="11">
        <f>'OddsRatio_working_3-way'!X99^(1/3)*SIN(('OddsRatio_working_3-way'!Y99+2*PI())/3)</f>
        <v>0.42378218849984589</v>
      </c>
      <c r="AE99" s="11">
        <f>'OddsRatio_working_3-way'!X99^(1/3)*SIN(('OddsRatio_working_3-way'!Y99+4*PI())/3)</f>
        <v>-0.47782830241025381</v>
      </c>
      <c r="AF99" s="11">
        <f>-'OddsRatio_working_3-way'!U99/(3*'OddsRatio_working_3-way'!X99^(1/3))*COS(('OddsRatio_working_3-way'!Y99)/3)</f>
        <v>0.52054505963113662</v>
      </c>
      <c r="AG99" s="11">
        <f>-'OddsRatio_working_3-way'!U99/(3*'OddsRatio_working_3-way'!X99^(1/3))*COS(('OddsRatio_working_3-way'!Y99+2*PI())/3)</f>
        <v>-0.30707783743780909</v>
      </c>
      <c r="AH99" s="11">
        <f>-'OddsRatio_working_3-way'!U99/(3*'OddsRatio_working_3-way'!X99^(1/3))*COS(('OddsRatio_working_3-way'!Y99+4*PI())/3)</f>
        <v>-0.21346722219332759</v>
      </c>
      <c r="AI99" s="11">
        <f>'OddsRatio_working_3-way'!U99/(3*'OddsRatio_working_3-way'!X99^(1/3))*SIN(('OddsRatio_working_3-way'!Y99)/3)</f>
        <v>-5.4046113910407832E-2</v>
      </c>
      <c r="AJ99" s="11">
        <f>'OddsRatio_working_3-way'!U99/(3*'OddsRatio_working_3-way'!X99^(1/3))*SIN(('OddsRatio_working_3-way'!Y99+2*PI())/3)</f>
        <v>-0.42378218849984578</v>
      </c>
      <c r="AK99" s="11">
        <f>'OddsRatio_working_3-way'!U99/(3*'OddsRatio_working_3-way'!X99^(1/3))*SIN(('OddsRatio_working_3-way'!Y99+4*PI())/3)</f>
        <v>0.4778283024102537</v>
      </c>
      <c r="AL99" s="11">
        <f>'OddsRatio_working_3-way'!Z99+'OddsRatio_working_3-way'!AF99</f>
        <v>1.0410901192622735</v>
      </c>
      <c r="AM99" s="11">
        <f>'OddsRatio_working_3-way'!AA99+'OddsRatio_working_3-way'!AG99</f>
        <v>-0.61415567487561828</v>
      </c>
      <c r="AN99" s="11">
        <f>'OddsRatio_working_3-way'!AB99+'OddsRatio_working_3-way'!AH99</f>
        <v>-0.42693444438665523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1.0410901192622735</v>
      </c>
      <c r="AS99" s="11">
        <f>IF(('OddsRatio_working_3-way'!X99=0),IF(Q99&gt;0,-Q99^(1/3),(-Q99)^(1/3)),'OddsRatio_working_3-way'!AM99-'OddsRatio_working_3-way'!R99/3)</f>
        <v>-0.61415567487561828</v>
      </c>
      <c r="AT99" s="11">
        <f>IF(('OddsRatio_working_3-way'!X99=0),IF(Q99&gt;0,-Q99^(1/3),(-Q99)^(1/3)),'OddsRatio_working_3-way'!AN99-'OddsRatio_working_3-way'!R99/3)</f>
        <v>-0.42693444438665523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2.16</v>
      </c>
      <c r="B100" s="4">
        <f>IF('True_Odds_Calculator_3-way'!B99="","",'True_Odds_Calculator_3-way'!B99)</f>
        <v>3.64</v>
      </c>
      <c r="C100" s="4">
        <f>IF('True_Odds_Calculator_3-way'!C99="","",'True_Odds_Calculator_3-way'!C99)</f>
        <v>3.44</v>
      </c>
      <c r="D100" s="9">
        <f t="shared" si="26"/>
        <v>0.45212042755374099</v>
      </c>
      <c r="E100" s="9">
        <f t="shared" si="27"/>
        <v>0.26610678875870281</v>
      </c>
      <c r="F100" s="9">
        <f t="shared" si="28"/>
        <v>0.28177278368755582</v>
      </c>
      <c r="G100" s="9">
        <f t="shared" si="29"/>
        <v>1.0446552455111844</v>
      </c>
      <c r="H100" s="9">
        <f t="shared" si="30"/>
        <v>2.2118000847929742</v>
      </c>
      <c r="I100" s="9">
        <f t="shared" si="31"/>
        <v>3.7578898481495271</v>
      </c>
      <c r="J100" s="9">
        <f t="shared" si="32"/>
        <v>3.5489587990472904</v>
      </c>
      <c r="K100" s="11">
        <f t="shared" si="33"/>
        <v>0.46296296296296291</v>
      </c>
      <c r="L100" s="11">
        <f t="shared" si="34"/>
        <v>0.27472527472527469</v>
      </c>
      <c r="M100" s="11">
        <f t="shared" si="35"/>
        <v>0.29069767441860467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-0.27627282278445053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0.23071244001476565</v>
      </c>
      <c r="Q100" s="11">
        <f>2*'OddsRatio_working_3-way'!K100*'OddsRatio_working_3-way'!L100*'OddsRatio_working_3-way'!M100</f>
        <v>7.394629487652743E-2</v>
      </c>
      <c r="R100" s="11">
        <f t="shared" si="36"/>
        <v>0</v>
      </c>
      <c r="S100" s="11">
        <f t="shared" si="37"/>
        <v>-0.83508916182743276</v>
      </c>
      <c r="T100" s="11">
        <f t="shared" si="38"/>
        <v>-0.2676567826369976</v>
      </c>
      <c r="U100" s="11">
        <f>'OddsRatio_working_3-way'!S100-'OddsRatio_working_3-way'!R100^2/3</f>
        <v>-0.83508916182743276</v>
      </c>
      <c r="V100" s="11">
        <f>'OddsRatio_working_3-way'!S100*'OddsRatio_working_3-way'!R100/3-2*'OddsRatio_working_3-way'!R100^3/27-'OddsRatio_working_3-way'!T100</f>
        <v>0.2676567826369976</v>
      </c>
      <c r="W100" s="11">
        <f>'OddsRatio_working_3-way'!V100^2+4*'OddsRatio_working_3-way'!U100^3/27</f>
        <v>-1.4636793742549101E-2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0.14686468860326679</v>
      </c>
      <c r="Y100" s="11">
        <f>IF('OddsRatio_working_3-way'!W100&gt;=0,IF('OddsRatio_working_3-way'!V100+SQRT('OddsRatio_working_3-way'!W100)&gt;0,0,PI()),ACOS('OddsRatio_working_3-way'!V100/(2*'OddsRatio_working_3-way'!X100)))</f>
        <v>0.42452131691580353</v>
      </c>
      <c r="Z100" s="11">
        <f>'OddsRatio_working_3-way'!X100^(1/3)*COS('OddsRatio_working_3-way'!Y100/3)</f>
        <v>0.52232762275559219</v>
      </c>
      <c r="AA100" s="11">
        <f>'OddsRatio_working_3-way'!X100^(1/3)*COS(('OddsRatio_working_3-way'!Y100+2*PI())/3)</f>
        <v>-0.32560511286005234</v>
      </c>
      <c r="AB100" s="11">
        <f>'OddsRatio_working_3-way'!X100^(1/3)*COS(('OddsRatio_working_3-way'!Y100+4*PI())/3)</f>
        <v>-0.19672250989553972</v>
      </c>
      <c r="AC100" s="11">
        <f>'OddsRatio_working_3-way'!X100^(1/3)*SIN('OddsRatio_working_3-way'!Y100/3)</f>
        <v>7.4410405515421052E-2</v>
      </c>
      <c r="AD100" s="11">
        <f>'OddsRatio_working_3-way'!X100^(1/3)*SIN(('OddsRatio_working_3-way'!Y100+2*PI())/3)</f>
        <v>0.41514378764696719</v>
      </c>
      <c r="AE100" s="11">
        <f>'OddsRatio_working_3-way'!X100^(1/3)*SIN(('OddsRatio_working_3-way'!Y100+4*PI())/3)</f>
        <v>-0.48955419316238818</v>
      </c>
      <c r="AF100" s="11">
        <f>-'OddsRatio_working_3-way'!U100/(3*'OddsRatio_working_3-way'!X100^(1/3))*COS(('OddsRatio_working_3-way'!Y100)/3)</f>
        <v>0.52232762275559219</v>
      </c>
      <c r="AG100" s="11">
        <f>-'OddsRatio_working_3-way'!U100/(3*'OddsRatio_working_3-way'!X100^(1/3))*COS(('OddsRatio_working_3-way'!Y100+2*PI())/3)</f>
        <v>-0.32560511286005234</v>
      </c>
      <c r="AH100" s="11">
        <f>-'OddsRatio_working_3-way'!U100/(3*'OddsRatio_working_3-way'!X100^(1/3))*COS(('OddsRatio_working_3-way'!Y100+4*PI())/3)</f>
        <v>-0.19672250989553972</v>
      </c>
      <c r="AI100" s="11">
        <f>'OddsRatio_working_3-way'!U100/(3*'OddsRatio_working_3-way'!X100^(1/3))*SIN(('OddsRatio_working_3-way'!Y100)/3)</f>
        <v>-7.4410405515421052E-2</v>
      </c>
      <c r="AJ100" s="11">
        <f>'OddsRatio_working_3-way'!U100/(3*'OddsRatio_working_3-way'!X100^(1/3))*SIN(('OddsRatio_working_3-way'!Y100+2*PI())/3)</f>
        <v>-0.41514378764696719</v>
      </c>
      <c r="AK100" s="11">
        <f>'OddsRatio_working_3-way'!U100/(3*'OddsRatio_working_3-way'!X100^(1/3))*SIN(('OddsRatio_working_3-way'!Y100+4*PI())/3)</f>
        <v>0.48955419316238818</v>
      </c>
      <c r="AL100" s="11">
        <f>'OddsRatio_working_3-way'!Z100+'OddsRatio_working_3-way'!AF100</f>
        <v>1.0446552455111844</v>
      </c>
      <c r="AM100" s="11">
        <f>'OddsRatio_working_3-way'!AA100+'OddsRatio_working_3-way'!AG100</f>
        <v>-0.65121022572010467</v>
      </c>
      <c r="AN100" s="11">
        <f>'OddsRatio_working_3-way'!AB100+'OddsRatio_working_3-way'!AH100</f>
        <v>-0.39344501979107943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1.0446552455111844</v>
      </c>
      <c r="AS100" s="11">
        <f>IF(('OddsRatio_working_3-way'!X100=0),IF(Q100&gt;0,-Q100^(1/3),(-Q100)^(1/3)),'OddsRatio_working_3-way'!AM100-'OddsRatio_working_3-way'!R100/3)</f>
        <v>-0.65121022572010467</v>
      </c>
      <c r="AT100" s="11">
        <f>IF(('OddsRatio_working_3-way'!X100=0),IF(Q100&gt;0,-Q100^(1/3),(-Q100)^(1/3)),'OddsRatio_working_3-way'!AN100-'OddsRatio_working_3-way'!R100/3)</f>
        <v>-0.39344501979107943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1.97</v>
      </c>
      <c r="B101" s="4">
        <f>IF('True_Odds_Calculator_3-way'!B100="","",'True_Odds_Calculator_3-way'!B100)</f>
        <v>3.79</v>
      </c>
      <c r="C101" s="4">
        <f>IF('True_Odds_Calculator_3-way'!C100="","",'True_Odds_Calculator_3-way'!C100)</f>
        <v>3.87</v>
      </c>
      <c r="D101" s="9">
        <f t="shared" si="26"/>
        <v>0.49579149741646505</v>
      </c>
      <c r="E101" s="9">
        <f t="shared" si="27"/>
        <v>0.25476933681054093</v>
      </c>
      <c r="F101" s="9">
        <f t="shared" si="28"/>
        <v>0.24943916577299435</v>
      </c>
      <c r="G101" s="9">
        <f t="shared" si="29"/>
        <v>1.0484297990015576</v>
      </c>
      <c r="H101" s="9">
        <f t="shared" si="30"/>
        <v>2.0169769050315107</v>
      </c>
      <c r="I101" s="9">
        <f t="shared" si="31"/>
        <v>3.9251191392143454</v>
      </c>
      <c r="J101" s="9">
        <f t="shared" si="32"/>
        <v>4.0089935231344711</v>
      </c>
      <c r="K101" s="11">
        <f t="shared" si="33"/>
        <v>0.50761421319796951</v>
      </c>
      <c r="L101" s="11">
        <f t="shared" si="34"/>
        <v>0.26385224274406333</v>
      </c>
      <c r="M101" s="11">
        <f t="shared" si="35"/>
        <v>0.25839793281653745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-0.26880753176521255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0.22945478946380979</v>
      </c>
      <c r="Q101" s="11">
        <f>2*'OddsRatio_working_3-way'!K101*'OddsRatio_working_3-way'!L101*'OddsRatio_working_3-way'!M101</f>
        <v>6.9217131059972792E-2</v>
      </c>
      <c r="R101" s="11">
        <f t="shared" si="36"/>
        <v>0</v>
      </c>
      <c r="S101" s="11">
        <f t="shared" si="37"/>
        <v>-0.85360253098944028</v>
      </c>
      <c r="T101" s="11">
        <f t="shared" si="38"/>
        <v>-0.25749699275699556</v>
      </c>
      <c r="U101" s="11">
        <f>'OddsRatio_working_3-way'!S101-'OddsRatio_working_3-way'!R101^2/3</f>
        <v>-0.85360253098944028</v>
      </c>
      <c r="V101" s="11">
        <f>'OddsRatio_working_3-way'!S101*'OddsRatio_working_3-way'!R101/3-2*'OddsRatio_working_3-way'!R101^3/27-'OddsRatio_working_3-way'!T101</f>
        <v>0.25749699275699556</v>
      </c>
      <c r="W101" s="11">
        <f>'OddsRatio_working_3-way'!V101^2+4*'OddsRatio_working_3-way'!U101^3/27</f>
        <v>-2.5838502744716663E-2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0.15177549540654847</v>
      </c>
      <c r="Y101" s="11">
        <f>IF('OddsRatio_working_3-way'!W101&gt;=0,IF('OddsRatio_working_3-way'!V101+SQRT('OddsRatio_working_3-way'!W101)&gt;0,0,PI()),ACOS('OddsRatio_working_3-way'!V101/(2*'OddsRatio_working_3-way'!X101)))</f>
        <v>0.55806286894282486</v>
      </c>
      <c r="Z101" s="11">
        <f>'OddsRatio_working_3-way'!X101^(1/3)*COS('OddsRatio_working_3-way'!Y101/3)</f>
        <v>0.52421489950077882</v>
      </c>
      <c r="AA101" s="11">
        <f>'OddsRatio_working_3-way'!X101^(1/3)*COS(('OddsRatio_working_3-way'!Y101+2*PI())/3)</f>
        <v>-0.34754565609509974</v>
      </c>
      <c r="AB101" s="11">
        <f>'OddsRatio_working_3-way'!X101^(1/3)*COS(('OddsRatio_working_3-way'!Y101+4*PI())/3)</f>
        <v>-0.17666924340567922</v>
      </c>
      <c r="AC101" s="11">
        <f>'OddsRatio_working_3-way'!X101^(1/3)*SIN('OddsRatio_working_3-way'!Y101/3)</f>
        <v>9.8655542864394707E-2</v>
      </c>
      <c r="AD101" s="11">
        <f>'OddsRatio_working_3-way'!X101^(1/3)*SIN(('OddsRatio_working_3-way'!Y101+2*PI())/3)</f>
        <v>0.40465564857778363</v>
      </c>
      <c r="AE101" s="11">
        <f>'OddsRatio_working_3-way'!X101^(1/3)*SIN(('OddsRatio_working_3-way'!Y101+4*PI())/3)</f>
        <v>-0.50331119144217817</v>
      </c>
      <c r="AF101" s="11">
        <f>-'OddsRatio_working_3-way'!U101/(3*'OddsRatio_working_3-way'!X101^(1/3))*COS(('OddsRatio_working_3-way'!Y101)/3)</f>
        <v>0.52421489950077882</v>
      </c>
      <c r="AG101" s="11">
        <f>-'OddsRatio_working_3-way'!U101/(3*'OddsRatio_working_3-way'!X101^(1/3))*COS(('OddsRatio_working_3-way'!Y101+2*PI())/3)</f>
        <v>-0.34754565609509974</v>
      </c>
      <c r="AH101" s="11">
        <f>-'OddsRatio_working_3-way'!U101/(3*'OddsRatio_working_3-way'!X101^(1/3))*COS(('OddsRatio_working_3-way'!Y101+4*PI())/3)</f>
        <v>-0.17666924340567922</v>
      </c>
      <c r="AI101" s="11">
        <f>'OddsRatio_working_3-way'!U101/(3*'OddsRatio_working_3-way'!X101^(1/3))*SIN(('OddsRatio_working_3-way'!Y101)/3)</f>
        <v>-9.8655542864394707E-2</v>
      </c>
      <c r="AJ101" s="11">
        <f>'OddsRatio_working_3-way'!U101/(3*'OddsRatio_working_3-way'!X101^(1/3))*SIN(('OddsRatio_working_3-way'!Y101+2*PI())/3)</f>
        <v>-0.40465564857778363</v>
      </c>
      <c r="AK101" s="11">
        <f>'OddsRatio_working_3-way'!U101/(3*'OddsRatio_working_3-way'!X101^(1/3))*SIN(('OddsRatio_working_3-way'!Y101+4*PI())/3)</f>
        <v>0.50331119144217817</v>
      </c>
      <c r="AL101" s="11">
        <f>'OddsRatio_working_3-way'!Z101+'OddsRatio_working_3-way'!AF101</f>
        <v>1.0484297990015576</v>
      </c>
      <c r="AM101" s="11">
        <f>'OddsRatio_working_3-way'!AA101+'OddsRatio_working_3-way'!AG101</f>
        <v>-0.69509131219019948</v>
      </c>
      <c r="AN101" s="11">
        <f>'OddsRatio_working_3-way'!AB101+'OddsRatio_working_3-way'!AH101</f>
        <v>-0.35333848681135843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1.0484297990015576</v>
      </c>
      <c r="AS101" s="11">
        <f>IF(('OddsRatio_working_3-way'!X101=0),IF(Q101&gt;0,-Q101^(1/3),(-Q101)^(1/3)),'OddsRatio_working_3-way'!AM101-'OddsRatio_working_3-way'!R101/3)</f>
        <v>-0.69509131219019948</v>
      </c>
      <c r="AT101" s="11">
        <f>IF(('OddsRatio_working_3-way'!X101=0),IF(Q101&gt;0,-Q101^(1/3),(-Q101)^(1/3)),'OddsRatio_working_3-way'!AN101-'OddsRatio_working_3-way'!R101/3)</f>
        <v>-0.35333848681135843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2.38</v>
      </c>
      <c r="B102" s="4">
        <f>IF('True_Odds_Calculator_3-way'!B101="","",'True_Odds_Calculator_3-way'!B101)</f>
        <v>3.61</v>
      </c>
      <c r="C102" s="4">
        <f>IF('True_Odds_Calculator_3-way'!C101="","",'True_Odds_Calculator_3-way'!C101)</f>
        <v>3.03</v>
      </c>
      <c r="D102" s="9">
        <f t="shared" si="26"/>
        <v>0.41017009688404976</v>
      </c>
      <c r="E102" s="9">
        <f t="shared" si="27"/>
        <v>0.26883743156365175</v>
      </c>
      <c r="F102" s="9">
        <f t="shared" si="28"/>
        <v>0.32099247155229832</v>
      </c>
      <c r="G102" s="9">
        <f t="shared" si="29"/>
        <v>1.0420383555977564</v>
      </c>
      <c r="H102" s="9">
        <f t="shared" si="30"/>
        <v>2.4380129307249039</v>
      </c>
      <c r="I102" s="9">
        <f t="shared" si="31"/>
        <v>3.7197201081101436</v>
      </c>
      <c r="J102" s="9">
        <f t="shared" si="32"/>
        <v>3.1153378618634457</v>
      </c>
      <c r="K102" s="11">
        <f t="shared" si="33"/>
        <v>0.42016806722689076</v>
      </c>
      <c r="L102" s="11">
        <f t="shared" si="34"/>
        <v>0.2770083102493075</v>
      </c>
      <c r="M102" s="11">
        <f t="shared" si="35"/>
        <v>0.33003300330033003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-0.28085932269290148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0.23124359038478398</v>
      </c>
      <c r="Q102" s="11">
        <f>2*'OddsRatio_working_3-way'!K102*'OddsRatio_working_3-way'!L102*'OddsRatio_working_3-way'!M102</f>
        <v>7.6825113084645832E-2</v>
      </c>
      <c r="R102" s="11">
        <f t="shared" si="36"/>
        <v>0</v>
      </c>
      <c r="S102" s="11">
        <f t="shared" si="37"/>
        <v>-0.82334311771317426</v>
      </c>
      <c r="T102" s="11">
        <f t="shared" si="38"/>
        <v>-0.27353591950603795</v>
      </c>
      <c r="U102" s="11">
        <f>'OddsRatio_working_3-way'!S102-'OddsRatio_working_3-way'!R102^2/3</f>
        <v>-0.82334311771317426</v>
      </c>
      <c r="V102" s="11">
        <f>'OddsRatio_working_3-way'!S102*'OddsRatio_working_3-way'!R102/3-2*'OddsRatio_working_3-way'!R102^3/27-'OddsRatio_working_3-way'!T102</f>
        <v>0.27353591950603795</v>
      </c>
      <c r="W102" s="11">
        <f>'OddsRatio_working_3-way'!V102^2+4*'OddsRatio_working_3-way'!U102^3/27</f>
        <v>-7.865399769293735E-3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0.14377699662090196</v>
      </c>
      <c r="Y102" s="11">
        <f>IF('OddsRatio_working_3-way'!W102&gt;=0,IF('OddsRatio_working_3-way'!V102+SQRT('OddsRatio_working_3-way'!W102)&gt;0,0,PI()),ACOS('OddsRatio_working_3-way'!V102/(2*'OddsRatio_working_3-way'!X102)))</f>
        <v>0.31353046612215829</v>
      </c>
      <c r="Z102" s="11">
        <f>'OddsRatio_working_3-way'!X102^(1/3)*COS('OddsRatio_working_3-way'!Y102/3)</f>
        <v>0.52101917779887819</v>
      </c>
      <c r="AA102" s="11">
        <f>'OddsRatio_working_3-way'!X102^(1/3)*COS(('OddsRatio_working_3-way'!Y102+2*PI())/3)</f>
        <v>-0.30783866772661794</v>
      </c>
      <c r="AB102" s="11">
        <f>'OddsRatio_working_3-way'!X102^(1/3)*COS(('OddsRatio_working_3-way'!Y102+4*PI())/3)</f>
        <v>-0.21318051007226035</v>
      </c>
      <c r="AC102" s="11">
        <f>'OddsRatio_working_3-way'!X102^(1/3)*SIN('OddsRatio_working_3-way'!Y102/3)</f>
        <v>5.465091280273765E-2</v>
      </c>
      <c r="AD102" s="11">
        <f>'OddsRatio_working_3-way'!X102^(1/3)*SIN(('OddsRatio_working_3-way'!Y102+2*PI())/3)</f>
        <v>0.423890387431341</v>
      </c>
      <c r="AE102" s="11">
        <f>'OddsRatio_working_3-way'!X102^(1/3)*SIN(('OddsRatio_working_3-way'!Y102+4*PI())/3)</f>
        <v>-0.47854130023407837</v>
      </c>
      <c r="AF102" s="11">
        <f>-'OddsRatio_working_3-way'!U102/(3*'OddsRatio_working_3-way'!X102^(1/3))*COS(('OddsRatio_working_3-way'!Y102)/3)</f>
        <v>0.52101917779887807</v>
      </c>
      <c r="AG102" s="11">
        <f>-'OddsRatio_working_3-way'!U102/(3*'OddsRatio_working_3-way'!X102^(1/3))*COS(('OddsRatio_working_3-way'!Y102+2*PI())/3)</f>
        <v>-0.30783866772661789</v>
      </c>
      <c r="AH102" s="11">
        <f>-'OddsRatio_working_3-way'!U102/(3*'OddsRatio_working_3-way'!X102^(1/3))*COS(('OddsRatio_working_3-way'!Y102+4*PI())/3)</f>
        <v>-0.21318051007226033</v>
      </c>
      <c r="AI102" s="11">
        <f>'OddsRatio_working_3-way'!U102/(3*'OddsRatio_working_3-way'!X102^(1/3))*SIN(('OddsRatio_working_3-way'!Y102)/3)</f>
        <v>-5.4650912802737636E-2</v>
      </c>
      <c r="AJ102" s="11">
        <f>'OddsRatio_working_3-way'!U102/(3*'OddsRatio_working_3-way'!X102^(1/3))*SIN(('OddsRatio_working_3-way'!Y102+2*PI())/3)</f>
        <v>-0.42389038743134089</v>
      </c>
      <c r="AK102" s="11">
        <f>'OddsRatio_working_3-way'!U102/(3*'OddsRatio_working_3-way'!X102^(1/3))*SIN(('OddsRatio_working_3-way'!Y102+4*PI())/3)</f>
        <v>0.47854130023407826</v>
      </c>
      <c r="AL102" s="11">
        <f>'OddsRatio_working_3-way'!Z102+'OddsRatio_working_3-way'!AF102</f>
        <v>1.0420383555977564</v>
      </c>
      <c r="AM102" s="11">
        <f>'OddsRatio_working_3-way'!AA102+'OddsRatio_working_3-way'!AG102</f>
        <v>-0.61567733545323589</v>
      </c>
      <c r="AN102" s="11">
        <f>'OddsRatio_working_3-way'!AB102+'OddsRatio_working_3-way'!AH102</f>
        <v>-0.42636102014452071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1.0420383555977564</v>
      </c>
      <c r="AS102" s="11">
        <f>IF(('OddsRatio_working_3-way'!X102=0),IF(Q102&gt;0,-Q102^(1/3),(-Q102)^(1/3)),'OddsRatio_working_3-way'!AM102-'OddsRatio_working_3-way'!R102/3)</f>
        <v>-0.61567733545323589</v>
      </c>
      <c r="AT102" s="11">
        <f>IF(('OddsRatio_working_3-way'!X102=0),IF(Q102&gt;0,-Q102^(1/3),(-Q102)^(1/3)),'OddsRatio_working_3-way'!AN102-'OddsRatio_working_3-way'!R102/3)</f>
        <v>-0.42636102014452071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3.94</v>
      </c>
      <c r="C103" s="4">
        <f>IF('True_Odds_Calculator_3-way'!C102="","",'True_Odds_Calculator_3-way'!C102)</f>
        <v>4.55</v>
      </c>
      <c r="D103" s="9">
        <f t="shared" si="26"/>
        <v>0.54543713253961534</v>
      </c>
      <c r="E103" s="9">
        <f t="shared" si="27"/>
        <v>0.24381421169304815</v>
      </c>
      <c r="F103" s="9">
        <f t="shared" si="28"/>
        <v>0.21074865576733631</v>
      </c>
      <c r="G103" s="9">
        <f t="shared" si="29"/>
        <v>1.054926407523582</v>
      </c>
      <c r="H103" s="9">
        <f t="shared" si="30"/>
        <v>1.8333918619436302</v>
      </c>
      <c r="I103" s="9">
        <f t="shared" si="31"/>
        <v>4.1014836381193316</v>
      </c>
      <c r="J103" s="9">
        <f t="shared" si="32"/>
        <v>4.7449887467087173</v>
      </c>
      <c r="K103" s="11">
        <f t="shared" si="33"/>
        <v>0.55865921787709494</v>
      </c>
      <c r="L103" s="11">
        <f t="shared" si="34"/>
        <v>0.25380710659898476</v>
      </c>
      <c r="M103" s="11">
        <f t="shared" si="35"/>
        <v>0.21978021978021978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-0.25694615624570549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0.22686668746277971</v>
      </c>
      <c r="Q103" s="11">
        <f>2*'OddsRatio_working_3-way'!K103*'OddsRatio_working_3-way'!L103*'OddsRatio_working_3-way'!M103</f>
        <v>6.2326013039225178E-2</v>
      </c>
      <c r="R103" s="11">
        <f t="shared" si="36"/>
        <v>0</v>
      </c>
      <c r="S103" s="11">
        <f t="shared" si="37"/>
        <v>-0.88293473923711008</v>
      </c>
      <c r="T103" s="11">
        <f t="shared" si="38"/>
        <v>-0.2425644888014038</v>
      </c>
      <c r="U103" s="11">
        <f>'OddsRatio_working_3-way'!S103-'OddsRatio_working_3-way'!R103^2/3</f>
        <v>-0.88293473923711008</v>
      </c>
      <c r="V103" s="11">
        <f>'OddsRatio_working_3-way'!S103*'OddsRatio_working_3-way'!R103/3-2*'OddsRatio_working_3-way'!R103^3/27-'OddsRatio_working_3-way'!T103</f>
        <v>0.2425644888014038</v>
      </c>
      <c r="W103" s="11">
        <f>'OddsRatio_working_3-way'!V103^2+4*'OddsRatio_working_3-way'!U103^3/27</f>
        <v>-4.3134727881381132E-2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0.15966547772520168</v>
      </c>
      <c r="Y103" s="11">
        <f>IF('OddsRatio_working_3-way'!W103&gt;=0,IF('OddsRatio_working_3-way'!V103+SQRT('OddsRatio_working_3-way'!W103)&gt;0,0,PI()),ACOS('OddsRatio_working_3-way'!V103/(2*'OddsRatio_working_3-way'!X103)))</f>
        <v>0.70809510141932941</v>
      </c>
      <c r="Z103" s="11">
        <f>'OddsRatio_working_3-way'!X103^(1/3)*COS('OddsRatio_working_3-way'!Y103/3)</f>
        <v>0.52746320376179101</v>
      </c>
      <c r="AA103" s="11">
        <f>'OddsRatio_working_3-way'!X103^(1/3)*COS(('OddsRatio_working_3-way'!Y103+2*PI())/3)</f>
        <v>-0.37359793574749944</v>
      </c>
      <c r="AB103" s="11">
        <f>'OddsRatio_working_3-way'!X103^(1/3)*COS(('OddsRatio_working_3-way'!Y103+4*PI())/3)</f>
        <v>-0.1538652680142914</v>
      </c>
      <c r="AC103" s="11">
        <f>'OddsRatio_working_3-way'!X103^(1/3)*SIN('OddsRatio_working_3-way'!Y103/3)</f>
        <v>0.12686271486552231</v>
      </c>
      <c r="AD103" s="11">
        <f>'OddsRatio_working_3-way'!X103^(1/3)*SIN(('OddsRatio_working_3-way'!Y103+2*PI())/3)</f>
        <v>0.39336517658647757</v>
      </c>
      <c r="AE103" s="11">
        <f>'OddsRatio_working_3-way'!X103^(1/3)*SIN(('OddsRatio_working_3-way'!Y103+4*PI())/3)</f>
        <v>-0.52022789145199977</v>
      </c>
      <c r="AF103" s="11">
        <f>-'OddsRatio_working_3-way'!U103/(3*'OddsRatio_working_3-way'!X103^(1/3))*COS(('OddsRatio_working_3-way'!Y103)/3)</f>
        <v>0.5274632037617909</v>
      </c>
      <c r="AG103" s="11">
        <f>-'OddsRatio_working_3-way'!U103/(3*'OddsRatio_working_3-way'!X103^(1/3))*COS(('OddsRatio_working_3-way'!Y103+2*PI())/3)</f>
        <v>-0.37359793574749939</v>
      </c>
      <c r="AH103" s="11">
        <f>-'OddsRatio_working_3-way'!U103/(3*'OddsRatio_working_3-way'!X103^(1/3))*COS(('OddsRatio_working_3-way'!Y103+4*PI())/3)</f>
        <v>-0.15386526801429137</v>
      </c>
      <c r="AI103" s="11">
        <f>'OddsRatio_working_3-way'!U103/(3*'OddsRatio_working_3-way'!X103^(1/3))*SIN(('OddsRatio_working_3-way'!Y103)/3)</f>
        <v>-0.12686271486552228</v>
      </c>
      <c r="AJ103" s="11">
        <f>'OddsRatio_working_3-way'!U103/(3*'OddsRatio_working_3-way'!X103^(1/3))*SIN(('OddsRatio_working_3-way'!Y103+2*PI())/3)</f>
        <v>-0.39336517658647746</v>
      </c>
      <c r="AK103" s="11">
        <f>'OddsRatio_working_3-way'!U103/(3*'OddsRatio_working_3-way'!X103^(1/3))*SIN(('OddsRatio_working_3-way'!Y103+4*PI())/3)</f>
        <v>0.52022789145199966</v>
      </c>
      <c r="AL103" s="11">
        <f>'OddsRatio_working_3-way'!Z103+'OddsRatio_working_3-way'!AF103</f>
        <v>1.054926407523582</v>
      </c>
      <c r="AM103" s="11">
        <f>'OddsRatio_working_3-way'!AA103+'OddsRatio_working_3-way'!AG103</f>
        <v>-0.74719587149499889</v>
      </c>
      <c r="AN103" s="11">
        <f>'OddsRatio_working_3-way'!AB103+'OddsRatio_working_3-way'!AH103</f>
        <v>-0.3077305360285828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1.054926407523582</v>
      </c>
      <c r="AS103" s="11">
        <f>IF(('OddsRatio_working_3-way'!X103=0),IF(Q103&gt;0,-Q103^(1/3),(-Q103)^(1/3)),'OddsRatio_working_3-way'!AM103-'OddsRatio_working_3-way'!R103/3)</f>
        <v>-0.74719587149499889</v>
      </c>
      <c r="AT103" s="11">
        <f>IF(('OddsRatio_working_3-way'!X103=0),IF(Q103&gt;0,-Q103^(1/3),(-Q103)^(1/3)),'OddsRatio_working_3-way'!AN103-'OddsRatio_working_3-way'!R103/3)</f>
        <v>-0.3077305360285828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1.68</v>
      </c>
      <c r="B104" s="4">
        <f>IF('True_Odds_Calculator_3-way'!B103="","",'True_Odds_Calculator_3-way'!B103)</f>
        <v>4.43</v>
      </c>
      <c r="C104" s="4">
        <f>IF('True_Odds_Calculator_3-way'!C103="","",'True_Odds_Calculator_3-way'!C103)</f>
        <v>4.74</v>
      </c>
      <c r="D104" s="9">
        <f t="shared" si="26"/>
        <v>0.5818581763003059</v>
      </c>
      <c r="E104" s="9">
        <f t="shared" si="27"/>
        <v>0.21622259075857689</v>
      </c>
      <c r="F104" s="9">
        <f t="shared" si="28"/>
        <v>0.20191923294111699</v>
      </c>
      <c r="G104" s="9">
        <f t="shared" si="29"/>
        <v>1.0568115593512433</v>
      </c>
      <c r="H104" s="9">
        <f t="shared" si="30"/>
        <v>1.7186318603588457</v>
      </c>
      <c r="I104" s="9">
        <f t="shared" si="31"/>
        <v>4.6248636485747641</v>
      </c>
      <c r="J104" s="9">
        <f t="shared" si="32"/>
        <v>4.9524752319736507</v>
      </c>
      <c r="K104" s="11">
        <f t="shared" si="33"/>
        <v>0.59523809523809523</v>
      </c>
      <c r="L104" s="11">
        <f t="shared" si="34"/>
        <v>0.22573363431151244</v>
      </c>
      <c r="M104" s="11">
        <f t="shared" si="35"/>
        <v>0.21097046413502107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-0.24727675070561594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0.22252474248359611</v>
      </c>
      <c r="Q104" s="11">
        <f>2*'OddsRatio_working_3-way'!K104*'OddsRatio_working_3-way'!L104*'OddsRatio_working_3-way'!M104</f>
        <v>5.6694201906648693E-2</v>
      </c>
      <c r="R104" s="11">
        <f t="shared" si="36"/>
        <v>0</v>
      </c>
      <c r="S104" s="11">
        <f t="shared" si="37"/>
        <v>-0.89990159547394244</v>
      </c>
      <c r="T104" s="11">
        <f t="shared" si="38"/>
        <v>-0.22927429184049489</v>
      </c>
      <c r="U104" s="11">
        <f>'OddsRatio_working_3-way'!S104-'OddsRatio_working_3-way'!R104^2/3</f>
        <v>-0.89990159547394244</v>
      </c>
      <c r="V104" s="11">
        <f>'OddsRatio_working_3-way'!S104*'OddsRatio_working_3-way'!R104/3-2*'OddsRatio_working_3-way'!R104^3/27-'OddsRatio_working_3-way'!T104</f>
        <v>0.22927429184049489</v>
      </c>
      <c r="W104" s="11">
        <f>'OddsRatio_working_3-way'!V104^2+4*'OddsRatio_working_3-way'!U104^3/27</f>
        <v>-5.539787734489799E-2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0.16428981879886714</v>
      </c>
      <c r="Y104" s="11">
        <f>IF('OddsRatio_working_3-way'!W104&gt;=0,IF('OddsRatio_working_3-way'!V104+SQRT('OddsRatio_working_3-way'!W104)&gt;0,0,PI()),ACOS('OddsRatio_working_3-way'!V104/(2*'OddsRatio_working_3-way'!X104)))</f>
        <v>0.79851126526718874</v>
      </c>
      <c r="Z104" s="11">
        <f>'OddsRatio_working_3-way'!X104^(1/3)*COS('OddsRatio_working_3-way'!Y104/3)</f>
        <v>0.52840577967562163</v>
      </c>
      <c r="AA104" s="11">
        <f>'OddsRatio_working_3-way'!X104^(1/3)*COS(('OddsRatio_working_3-way'!Y104+2*PI())/3)</f>
        <v>-0.38896625734820778</v>
      </c>
      <c r="AB104" s="11">
        <f>'OddsRatio_working_3-way'!X104^(1/3)*COS(('OddsRatio_working_3-way'!Y104+4*PI())/3)</f>
        <v>-0.13943952232741399</v>
      </c>
      <c r="AC104" s="11">
        <f>'OddsRatio_working_3-way'!X104^(1/3)*SIN('OddsRatio_working_3-way'!Y104/3)</f>
        <v>0.1440643276342638</v>
      </c>
      <c r="AD104" s="11">
        <f>'OddsRatio_working_3-way'!X104^(1/3)*SIN(('OddsRatio_working_3-way'!Y104+2*PI())/3)</f>
        <v>0.38558066488847947</v>
      </c>
      <c r="AE104" s="11">
        <f>'OddsRatio_working_3-way'!X104^(1/3)*SIN(('OddsRatio_working_3-way'!Y104+4*PI())/3)</f>
        <v>-0.52964499252274322</v>
      </c>
      <c r="AF104" s="11">
        <f>-'OddsRatio_working_3-way'!U104/(3*'OddsRatio_working_3-way'!X104^(1/3))*COS(('OddsRatio_working_3-way'!Y104)/3)</f>
        <v>0.52840577967562175</v>
      </c>
      <c r="AG104" s="11">
        <f>-'OddsRatio_working_3-way'!U104/(3*'OddsRatio_working_3-way'!X104^(1/3))*COS(('OddsRatio_working_3-way'!Y104+2*PI())/3)</f>
        <v>-0.38896625734820783</v>
      </c>
      <c r="AH104" s="11">
        <f>-'OddsRatio_working_3-way'!U104/(3*'OddsRatio_working_3-way'!X104^(1/3))*COS(('OddsRatio_working_3-way'!Y104+4*PI())/3)</f>
        <v>-0.13943952232741402</v>
      </c>
      <c r="AI104" s="11">
        <f>'OddsRatio_working_3-way'!U104/(3*'OddsRatio_working_3-way'!X104^(1/3))*SIN(('OddsRatio_working_3-way'!Y104)/3)</f>
        <v>-0.14406432763426383</v>
      </c>
      <c r="AJ104" s="11">
        <f>'OddsRatio_working_3-way'!U104/(3*'OddsRatio_working_3-way'!X104^(1/3))*SIN(('OddsRatio_working_3-way'!Y104+2*PI())/3)</f>
        <v>-0.38558066488847959</v>
      </c>
      <c r="AK104" s="11">
        <f>'OddsRatio_working_3-way'!U104/(3*'OddsRatio_working_3-way'!X104^(1/3))*SIN(('OddsRatio_working_3-way'!Y104+4*PI())/3)</f>
        <v>0.52964499252274333</v>
      </c>
      <c r="AL104" s="11">
        <f>'OddsRatio_working_3-way'!Z104+'OddsRatio_working_3-way'!AF104</f>
        <v>1.0568115593512433</v>
      </c>
      <c r="AM104" s="11">
        <f>'OddsRatio_working_3-way'!AA104+'OddsRatio_working_3-way'!AG104</f>
        <v>-0.77793251469641556</v>
      </c>
      <c r="AN104" s="11">
        <f>'OddsRatio_working_3-way'!AB104+'OddsRatio_working_3-way'!AH104</f>
        <v>-0.27887904465482805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1.0568115593512433</v>
      </c>
      <c r="AS104" s="11">
        <f>IF(('OddsRatio_working_3-way'!X104=0),IF(Q104&gt;0,-Q104^(1/3),(-Q104)^(1/3)),'OddsRatio_working_3-way'!AM104-'OddsRatio_working_3-way'!R104/3)</f>
        <v>-0.77793251469641556</v>
      </c>
      <c r="AT104" s="11">
        <f>IF(('OddsRatio_working_3-way'!X104=0),IF(Q104&gt;0,-Q104^(1/3),(-Q104)^(1/3)),'OddsRatio_working_3-way'!AN104-'OddsRatio_working_3-way'!R104/3)</f>
        <v>-0.27887904465482805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2.13</v>
      </c>
      <c r="B105" s="4">
        <f>IF('True_Odds_Calculator_3-way'!B104="","",'True_Odds_Calculator_3-way'!B104)</f>
        <v>3.52</v>
      </c>
      <c r="C105" s="4">
        <f>IF('True_Odds_Calculator_3-way'!C104="","",'True_Odds_Calculator_3-way'!C104)</f>
        <v>3.63</v>
      </c>
      <c r="D105" s="9">
        <f t="shared" si="26"/>
        <v>0.45832640335267955</v>
      </c>
      <c r="E105" s="9">
        <f t="shared" si="27"/>
        <v>0.27505528812791358</v>
      </c>
      <c r="F105" s="9">
        <f t="shared" si="28"/>
        <v>0.26661830851940693</v>
      </c>
      <c r="G105" s="9">
        <f t="shared" si="29"/>
        <v>1.0458859923148638</v>
      </c>
      <c r="H105" s="9">
        <f t="shared" si="30"/>
        <v>2.1818511713157962</v>
      </c>
      <c r="I105" s="9">
        <f t="shared" si="31"/>
        <v>3.6356327006334568</v>
      </c>
      <c r="J105" s="9">
        <f t="shared" si="32"/>
        <v>3.7506801597880921</v>
      </c>
      <c r="K105" s="11">
        <f t="shared" si="33"/>
        <v>0.46948356807511737</v>
      </c>
      <c r="L105" s="11">
        <f t="shared" si="34"/>
        <v>0.28409090909090912</v>
      </c>
      <c r="M105" s="11">
        <f t="shared" si="35"/>
        <v>0.27548209366391185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-0.27517301404217964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0.23074417789817631</v>
      </c>
      <c r="Q105" s="11">
        <f>2*'OddsRatio_working_3-way'!K105*'OddsRatio_working_3-way'!L105*'OddsRatio_working_3-way'!M105</f>
        <v>7.34854069739415E-2</v>
      </c>
      <c r="R105" s="11">
        <f t="shared" si="36"/>
        <v>0</v>
      </c>
      <c r="S105" s="11">
        <f t="shared" si="37"/>
        <v>-0.8385421757338708</v>
      </c>
      <c r="T105" s="11">
        <f t="shared" si="38"/>
        <v>-0.2670516483228888</v>
      </c>
      <c r="U105" s="11">
        <f>'OddsRatio_working_3-way'!S105-'OddsRatio_working_3-way'!R105^2/3</f>
        <v>-0.8385421757338708</v>
      </c>
      <c r="V105" s="11">
        <f>'OddsRatio_working_3-way'!S105*'OddsRatio_working_3-way'!R105/3-2*'OddsRatio_working_3-way'!R105^3/27-'OddsRatio_working_3-way'!T105</f>
        <v>0.2670516483228888</v>
      </c>
      <c r="W105" s="11">
        <f>'OddsRatio_working_3-way'!V105^2+4*'OddsRatio_working_3-way'!U105^3/27</f>
        <v>-1.6035036406431599E-2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0.14777653676954561</v>
      </c>
      <c r="Y105" s="11">
        <f>IF('OddsRatio_working_3-way'!W105&gt;=0,IF('OddsRatio_working_3-way'!V105+SQRT('OddsRatio_working_3-way'!W105)&gt;0,0,PI()),ACOS('OddsRatio_working_3-way'!V105/(2*'OddsRatio_working_3-way'!X105)))</f>
        <v>0.44277593960046691</v>
      </c>
      <c r="Z105" s="11">
        <f>'OddsRatio_working_3-way'!X105^(1/3)*COS('OddsRatio_working_3-way'!Y105/3)</f>
        <v>0.52294299615743189</v>
      </c>
      <c r="AA105" s="11">
        <f>'OddsRatio_working_3-way'!X105^(1/3)*COS(('OddsRatio_working_3-way'!Y105+2*PI())/3)</f>
        <v>-0.32880285044062724</v>
      </c>
      <c r="AB105" s="11">
        <f>'OddsRatio_working_3-way'!X105^(1/3)*COS(('OddsRatio_working_3-way'!Y105+4*PI())/3)</f>
        <v>-0.19414014571680477</v>
      </c>
      <c r="AC105" s="11">
        <f>'OddsRatio_working_3-way'!X105^(1/3)*SIN('OddsRatio_working_3-way'!Y105/3)</f>
        <v>7.7747548822101997E-2</v>
      </c>
      <c r="AD105" s="11">
        <f>'OddsRatio_working_3-way'!X105^(1/3)*SIN(('OddsRatio_working_3-way'!Y105+2*PI())/3)</f>
        <v>0.4140081449924331</v>
      </c>
      <c r="AE105" s="11">
        <f>'OddsRatio_working_3-way'!X105^(1/3)*SIN(('OddsRatio_working_3-way'!Y105+4*PI())/3)</f>
        <v>-0.4917556938145351</v>
      </c>
      <c r="AF105" s="11">
        <f>-'OddsRatio_working_3-way'!U105/(3*'OddsRatio_working_3-way'!X105^(1/3))*COS(('OddsRatio_working_3-way'!Y105)/3)</f>
        <v>0.52294299615743178</v>
      </c>
      <c r="AG105" s="11">
        <f>-'OddsRatio_working_3-way'!U105/(3*'OddsRatio_working_3-way'!X105^(1/3))*COS(('OddsRatio_working_3-way'!Y105+2*PI())/3)</f>
        <v>-0.32880285044062713</v>
      </c>
      <c r="AH105" s="11">
        <f>-'OddsRatio_working_3-way'!U105/(3*'OddsRatio_working_3-way'!X105^(1/3))*COS(('OddsRatio_working_3-way'!Y105+4*PI())/3)</f>
        <v>-0.19414014571680474</v>
      </c>
      <c r="AI105" s="11">
        <f>'OddsRatio_working_3-way'!U105/(3*'OddsRatio_working_3-way'!X105^(1/3))*SIN(('OddsRatio_working_3-way'!Y105)/3)</f>
        <v>-7.7747548822101983E-2</v>
      </c>
      <c r="AJ105" s="11">
        <f>'OddsRatio_working_3-way'!U105/(3*'OddsRatio_working_3-way'!X105^(1/3))*SIN(('OddsRatio_working_3-way'!Y105+2*PI())/3)</f>
        <v>-0.41400814499243305</v>
      </c>
      <c r="AK105" s="11">
        <f>'OddsRatio_working_3-way'!U105/(3*'OddsRatio_working_3-way'!X105^(1/3))*SIN(('OddsRatio_working_3-way'!Y105+4*PI())/3)</f>
        <v>0.49175569381453499</v>
      </c>
      <c r="AL105" s="11">
        <f>'OddsRatio_working_3-way'!Z105+'OddsRatio_working_3-way'!AF105</f>
        <v>1.0458859923148638</v>
      </c>
      <c r="AM105" s="11">
        <f>'OddsRatio_working_3-way'!AA105+'OddsRatio_working_3-way'!AG105</f>
        <v>-0.65760570088125436</v>
      </c>
      <c r="AN105" s="11">
        <f>'OddsRatio_working_3-way'!AB105+'OddsRatio_working_3-way'!AH105</f>
        <v>-0.38828029143360954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1.0458859923148638</v>
      </c>
      <c r="AS105" s="11">
        <f>IF(('OddsRatio_working_3-way'!X105=0),IF(Q105&gt;0,-Q105^(1/3),(-Q105)^(1/3)),'OddsRatio_working_3-way'!AM105-'OddsRatio_working_3-way'!R105/3)</f>
        <v>-0.65760570088125436</v>
      </c>
      <c r="AT105" s="11">
        <f>IF(('OddsRatio_working_3-way'!X105=0),IF(Q105&gt;0,-Q105^(1/3),(-Q105)^(1/3)),'OddsRatio_working_3-way'!AN105-'OddsRatio_working_3-way'!R105/3)</f>
        <v>-0.38828029143360954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2.13</v>
      </c>
      <c r="B106" s="4">
        <f>IF('True_Odds_Calculator_3-way'!B105="","",'True_Odds_Calculator_3-way'!B105)</f>
        <v>3.76</v>
      </c>
      <c r="C106" s="4">
        <f>IF('True_Odds_Calculator_3-way'!C105="","",'True_Odds_Calculator_3-way'!C105)</f>
        <v>3.42</v>
      </c>
      <c r="D106" s="9">
        <f t="shared" si="26"/>
        <v>0.45878234570930715</v>
      </c>
      <c r="E106" s="9">
        <f t="shared" si="27"/>
        <v>0.25764236799110229</v>
      </c>
      <c r="F106" s="9">
        <f t="shared" si="28"/>
        <v>0.28357528629959045</v>
      </c>
      <c r="G106" s="9">
        <f t="shared" si="29"/>
        <v>1.0439671030125441</v>
      </c>
      <c r="H106" s="9">
        <f t="shared" si="30"/>
        <v>2.179682826404175</v>
      </c>
      <c r="I106" s="9">
        <f t="shared" si="31"/>
        <v>3.8813492043146223</v>
      </c>
      <c r="J106" s="9">
        <f t="shared" si="32"/>
        <v>3.5264003892903562</v>
      </c>
      <c r="K106" s="11">
        <f t="shared" si="33"/>
        <v>0.46948356807511737</v>
      </c>
      <c r="L106" s="11">
        <f t="shared" si="34"/>
        <v>0.26595744680851063</v>
      </c>
      <c r="M106" s="11">
        <f t="shared" si="35"/>
        <v>0.29239766081871343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-0.27555566070305115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0.23037524220433547</v>
      </c>
      <c r="Q106" s="11">
        <f>2*'OddsRatio_working_3-way'!K106*'OddsRatio_working_3-way'!L106*'OddsRatio_working_3-way'!M106</f>
        <v>7.3019094201057191E-2</v>
      </c>
      <c r="R106" s="11">
        <f t="shared" si="36"/>
        <v>0</v>
      </c>
      <c r="S106" s="11">
        <f t="shared" si="37"/>
        <v>-0.83603886640019442</v>
      </c>
      <c r="T106" s="11">
        <f t="shared" si="38"/>
        <v>-0.26498854719499026</v>
      </c>
      <c r="U106" s="11">
        <f>'OddsRatio_working_3-way'!S106-'OddsRatio_working_3-way'!R106^2/3</f>
        <v>-0.83603886640019442</v>
      </c>
      <c r="V106" s="11">
        <f>'OddsRatio_working_3-way'!S106*'OddsRatio_working_3-way'!R106/3-2*'OddsRatio_working_3-way'!R106^3/27-'OddsRatio_working_3-way'!T106</f>
        <v>0.26498854719499026</v>
      </c>
      <c r="W106" s="11">
        <f>'OddsRatio_working_3-way'!V106^2+4*'OddsRatio_working_3-way'!U106^3/27</f>
        <v>-1.6352706967122058E-2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0.14711529246787503</v>
      </c>
      <c r="Y106" s="11">
        <f>IF('OddsRatio_working_3-way'!W106&gt;=0,IF('OddsRatio_working_3-way'!V106+SQRT('OddsRatio_working_3-way'!W106)&gt;0,0,PI()),ACOS('OddsRatio_working_3-way'!V106/(2*'OddsRatio_working_3-way'!X106)))</f>
        <v>0.44961330432334545</v>
      </c>
      <c r="Z106" s="11">
        <f>'OddsRatio_working_3-way'!X106^(1/3)*COS('OddsRatio_working_3-way'!Y106/3)</f>
        <v>0.52198355150627207</v>
      </c>
      <c r="AA106" s="11">
        <f>'OddsRatio_working_3-way'!X106^(1/3)*COS(('OddsRatio_working_3-way'!Y106+2*PI())/3)</f>
        <v>-0.32925300609454472</v>
      </c>
      <c r="AB106" s="11">
        <f>'OddsRatio_working_3-way'!X106^(1/3)*COS(('OddsRatio_working_3-way'!Y106+4*PI())/3)</f>
        <v>-0.1927305454117271</v>
      </c>
      <c r="AC106" s="11">
        <f>'OddsRatio_working_3-way'!X106^(1/3)*SIN('OddsRatio_working_3-way'!Y106/3)</f>
        <v>7.8821279425654783E-2</v>
      </c>
      <c r="AD106" s="11">
        <f>'OddsRatio_working_3-way'!X106^(1/3)*SIN(('OddsRatio_working_3-way'!Y106+2*PI())/3)</f>
        <v>0.41264037624922734</v>
      </c>
      <c r="AE106" s="11">
        <f>'OddsRatio_working_3-way'!X106^(1/3)*SIN(('OddsRatio_working_3-way'!Y106+4*PI())/3)</f>
        <v>-0.49146165567488209</v>
      </c>
      <c r="AF106" s="11">
        <f>-'OddsRatio_working_3-way'!U106/(3*'OddsRatio_working_3-way'!X106^(1/3))*COS(('OddsRatio_working_3-way'!Y106)/3)</f>
        <v>0.52198355150627207</v>
      </c>
      <c r="AG106" s="11">
        <f>-'OddsRatio_working_3-way'!U106/(3*'OddsRatio_working_3-way'!X106^(1/3))*COS(('OddsRatio_working_3-way'!Y106+2*PI())/3)</f>
        <v>-0.32925300609454472</v>
      </c>
      <c r="AH106" s="11">
        <f>-'OddsRatio_working_3-way'!U106/(3*'OddsRatio_working_3-way'!X106^(1/3))*COS(('OddsRatio_working_3-way'!Y106+4*PI())/3)</f>
        <v>-0.1927305454117271</v>
      </c>
      <c r="AI106" s="11">
        <f>'OddsRatio_working_3-way'!U106/(3*'OddsRatio_working_3-way'!X106^(1/3))*SIN(('OddsRatio_working_3-way'!Y106)/3)</f>
        <v>-7.8821279425654783E-2</v>
      </c>
      <c r="AJ106" s="11">
        <f>'OddsRatio_working_3-way'!U106/(3*'OddsRatio_working_3-way'!X106^(1/3))*SIN(('OddsRatio_working_3-way'!Y106+2*PI())/3)</f>
        <v>-0.41264037624922734</v>
      </c>
      <c r="AK106" s="11">
        <f>'OddsRatio_working_3-way'!U106/(3*'OddsRatio_working_3-way'!X106^(1/3))*SIN(('OddsRatio_working_3-way'!Y106+4*PI())/3)</f>
        <v>0.49146165567488209</v>
      </c>
      <c r="AL106" s="11">
        <f>'OddsRatio_working_3-way'!Z106+'OddsRatio_working_3-way'!AF106</f>
        <v>1.0439671030125441</v>
      </c>
      <c r="AM106" s="11">
        <f>'OddsRatio_working_3-way'!AA106+'OddsRatio_working_3-way'!AG106</f>
        <v>-0.65850601218908944</v>
      </c>
      <c r="AN106" s="11">
        <f>'OddsRatio_working_3-way'!AB106+'OddsRatio_working_3-way'!AH106</f>
        <v>-0.3854610908234542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1.0439671030125441</v>
      </c>
      <c r="AS106" s="11">
        <f>IF(('OddsRatio_working_3-way'!X106=0),IF(Q106&gt;0,-Q106^(1/3),(-Q106)^(1/3)),'OddsRatio_working_3-way'!AM106-'OddsRatio_working_3-way'!R106/3)</f>
        <v>-0.65850601218908944</v>
      </c>
      <c r="AT106" s="11">
        <f>IF(('OddsRatio_working_3-way'!X106=0),IF(Q106&gt;0,-Q106^(1/3),(-Q106)^(1/3)),'OddsRatio_working_3-way'!AN106-'OddsRatio_working_3-way'!R106/3)</f>
        <v>-0.3854610908234542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2.67</v>
      </c>
      <c r="B107" s="4">
        <f>IF('True_Odds_Calculator_3-way'!B106="","",'True_Odds_Calculator_3-way'!B106)</f>
        <v>3.11</v>
      </c>
      <c r="C107" s="4">
        <f>IF('True_Odds_Calculator_3-way'!C106="","",'True_Odds_Calculator_3-way'!C106)</f>
        <v>2.88</v>
      </c>
      <c r="D107" s="9">
        <f t="shared" si="26"/>
        <v>0.3595706679589783</v>
      </c>
      <c r="E107" s="9">
        <f t="shared" si="27"/>
        <v>0.30765776648047422</v>
      </c>
      <c r="F107" s="9">
        <f t="shared" si="28"/>
        <v>0.33277156556054766</v>
      </c>
      <c r="G107" s="9">
        <f t="shared" si="29"/>
        <v>1.0665236410006234</v>
      </c>
      <c r="H107" s="9">
        <f t="shared" si="30"/>
        <v>2.7810944804710411</v>
      </c>
      <c r="I107" s="9">
        <f t="shared" si="31"/>
        <v>3.2503648825113145</v>
      </c>
      <c r="J107" s="9">
        <f t="shared" si="32"/>
        <v>3.0050644450811719</v>
      </c>
      <c r="K107" s="11">
        <f t="shared" si="33"/>
        <v>0.37453183520599254</v>
      </c>
      <c r="L107" s="11">
        <f t="shared" si="34"/>
        <v>0.32154340836012862</v>
      </c>
      <c r="M107" s="11">
        <f t="shared" si="35"/>
        <v>0.34722222222222221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-0.27700820785379476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0.23667494945359024</v>
      </c>
      <c r="Q107" s="11">
        <f>2*'OddsRatio_working_3-way'!K107*'OddsRatio_working_3-way'!L107*'OddsRatio_working_3-way'!M107</f>
        <v>8.3630724188547806E-2</v>
      </c>
      <c r="R107" s="11">
        <f t="shared" si="36"/>
        <v>0</v>
      </c>
      <c r="S107" s="11">
        <f t="shared" si="37"/>
        <v>-0.85439688335338981</v>
      </c>
      <c r="T107" s="11">
        <f t="shared" si="38"/>
        <v>-0.3019070259199258</v>
      </c>
      <c r="U107" s="11">
        <f>'OddsRatio_working_3-way'!S107-'OddsRatio_working_3-way'!R107^2/3</f>
        <v>-0.85439688335338981</v>
      </c>
      <c r="V107" s="11">
        <f>'OddsRatio_working_3-way'!S107*'OddsRatio_working_3-way'!R107/3-2*'OddsRatio_working_3-way'!R107^3/27-'OddsRatio_working_3-way'!T107</f>
        <v>0.3019070259199258</v>
      </c>
      <c r="W107" s="11">
        <f>'OddsRatio_working_3-way'!V107^2+4*'OddsRatio_working_3-way'!U107^3/27</f>
        <v>-1.2528332940823228E-3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0.15198740539424399</v>
      </c>
      <c r="Y107" s="11">
        <f>IF('OddsRatio_working_3-way'!W107&gt;=0,IF('OddsRatio_working_3-way'!V107+SQRT('OddsRatio_working_3-way'!W107)&gt;0,0,PI()),ACOS('OddsRatio_working_3-way'!V107/(2*'OddsRatio_working_3-way'!X107)))</f>
        <v>0.11670658838023118</v>
      </c>
      <c r="Z107" s="11">
        <f>'OddsRatio_working_3-way'!X107^(1/3)*COS('OddsRatio_working_3-way'!Y107/3)</f>
        <v>0.53326182050031168</v>
      </c>
      <c r="AA107" s="11">
        <f>'OddsRatio_working_3-way'!X107^(1/3)*COS(('OddsRatio_working_3-way'!Y107+2*PI())/3)</f>
        <v>-0.28460572418152752</v>
      </c>
      <c r="AB107" s="11">
        <f>'OddsRatio_working_3-way'!X107^(1/3)*COS(('OddsRatio_working_3-way'!Y107+4*PI())/3)</f>
        <v>-0.24865609631878455</v>
      </c>
      <c r="AC107" s="11">
        <f>'OddsRatio_working_3-way'!X107^(1/3)*SIN('OddsRatio_working_3-way'!Y107/3)</f>
        <v>2.0755527323821684E-2</v>
      </c>
      <c r="AD107" s="11">
        <f>'OddsRatio_working_3-way'!X107^(1/3)*SIN(('OddsRatio_working_3-way'!Y107+2*PI())/3)</f>
        <v>0.45144051975969646</v>
      </c>
      <c r="AE107" s="11">
        <f>'OddsRatio_working_3-way'!X107^(1/3)*SIN(('OddsRatio_working_3-way'!Y107+4*PI())/3)</f>
        <v>-0.47219604708351798</v>
      </c>
      <c r="AF107" s="11">
        <f>-'OddsRatio_working_3-way'!U107/(3*'OddsRatio_working_3-way'!X107^(1/3))*COS(('OddsRatio_working_3-way'!Y107)/3)</f>
        <v>0.53326182050031168</v>
      </c>
      <c r="AG107" s="11">
        <f>-'OddsRatio_working_3-way'!U107/(3*'OddsRatio_working_3-way'!X107^(1/3))*COS(('OddsRatio_working_3-way'!Y107+2*PI())/3)</f>
        <v>-0.28460572418152752</v>
      </c>
      <c r="AH107" s="11">
        <f>-'OddsRatio_working_3-way'!U107/(3*'OddsRatio_working_3-way'!X107^(1/3))*COS(('OddsRatio_working_3-way'!Y107+4*PI())/3)</f>
        <v>-0.24865609631878455</v>
      </c>
      <c r="AI107" s="11">
        <f>'OddsRatio_working_3-way'!U107/(3*'OddsRatio_working_3-way'!X107^(1/3))*SIN(('OddsRatio_working_3-way'!Y107)/3)</f>
        <v>-2.0755527323821684E-2</v>
      </c>
      <c r="AJ107" s="11">
        <f>'OddsRatio_working_3-way'!U107/(3*'OddsRatio_working_3-way'!X107^(1/3))*SIN(('OddsRatio_working_3-way'!Y107+2*PI())/3)</f>
        <v>-0.45144051975969646</v>
      </c>
      <c r="AK107" s="11">
        <f>'OddsRatio_working_3-way'!U107/(3*'OddsRatio_working_3-way'!X107^(1/3))*SIN(('OddsRatio_working_3-way'!Y107+4*PI())/3)</f>
        <v>0.47219604708351798</v>
      </c>
      <c r="AL107" s="11">
        <f>'OddsRatio_working_3-way'!Z107+'OddsRatio_working_3-way'!AF107</f>
        <v>1.0665236410006234</v>
      </c>
      <c r="AM107" s="11">
        <f>'OddsRatio_working_3-way'!AA107+'OddsRatio_working_3-way'!AG107</f>
        <v>-0.56921144836305504</v>
      </c>
      <c r="AN107" s="11">
        <f>'OddsRatio_working_3-way'!AB107+'OddsRatio_working_3-way'!AH107</f>
        <v>-0.49731219263756909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1.0665236410006234</v>
      </c>
      <c r="AS107" s="11">
        <f>IF(('OddsRatio_working_3-way'!X107=0),IF(Q107&gt;0,-Q107^(1/3),(-Q107)^(1/3)),'OddsRatio_working_3-way'!AM107-'OddsRatio_working_3-way'!R107/3)</f>
        <v>-0.56921144836305504</v>
      </c>
      <c r="AT107" s="11">
        <f>IF(('OddsRatio_working_3-way'!X107=0),IF(Q107&gt;0,-Q107^(1/3),(-Q107)^(1/3)),'OddsRatio_working_3-way'!AN107-'OddsRatio_working_3-way'!R107/3)</f>
        <v>-0.49731219263756909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3.16</v>
      </c>
      <c r="C108" s="4">
        <f>IF('True_Odds_Calculator_3-way'!C107="","",'True_Odds_Calculator_3-way'!C107)</f>
        <v>3.28</v>
      </c>
      <c r="D108" s="9">
        <f t="shared" si="26"/>
        <v>0.43162566272664998</v>
      </c>
      <c r="E108" s="9">
        <f t="shared" si="27"/>
        <v>0.28968595400044306</v>
      </c>
      <c r="F108" s="9">
        <f t="shared" si="28"/>
        <v>0.27868838327290679</v>
      </c>
      <c r="G108" s="9">
        <f t="shared" si="29"/>
        <v>1.1351917165084995</v>
      </c>
      <c r="H108" s="9">
        <f t="shared" si="30"/>
        <v>2.3168223911498593</v>
      </c>
      <c r="I108" s="9">
        <f t="shared" si="31"/>
        <v>3.4520141076583593</v>
      </c>
      <c r="J108" s="9">
        <f t="shared" si="32"/>
        <v>3.5882371136393787</v>
      </c>
      <c r="K108" s="11">
        <f t="shared" si="33"/>
        <v>0.46296296296296291</v>
      </c>
      <c r="L108" s="11">
        <f t="shared" si="34"/>
        <v>0.31645569620253161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-0.25517134918184614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0.25013435788366323</v>
      </c>
      <c r="Q108" s="11">
        <f>2*'OddsRatio_working_3-way'!K108*'OddsRatio_working_3-way'!L108*'OddsRatio_working_3-way'!M108</f>
        <v>8.9333699244165427E-2</v>
      </c>
      <c r="R108" s="11">
        <f t="shared" si="36"/>
        <v>0</v>
      </c>
      <c r="S108" s="11">
        <f t="shared" si="37"/>
        <v>-0.98026035715085968</v>
      </c>
      <c r="T108" s="11">
        <f t="shared" si="38"/>
        <v>-0.35009298469673555</v>
      </c>
      <c r="U108" s="11">
        <f>'OddsRatio_working_3-way'!S108-'OddsRatio_working_3-way'!R108^2/3</f>
        <v>-0.98026035715085968</v>
      </c>
      <c r="V108" s="11">
        <f>'OddsRatio_working_3-way'!S108*'OddsRatio_working_3-way'!R108/3-2*'OddsRatio_working_3-way'!R108^3/27-'OddsRatio_working_3-way'!T108</f>
        <v>0.35009298469673555</v>
      </c>
      <c r="W108" s="11">
        <f>'OddsRatio_working_3-way'!V108^2+4*'OddsRatio_working_3-way'!U108^3/27</f>
        <v>-1.6981915448515378E-2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0.18677995970016703</v>
      </c>
      <c r="Y108" s="11">
        <f>IF('OddsRatio_working_3-way'!W108&gt;=0,IF('OddsRatio_working_3-way'!V108+SQRT('OddsRatio_working_3-way'!W108)&gt;0,0,PI()),ACOS('OddsRatio_working_3-way'!V108/(2*'OddsRatio_working_3-way'!X108)))</f>
        <v>0.35633888166472105</v>
      </c>
      <c r="Z108" s="11">
        <f>'OddsRatio_working_3-way'!X108^(1/3)*COS('OddsRatio_working_3-way'!Y108/3)</f>
        <v>0.56759585825424974</v>
      </c>
      <c r="AA108" s="11">
        <f>'OddsRatio_working_3-way'!X108^(1/3)*COS(('OddsRatio_working_3-way'!Y108+2*PI())/3)</f>
        <v>-0.34246048581519573</v>
      </c>
      <c r="AB108" s="11">
        <f>'OddsRatio_working_3-way'!X108^(1/3)*COS(('OddsRatio_working_3-way'!Y108+4*PI())/3)</f>
        <v>-0.22513537243905388</v>
      </c>
      <c r="AC108" s="11">
        <f>'OddsRatio_working_3-way'!X108^(1/3)*SIN('OddsRatio_working_3-way'!Y108/3)</f>
        <v>6.7737685790418903E-2</v>
      </c>
      <c r="AD108" s="11">
        <f>'OddsRatio_working_3-way'!X108^(1/3)*SIN(('OddsRatio_working_3-way'!Y108+2*PI())/3)</f>
        <v>0.45768358943580228</v>
      </c>
      <c r="AE108" s="11">
        <f>'OddsRatio_working_3-way'!X108^(1/3)*SIN(('OddsRatio_working_3-way'!Y108+4*PI())/3)</f>
        <v>-0.52542127522622106</v>
      </c>
      <c r="AF108" s="11">
        <f>-'OddsRatio_working_3-way'!U108/(3*'OddsRatio_working_3-way'!X108^(1/3))*COS(('OddsRatio_working_3-way'!Y108)/3)</f>
        <v>0.56759585825424974</v>
      </c>
      <c r="AG108" s="11">
        <f>-'OddsRatio_working_3-way'!U108/(3*'OddsRatio_working_3-way'!X108^(1/3))*COS(('OddsRatio_working_3-way'!Y108+2*PI())/3)</f>
        <v>-0.34246048581519573</v>
      </c>
      <c r="AH108" s="11">
        <f>-'OddsRatio_working_3-way'!U108/(3*'OddsRatio_working_3-way'!X108^(1/3))*COS(('OddsRatio_working_3-way'!Y108+4*PI())/3)</f>
        <v>-0.22513537243905388</v>
      </c>
      <c r="AI108" s="11">
        <f>'OddsRatio_working_3-way'!U108/(3*'OddsRatio_working_3-way'!X108^(1/3))*SIN(('OddsRatio_working_3-way'!Y108)/3)</f>
        <v>-6.7737685790418903E-2</v>
      </c>
      <c r="AJ108" s="11">
        <f>'OddsRatio_working_3-way'!U108/(3*'OddsRatio_working_3-way'!X108^(1/3))*SIN(('OddsRatio_working_3-way'!Y108+2*PI())/3)</f>
        <v>-0.45768358943580228</v>
      </c>
      <c r="AK108" s="11">
        <f>'OddsRatio_working_3-way'!U108/(3*'OddsRatio_working_3-way'!X108^(1/3))*SIN(('OddsRatio_working_3-way'!Y108+4*PI())/3)</f>
        <v>0.52542127522622106</v>
      </c>
      <c r="AL108" s="11">
        <f>'OddsRatio_working_3-way'!Z108+'OddsRatio_working_3-way'!AF108</f>
        <v>1.1351917165084995</v>
      </c>
      <c r="AM108" s="11">
        <f>'OddsRatio_working_3-way'!AA108+'OddsRatio_working_3-way'!AG108</f>
        <v>-0.68492097163039145</v>
      </c>
      <c r="AN108" s="11">
        <f>'OddsRatio_working_3-way'!AB108+'OddsRatio_working_3-way'!AH108</f>
        <v>-0.45027074487810775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1.1351917165084995</v>
      </c>
      <c r="AS108" s="11">
        <f>IF(('OddsRatio_working_3-way'!X108=0),IF(Q108&gt;0,-Q108^(1/3),(-Q108)^(1/3)),'OddsRatio_working_3-way'!AM108-'OddsRatio_working_3-way'!R108/3)</f>
        <v>-0.68492097163039145</v>
      </c>
      <c r="AT108" s="11">
        <f>IF(('OddsRatio_working_3-way'!X108=0),IF(Q108&gt;0,-Q108^(1/3),(-Q108)^(1/3)),'OddsRatio_working_3-way'!AN108-'OddsRatio_working_3-way'!R108/3)</f>
        <v>-0.45027074487810775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2.42</v>
      </c>
      <c r="B109" s="4">
        <f>IF('True_Odds_Calculator_3-way'!B108="","",'True_Odds_Calculator_3-way'!B108)</f>
        <v>3.11</v>
      </c>
      <c r="C109" s="4">
        <f>IF('True_Odds_Calculator_3-way'!C108="","",'True_Odds_Calculator_3-way'!C108)</f>
        <v>2.85</v>
      </c>
      <c r="D109" s="9">
        <f t="shared" si="26"/>
        <v>0.38286995482056402</v>
      </c>
      <c r="E109" s="9">
        <f t="shared" si="27"/>
        <v>0.29454411319975532</v>
      </c>
      <c r="F109" s="9">
        <f t="shared" si="28"/>
        <v>0.32258593197968061</v>
      </c>
      <c r="G109" s="9">
        <f t="shared" si="29"/>
        <v>1.135107672706988</v>
      </c>
      <c r="H109" s="9">
        <f t="shared" si="30"/>
        <v>2.6118528952439228</v>
      </c>
      <c r="I109" s="9">
        <f t="shared" si="31"/>
        <v>3.3950771894117446</v>
      </c>
      <c r="J109" s="9">
        <f t="shared" si="32"/>
        <v>3.0999491945079276</v>
      </c>
      <c r="K109" s="11">
        <f t="shared" si="33"/>
        <v>0.41322314049586778</v>
      </c>
      <c r="L109" s="11">
        <f t="shared" si="34"/>
        <v>0.32154340836012862</v>
      </c>
      <c r="M109" s="11">
        <f t="shared" si="35"/>
        <v>0.35087719298245612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-0.2584174954672962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0.25081970958061356</v>
      </c>
      <c r="Q109" s="11">
        <f>2*'OddsRatio_working_3-way'!K109*'OddsRatio_working_3-way'!L109*'OddsRatio_working_3-way'!M109</f>
        <v>9.3241527725135179E-2</v>
      </c>
      <c r="R109" s="11">
        <f t="shared" si="36"/>
        <v>0</v>
      </c>
      <c r="S109" s="11">
        <f t="shared" si="37"/>
        <v>-0.97059879450908082</v>
      </c>
      <c r="T109" s="11">
        <f t="shared" si="38"/>
        <v>-0.36081739572828297</v>
      </c>
      <c r="U109" s="11">
        <f>'OddsRatio_working_3-way'!S109-'OddsRatio_working_3-way'!R109^2/3</f>
        <v>-0.97059879450908082</v>
      </c>
      <c r="V109" s="11">
        <f>'OddsRatio_working_3-way'!S109*'OddsRatio_working_3-way'!R109/3-2*'OddsRatio_working_3-way'!R109^3/27-'OddsRatio_working_3-way'!T109</f>
        <v>0.36081739572828297</v>
      </c>
      <c r="W109" s="11">
        <f>'OddsRatio_working_3-way'!V109^2+4*'OddsRatio_working_3-way'!U109^3/27</f>
        <v>-5.2721789206207903E-3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0.18402538682255307</v>
      </c>
      <c r="Y109" s="11">
        <f>IF('OddsRatio_working_3-way'!W109&gt;=0,IF('OddsRatio_working_3-way'!V109+SQRT('OddsRatio_working_3-way'!W109)&gt;0,0,PI()),ACOS('OddsRatio_working_3-way'!V109/(2*'OddsRatio_working_3-way'!X109)))</f>
        <v>0.19858459629641989</v>
      </c>
      <c r="Z109" s="11">
        <f>'OddsRatio_working_3-way'!X109^(1/3)*COS('OddsRatio_working_3-way'!Y109/3)</f>
        <v>0.56755383635349399</v>
      </c>
      <c r="AA109" s="11">
        <f>'OddsRatio_working_3-way'!X109^(1/3)*COS(('OddsRatio_working_3-way'!Y109+2*PI())/3)</f>
        <v>-0.31636036117459193</v>
      </c>
      <c r="AB109" s="11">
        <f>'OddsRatio_working_3-way'!X109^(1/3)*COS(('OddsRatio_working_3-way'!Y109+4*PI())/3)</f>
        <v>-0.25119347517890189</v>
      </c>
      <c r="AC109" s="11">
        <f>'OddsRatio_working_3-way'!X109^(1/3)*SIN('OddsRatio_working_3-way'!Y109/3)</f>
        <v>3.7624119171861307E-2</v>
      </c>
      <c r="AD109" s="11">
        <f>'OddsRatio_working_3-way'!X109^(1/3)*SIN(('OddsRatio_working_3-way'!Y109+2*PI())/3)</f>
        <v>0.47270398071151121</v>
      </c>
      <c r="AE109" s="11">
        <f>'OddsRatio_working_3-way'!X109^(1/3)*SIN(('OddsRatio_working_3-way'!Y109+4*PI())/3)</f>
        <v>-0.51032809988337247</v>
      </c>
      <c r="AF109" s="11">
        <f>-'OddsRatio_working_3-way'!U109/(3*'OddsRatio_working_3-way'!X109^(1/3))*COS(('OddsRatio_working_3-way'!Y109)/3)</f>
        <v>0.56755383635349388</v>
      </c>
      <c r="AG109" s="11">
        <f>-'OddsRatio_working_3-way'!U109/(3*'OddsRatio_working_3-way'!X109^(1/3))*COS(('OddsRatio_working_3-way'!Y109+2*PI())/3)</f>
        <v>-0.31636036117459188</v>
      </c>
      <c r="AH109" s="11">
        <f>-'OddsRatio_working_3-way'!U109/(3*'OddsRatio_working_3-way'!X109^(1/3))*COS(('OddsRatio_working_3-way'!Y109+4*PI())/3)</f>
        <v>-0.25119347517890184</v>
      </c>
      <c r="AI109" s="11">
        <f>'OddsRatio_working_3-way'!U109/(3*'OddsRatio_working_3-way'!X109^(1/3))*SIN(('OddsRatio_working_3-way'!Y109)/3)</f>
        <v>-3.7624119171861301E-2</v>
      </c>
      <c r="AJ109" s="11">
        <f>'OddsRatio_working_3-way'!U109/(3*'OddsRatio_working_3-way'!X109^(1/3))*SIN(('OddsRatio_working_3-way'!Y109+2*PI())/3)</f>
        <v>-0.4727039807115111</v>
      </c>
      <c r="AK109" s="11">
        <f>'OddsRatio_working_3-way'!U109/(3*'OddsRatio_working_3-way'!X109^(1/3))*SIN(('OddsRatio_working_3-way'!Y109+4*PI())/3)</f>
        <v>0.51032809988337235</v>
      </c>
      <c r="AL109" s="11">
        <f>'OddsRatio_working_3-way'!Z109+'OddsRatio_working_3-way'!AF109</f>
        <v>1.135107672706988</v>
      </c>
      <c r="AM109" s="11">
        <f>'OddsRatio_working_3-way'!AA109+'OddsRatio_working_3-way'!AG109</f>
        <v>-0.63272072234918375</v>
      </c>
      <c r="AN109" s="11">
        <f>'OddsRatio_working_3-way'!AB109+'OddsRatio_working_3-way'!AH109</f>
        <v>-0.50238695035780379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1.135107672706988</v>
      </c>
      <c r="AS109" s="11">
        <f>IF(('OddsRatio_working_3-way'!X109=0),IF(Q109&gt;0,-Q109^(1/3),(-Q109)^(1/3)),'OddsRatio_working_3-way'!AM109-'OddsRatio_working_3-way'!R109/3)</f>
        <v>-0.63272072234918375</v>
      </c>
      <c r="AT109" s="11">
        <f>IF(('OddsRatio_working_3-way'!X109=0),IF(Q109&gt;0,-Q109^(1/3),(-Q109)^(1/3)),'OddsRatio_working_3-way'!AN109-'OddsRatio_working_3-way'!R109/3)</f>
        <v>-0.50238695035780379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2.11</v>
      </c>
      <c r="B110" s="4">
        <f>IF('True_Odds_Calculator_3-way'!B109="","",'True_Odds_Calculator_3-way'!B109)</f>
        <v>2.15</v>
      </c>
      <c r="C110" s="4">
        <f>IF('True_Odds_Calculator_3-way'!C109="","",'True_Odds_Calculator_3-way'!C109)</f>
        <v>3.25</v>
      </c>
      <c r="D110" s="9">
        <f t="shared" si="26"/>
        <v>0.3858664981130433</v>
      </c>
      <c r="E110" s="9">
        <f t="shared" si="27"/>
        <v>0.37751180807002627</v>
      </c>
      <c r="F110" s="9">
        <f t="shared" si="28"/>
        <v>0.23662169381693068</v>
      </c>
      <c r="G110" s="9">
        <f t="shared" si="29"/>
        <v>1.4338467522549672</v>
      </c>
      <c r="H110" s="9">
        <f t="shared" si="30"/>
        <v>2.5915698950030133</v>
      </c>
      <c r="I110" s="9">
        <f t="shared" si="31"/>
        <v>2.6489237650932118</v>
      </c>
      <c r="J110" s="9">
        <f t="shared" si="32"/>
        <v>4.2261551925736756</v>
      </c>
      <c r="K110" s="11">
        <f t="shared" si="33"/>
        <v>0.47393364928909953</v>
      </c>
      <c r="L110" s="11">
        <f t="shared" si="34"/>
        <v>0.46511627906976744</v>
      </c>
      <c r="M110" s="11">
        <f t="shared" si="35"/>
        <v>0.30769230769230771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-0.19480453416307053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0.30589492068605928</v>
      </c>
      <c r="Q110" s="11">
        <f>2*'OddsRatio_working_3-way'!K110*'OddsRatio_working_3-way'!L110*'OddsRatio_working_3-way'!M110</f>
        <v>0.13565184952818593</v>
      </c>
      <c r="R110" s="11">
        <f t="shared" si="36"/>
        <v>0</v>
      </c>
      <c r="S110" s="11">
        <f t="shared" si="37"/>
        <v>-1.5702659180920049</v>
      </c>
      <c r="T110" s="11">
        <f t="shared" si="38"/>
        <v>-0.69634852243547884</v>
      </c>
      <c r="U110" s="11">
        <f>'OddsRatio_working_3-way'!S110-'OddsRatio_working_3-way'!R110^2/3</f>
        <v>-1.5702659180920049</v>
      </c>
      <c r="V110" s="11">
        <f>'OddsRatio_working_3-way'!S110*'OddsRatio_working_3-way'!R110/3-2*'OddsRatio_working_3-way'!R110^3/27-'OddsRatio_working_3-way'!T110</f>
        <v>0.69634852243547884</v>
      </c>
      <c r="W110" s="11">
        <f>'OddsRatio_working_3-way'!V110^2+4*'OddsRatio_working_3-way'!U110^3/27</f>
        <v>-8.8707582352192782E-2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0.37868484490743332</v>
      </c>
      <c r="Y110" s="11">
        <f>IF('OddsRatio_working_3-way'!W110&gt;=0,IF('OddsRatio_working_3-way'!V110+SQRT('OddsRatio_working_3-way'!W110)&gt;0,0,PI()),ACOS('OddsRatio_working_3-way'!V110/(2*'OddsRatio_working_3-way'!X110)))</f>
        <v>0.40416738799545326</v>
      </c>
      <c r="Z110" s="11">
        <f>'OddsRatio_working_3-way'!X110^(1/3)*COS('OddsRatio_working_3-way'!Y110/3)</f>
        <v>0.71692337612748358</v>
      </c>
      <c r="AA110" s="11">
        <f>'OddsRatio_working_3-way'!X110^(1/3)*COS(('OddsRatio_working_3-way'!Y110+2*PI())/3)</f>
        <v>-0.44261710437475021</v>
      </c>
      <c r="AB110" s="11">
        <f>'OddsRatio_working_3-way'!X110^(1/3)*COS(('OddsRatio_working_3-way'!Y110+4*PI())/3)</f>
        <v>-0.27430627175273353</v>
      </c>
      <c r="AC110" s="11">
        <f>'OddsRatio_working_3-way'!X110^(1/3)*SIN('OddsRatio_working_3-way'!Y110/3)</f>
        <v>9.7174304521851315E-2</v>
      </c>
      <c r="AD110" s="11">
        <f>'OddsRatio_working_3-way'!X110^(1/3)*SIN(('OddsRatio_working_3-way'!Y110+2*PI())/3)</f>
        <v>0.57228670403238124</v>
      </c>
      <c r="AE110" s="11">
        <f>'OddsRatio_working_3-way'!X110^(1/3)*SIN(('OddsRatio_working_3-way'!Y110+4*PI())/3)</f>
        <v>-0.66946100855423263</v>
      </c>
      <c r="AF110" s="11">
        <f>-'OddsRatio_working_3-way'!U110/(3*'OddsRatio_working_3-way'!X110^(1/3))*COS(('OddsRatio_working_3-way'!Y110)/3)</f>
        <v>0.71692337612748369</v>
      </c>
      <c r="AG110" s="11">
        <f>-'OddsRatio_working_3-way'!U110/(3*'OddsRatio_working_3-way'!X110^(1/3))*COS(('OddsRatio_working_3-way'!Y110+2*PI())/3)</f>
        <v>-0.44261710437475033</v>
      </c>
      <c r="AH110" s="11">
        <f>-'OddsRatio_working_3-way'!U110/(3*'OddsRatio_working_3-way'!X110^(1/3))*COS(('OddsRatio_working_3-way'!Y110+4*PI())/3)</f>
        <v>-0.27430627175273359</v>
      </c>
      <c r="AI110" s="11">
        <f>'OddsRatio_working_3-way'!U110/(3*'OddsRatio_working_3-way'!X110^(1/3))*SIN(('OddsRatio_working_3-way'!Y110)/3)</f>
        <v>-9.7174304521851329E-2</v>
      </c>
      <c r="AJ110" s="11">
        <f>'OddsRatio_working_3-way'!U110/(3*'OddsRatio_working_3-way'!X110^(1/3))*SIN(('OddsRatio_working_3-way'!Y110+2*PI())/3)</f>
        <v>-0.57228670403238135</v>
      </c>
      <c r="AK110" s="11">
        <f>'OddsRatio_working_3-way'!U110/(3*'OddsRatio_working_3-way'!X110^(1/3))*SIN(('OddsRatio_working_3-way'!Y110+4*PI())/3)</f>
        <v>0.66946100855423274</v>
      </c>
      <c r="AL110" s="11">
        <f>'OddsRatio_working_3-way'!Z110+'OddsRatio_working_3-way'!AF110</f>
        <v>1.4338467522549672</v>
      </c>
      <c r="AM110" s="11">
        <f>'OddsRatio_working_3-way'!AA110+'OddsRatio_working_3-way'!AG110</f>
        <v>-0.88523420874950054</v>
      </c>
      <c r="AN110" s="11">
        <f>'OddsRatio_working_3-way'!AB110+'OddsRatio_working_3-way'!AH110</f>
        <v>-0.54861254350546718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1.4338467522549672</v>
      </c>
      <c r="AS110" s="11">
        <f>IF(('OddsRatio_working_3-way'!X110=0),IF(Q110&gt;0,-Q110^(1/3),(-Q110)^(1/3)),'OddsRatio_working_3-way'!AM110-'OddsRatio_working_3-way'!R110/3)</f>
        <v>-0.88523420874950054</v>
      </c>
      <c r="AT110" s="11">
        <f>IF(('OddsRatio_working_3-way'!X110=0),IF(Q110&gt;0,-Q110^(1/3),(-Q110)^(1/3)),'OddsRatio_working_3-way'!AN110-'OddsRatio_working_3-way'!R110/3)</f>
        <v>-0.54861254350546718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2.2000000000000002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3.15</v>
      </c>
      <c r="D111" s="9">
        <f t="shared" si="26"/>
        <v>0.42267157838477915</v>
      </c>
      <c r="E111" s="9">
        <f t="shared" si="27"/>
        <v>0.28724153730964519</v>
      </c>
      <c r="F111" s="9">
        <f t="shared" si="28"/>
        <v>0.29008688430557555</v>
      </c>
      <c r="G111" s="9">
        <f t="shared" si="29"/>
        <v>1.1382525880997563</v>
      </c>
      <c r="H111" s="9">
        <f t="shared" si="30"/>
        <v>2.365903105719708</v>
      </c>
      <c r="I111" s="9">
        <f t="shared" si="31"/>
        <v>3.4813906420574687</v>
      </c>
      <c r="J111" s="9">
        <f t="shared" si="32"/>
        <v>3.4472430644144767</v>
      </c>
      <c r="K111" s="11">
        <f t="shared" si="33"/>
        <v>0.45454545454545453</v>
      </c>
      <c r="L111" s="11">
        <f t="shared" si="34"/>
        <v>0.31446540880503143</v>
      </c>
      <c r="M111" s="11">
        <f t="shared" si="35"/>
        <v>0.31746031746031744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-0.25522067031500995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0.25093704338987366</v>
      </c>
      <c r="Q111" s="11">
        <f>2*'OddsRatio_working_3-way'!K111*'OddsRatio_working_3-way'!L111*'OddsRatio_working_3-way'!M111</f>
        <v>9.0754807735939802E-2</v>
      </c>
      <c r="R111" s="11">
        <f t="shared" si="36"/>
        <v>0</v>
      </c>
      <c r="S111" s="11">
        <f t="shared" si="37"/>
        <v>-0.98321598748310957</v>
      </c>
      <c r="T111" s="11">
        <f t="shared" si="38"/>
        <v>-0.3555934855273451</v>
      </c>
      <c r="U111" s="11">
        <f>'OddsRatio_working_3-way'!S111-'OddsRatio_working_3-way'!R111^2/3</f>
        <v>-0.98321598748310957</v>
      </c>
      <c r="V111" s="11">
        <f>'OddsRatio_working_3-way'!S111*'OddsRatio_working_3-way'!R111/3-2*'OddsRatio_working_3-way'!R111^3/27-'OddsRatio_working_3-way'!T111</f>
        <v>0.3555934855273451</v>
      </c>
      <c r="W111" s="11">
        <f>'OddsRatio_working_3-way'!V111^2+4*'OddsRatio_working_3-way'!U111^3/27</f>
        <v>-1.4366360986791393E-2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0.18762535005715353</v>
      </c>
      <c r="Y111" s="11">
        <f>IF('OddsRatio_working_3-way'!W111&gt;=0,IF('OddsRatio_working_3-way'!V111+SQRT('OddsRatio_working_3-way'!W111)&gt;0,0,PI()),ACOS('OddsRatio_working_3-way'!V111/(2*'OddsRatio_working_3-way'!X111)))</f>
        <v>0.3251094208173857</v>
      </c>
      <c r="Z111" s="11">
        <f>'OddsRatio_working_3-way'!X111^(1/3)*COS('OddsRatio_working_3-way'!Y111/3)</f>
        <v>0.56912629404987825</v>
      </c>
      <c r="AA111" s="11">
        <f>'OddsRatio_working_3-way'!X111^(1/3)*COS(('OddsRatio_working_3-way'!Y111+2*PI())/3)</f>
        <v>-0.33818630374445785</v>
      </c>
      <c r="AB111" s="11">
        <f>'OddsRatio_working_3-way'!X111^(1/3)*COS(('OddsRatio_working_3-way'!Y111+4*PI())/3)</f>
        <v>-0.23093999030542056</v>
      </c>
      <c r="AC111" s="11">
        <f>'OddsRatio_working_3-way'!X111^(1/3)*SIN('OddsRatio_working_3-way'!Y111/3)</f>
        <v>6.1918687933623359E-2</v>
      </c>
      <c r="AD111" s="11">
        <f>'OddsRatio_working_3-way'!X111^(1/3)*SIN(('OddsRatio_working_3-way'!Y111+2*PI())/3)</f>
        <v>0.46191848464207541</v>
      </c>
      <c r="AE111" s="11">
        <f>'OddsRatio_working_3-way'!X111^(1/3)*SIN(('OddsRatio_working_3-way'!Y111+4*PI())/3)</f>
        <v>-0.52383717257569862</v>
      </c>
      <c r="AF111" s="11">
        <f>-'OddsRatio_working_3-way'!U111/(3*'OddsRatio_working_3-way'!X111^(1/3))*COS(('OddsRatio_working_3-way'!Y111)/3)</f>
        <v>0.56912629404987802</v>
      </c>
      <c r="AG111" s="11">
        <f>-'OddsRatio_working_3-way'!U111/(3*'OddsRatio_working_3-way'!X111^(1/3))*COS(('OddsRatio_working_3-way'!Y111+2*PI())/3)</f>
        <v>-0.33818630374445768</v>
      </c>
      <c r="AH111" s="11">
        <f>-'OddsRatio_working_3-way'!U111/(3*'OddsRatio_working_3-way'!X111^(1/3))*COS(('OddsRatio_working_3-way'!Y111+4*PI())/3)</f>
        <v>-0.23093999030542048</v>
      </c>
      <c r="AI111" s="11">
        <f>'OddsRatio_working_3-way'!U111/(3*'OddsRatio_working_3-way'!X111^(1/3))*SIN(('OddsRatio_working_3-way'!Y111)/3)</f>
        <v>-6.1918687933623331E-2</v>
      </c>
      <c r="AJ111" s="11">
        <f>'OddsRatio_working_3-way'!U111/(3*'OddsRatio_working_3-way'!X111^(1/3))*SIN(('OddsRatio_working_3-way'!Y111+2*PI())/3)</f>
        <v>-0.46191848464207519</v>
      </c>
      <c r="AK111" s="11">
        <f>'OddsRatio_working_3-way'!U111/(3*'OddsRatio_working_3-way'!X111^(1/3))*SIN(('OddsRatio_working_3-way'!Y111+4*PI())/3)</f>
        <v>0.5238371725756984</v>
      </c>
      <c r="AL111" s="11">
        <f>'OddsRatio_working_3-way'!Z111+'OddsRatio_working_3-way'!AF111</f>
        <v>1.1382525880997563</v>
      </c>
      <c r="AM111" s="11">
        <f>'OddsRatio_working_3-way'!AA111+'OddsRatio_working_3-way'!AG111</f>
        <v>-0.67637260748891559</v>
      </c>
      <c r="AN111" s="11">
        <f>'OddsRatio_working_3-way'!AB111+'OddsRatio_working_3-way'!AH111</f>
        <v>-0.46187998061084101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1.1382525880997563</v>
      </c>
      <c r="AS111" s="11">
        <f>IF(('OddsRatio_working_3-way'!X111=0),IF(Q111&gt;0,-Q111^(1/3),(-Q111)^(1/3)),'OddsRatio_working_3-way'!AM111-'OddsRatio_working_3-way'!R111/3)</f>
        <v>-0.67637260748891559</v>
      </c>
      <c r="AT111" s="11">
        <f>IF(('OddsRatio_working_3-way'!X111=0),IF(Q111&gt;0,-Q111^(1/3),(-Q111)^(1/3)),'OddsRatio_working_3-way'!AN111-'OddsRatio_working_3-way'!R111/3)</f>
        <v>-0.46187998061084101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4.5</v>
      </c>
      <c r="B112" s="4">
        <f>IF('True_Odds_Calculator_3-way'!B111="","",'True_Odds_Calculator_3-way'!B111)</f>
        <v>10</v>
      </c>
      <c r="C112" s="4">
        <f>IF('True_Odds_Calculator_3-way'!C111="","",'True_Odds_Calculator_3-way'!C111)</f>
        <v>1.38</v>
      </c>
      <c r="D112" s="9">
        <f t="shared" si="26"/>
        <v>0.20505475286186547</v>
      </c>
      <c r="E112" s="9">
        <f t="shared" si="27"/>
        <v>9.1167874166737869E-2</v>
      </c>
      <c r="F112" s="9">
        <f t="shared" si="28"/>
        <v>0.70377737297139664</v>
      </c>
      <c r="G112" s="9">
        <f t="shared" si="29"/>
        <v>1.1076417898054864</v>
      </c>
      <c r="H112" s="9">
        <f t="shared" si="30"/>
        <v>4.8767462643192037</v>
      </c>
      <c r="I112" s="9">
        <f t="shared" si="31"/>
        <v>10.968776108249378</v>
      </c>
      <c r="J112" s="9">
        <f t="shared" si="32"/>
        <v>1.4209038801260845</v>
      </c>
      <c r="K112" s="11">
        <f t="shared" si="33"/>
        <v>0.22222222222222221</v>
      </c>
      <c r="L112" s="11">
        <f t="shared" si="34"/>
        <v>0.1</v>
      </c>
      <c r="M112" s="11">
        <f t="shared" si="35"/>
        <v>0.7246376811594204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-0.19275362318840572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0.20740740740740748</v>
      </c>
      <c r="Q112" s="11">
        <f>2*'OddsRatio_working_3-way'!K112*'OddsRatio_working_3-way'!L112*'OddsRatio_working_3-way'!M112</f>
        <v>3.2206119162640906E-2</v>
      </c>
      <c r="R112" s="11">
        <f t="shared" si="36"/>
        <v>0</v>
      </c>
      <c r="S112" s="11">
        <f t="shared" si="37"/>
        <v>-1.0760233918128663</v>
      </c>
      <c r="T112" s="11">
        <f t="shared" si="38"/>
        <v>-0.1670843776106935</v>
      </c>
      <c r="U112" s="11">
        <f>'OddsRatio_working_3-way'!S112-'OddsRatio_working_3-way'!R112^2/3</f>
        <v>-1.0760233918128663</v>
      </c>
      <c r="V112" s="11">
        <f>'OddsRatio_working_3-way'!S112*'OddsRatio_working_3-way'!R112/3-2*'OddsRatio_working_3-way'!R112^3/27-'OddsRatio_working_3-way'!T112</f>
        <v>0.1670843776106935</v>
      </c>
      <c r="W112" s="11">
        <f>'OddsRatio_working_3-way'!V112^2+4*'OddsRatio_working_3-way'!U112^3/27</f>
        <v>-0.15665291819621002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0.2148081163723585</v>
      </c>
      <c r="Y112" s="11">
        <f>IF('OddsRatio_working_3-way'!W112&gt;=0,IF('OddsRatio_working_3-way'!V112+SQRT('OddsRatio_working_3-way'!W112)&gt;0,0,PI()),ACOS('OddsRatio_working_3-way'!V112/(2*'OddsRatio_working_3-way'!X112)))</f>
        <v>1.1713422887524361</v>
      </c>
      <c r="Z112" s="11">
        <f>'OddsRatio_working_3-way'!X112^(1/3)*COS('OddsRatio_working_3-way'!Y112/3)</f>
        <v>0.55382089490274322</v>
      </c>
      <c r="AA112" s="11">
        <f>'OddsRatio_working_3-way'!X112^(1/3)*COS(('OddsRatio_working_3-way'!Y112+2*PI())/3)</f>
        <v>-0.47431272765618604</v>
      </c>
      <c r="AB112" s="11">
        <f>'OddsRatio_working_3-way'!X112^(1/3)*COS(('OddsRatio_working_3-way'!Y112+4*PI())/3)</f>
        <v>-7.9508167246557085E-2</v>
      </c>
      <c r="AC112" s="11">
        <f>'OddsRatio_working_3-way'!X112^(1/3)*SIN('OddsRatio_working_3-way'!Y112/3)</f>
        <v>0.22794051922979108</v>
      </c>
      <c r="AD112" s="11">
        <f>'OddsRatio_working_3-way'!X112^(1/3)*SIN(('OddsRatio_working_3-way'!Y112+2*PI())/3)</f>
        <v>0.36565270451751186</v>
      </c>
      <c r="AE112" s="11">
        <f>'OddsRatio_working_3-way'!X112^(1/3)*SIN(('OddsRatio_working_3-way'!Y112+4*PI())/3)</f>
        <v>-0.59359322374730294</v>
      </c>
      <c r="AF112" s="11">
        <f>-'OddsRatio_working_3-way'!U112/(3*'OddsRatio_working_3-way'!X112^(1/3))*COS(('OddsRatio_working_3-way'!Y112)/3)</f>
        <v>0.55382089490274311</v>
      </c>
      <c r="AG112" s="11">
        <f>-'OddsRatio_working_3-way'!U112/(3*'OddsRatio_working_3-way'!X112^(1/3))*COS(('OddsRatio_working_3-way'!Y112+2*PI())/3)</f>
        <v>-0.47431272765618598</v>
      </c>
      <c r="AH112" s="11">
        <f>-'OddsRatio_working_3-way'!U112/(3*'OddsRatio_working_3-way'!X112^(1/3))*COS(('OddsRatio_working_3-way'!Y112+4*PI())/3)</f>
        <v>-7.9508167246557071E-2</v>
      </c>
      <c r="AI112" s="11">
        <f>'OddsRatio_working_3-way'!U112/(3*'OddsRatio_working_3-way'!X112^(1/3))*SIN(('OddsRatio_working_3-way'!Y112)/3)</f>
        <v>-0.22794051922979106</v>
      </c>
      <c r="AJ112" s="11">
        <f>'OddsRatio_working_3-way'!U112/(3*'OddsRatio_working_3-way'!X112^(1/3))*SIN(('OddsRatio_working_3-way'!Y112+2*PI())/3)</f>
        <v>-0.36565270451751175</v>
      </c>
      <c r="AK112" s="11">
        <f>'OddsRatio_working_3-way'!U112/(3*'OddsRatio_working_3-way'!X112^(1/3))*SIN(('OddsRatio_working_3-way'!Y112+4*PI())/3)</f>
        <v>0.59359322374730283</v>
      </c>
      <c r="AL112" s="11">
        <f>'OddsRatio_working_3-way'!Z112+'OddsRatio_working_3-way'!AF112</f>
        <v>1.1076417898054864</v>
      </c>
      <c r="AM112" s="11">
        <f>'OddsRatio_working_3-way'!AA112+'OddsRatio_working_3-way'!AG112</f>
        <v>-0.94862545531237208</v>
      </c>
      <c r="AN112" s="11">
        <f>'OddsRatio_working_3-way'!AB112+'OddsRatio_working_3-way'!AH112</f>
        <v>-0.15901633449311414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1.1076417898054864</v>
      </c>
      <c r="AS112" s="11">
        <f>IF(('OddsRatio_working_3-way'!X112=0),IF(Q112&gt;0,-Q112^(1/3),(-Q112)^(1/3)),'OddsRatio_working_3-way'!AM112-'OddsRatio_working_3-way'!R112/3)</f>
        <v>-0.94862545531237208</v>
      </c>
      <c r="AT112" s="11">
        <f>IF(('OddsRatio_working_3-way'!X112=0),IF(Q112&gt;0,-Q112^(1/3),(-Q112)^(1/3)),'OddsRatio_working_3-way'!AN112-'OddsRatio_working_3-way'!R112/3)</f>
        <v>-0.15901633449311414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1.56</v>
      </c>
      <c r="B113" s="4">
        <f>IF('True_Odds_Calculator_3-way'!B112="","",'True_Odds_Calculator_3-way'!B112)</f>
        <v>4.21</v>
      </c>
      <c r="C113" s="4">
        <f>IF('True_Odds_Calculator_3-way'!C112="","",'True_Odds_Calculator_3-way'!C112)</f>
        <v>6.23</v>
      </c>
      <c r="D113" s="9">
        <f t="shared" si="26"/>
        <v>0.6242603334039617</v>
      </c>
      <c r="E113" s="9">
        <f t="shared" si="27"/>
        <v>0.22471139256799</v>
      </c>
      <c r="F113" s="9">
        <f t="shared" si="28"/>
        <v>0.15102827402804836</v>
      </c>
      <c r="G113" s="9">
        <f t="shared" si="29"/>
        <v>1.0748139108750396</v>
      </c>
      <c r="H113" s="9">
        <f t="shared" si="30"/>
        <v>1.6018957900900224</v>
      </c>
      <c r="I113" s="9">
        <f t="shared" si="31"/>
        <v>4.4501526539088765</v>
      </c>
      <c r="J113" s="9">
        <f t="shared" si="32"/>
        <v>6.6212767538764563</v>
      </c>
      <c r="K113" s="11">
        <f t="shared" si="33"/>
        <v>0.64102564102564097</v>
      </c>
      <c r="L113" s="11">
        <f t="shared" si="34"/>
        <v>0.23752969121140144</v>
      </c>
      <c r="M113" s="11">
        <f t="shared" si="35"/>
        <v>0.16051364365971107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-0.22977353586657279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0.21996205507908514</v>
      </c>
      <c r="Q113" s="11">
        <f>2*'OddsRatio_working_3-way'!K113*'OddsRatio_working_3-way'!L113*'OddsRatio_working_3-way'!M113</f>
        <v>4.8880456684241139E-2</v>
      </c>
      <c r="R113" s="11">
        <f t="shared" si="36"/>
        <v>0</v>
      </c>
      <c r="S113" s="11">
        <f t="shared" si="37"/>
        <v>-0.9572993436755699</v>
      </c>
      <c r="T113" s="11">
        <f t="shared" si="38"/>
        <v>-0.21273318748345996</v>
      </c>
      <c r="U113" s="11">
        <f>'OddsRatio_working_3-way'!S113-'OddsRatio_working_3-way'!R113^2/3</f>
        <v>-0.9572993436755699</v>
      </c>
      <c r="V113" s="11">
        <f>'OddsRatio_working_3-way'!S113*'OddsRatio_working_3-way'!R113/3-2*'OddsRatio_working_3-way'!R113^3/27-'OddsRatio_working_3-way'!T113</f>
        <v>0.21273318748345996</v>
      </c>
      <c r="W113" s="11">
        <f>'OddsRatio_working_3-way'!V113^2+4*'OddsRatio_working_3-way'!U113^3/27</f>
        <v>-8.4713511106868783E-2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0.18025601249593709</v>
      </c>
      <c r="Y113" s="11">
        <f>IF('OddsRatio_working_3-way'!W113&gt;=0,IF('OddsRatio_working_3-way'!V113+SQRT('OddsRatio_working_3-way'!W113)&gt;0,0,PI()),ACOS('OddsRatio_working_3-way'!V113/(2*'OddsRatio_working_3-way'!X113)))</f>
        <v>0.93963066279398022</v>
      </c>
      <c r="Z113" s="11">
        <f>'OddsRatio_working_3-way'!X113^(1/3)*COS('OddsRatio_working_3-way'!Y113/3)</f>
        <v>0.53740695543751993</v>
      </c>
      <c r="AA113" s="11">
        <f>'OddsRatio_working_3-way'!X113^(1/3)*COS(('OddsRatio_working_3-way'!Y113+2*PI())/3)</f>
        <v>-0.41943555494329809</v>
      </c>
      <c r="AB113" s="11">
        <f>'OddsRatio_working_3-way'!X113^(1/3)*COS(('OddsRatio_working_3-way'!Y113+4*PI())/3)</f>
        <v>-0.11797140049422174</v>
      </c>
      <c r="AC113" s="11">
        <f>'OddsRatio_working_3-way'!X113^(1/3)*SIN('OddsRatio_working_3-way'!Y113/3)</f>
        <v>0.17405041072219718</v>
      </c>
      <c r="AD113" s="11">
        <f>'OddsRatio_working_3-way'!X113^(1/3)*SIN(('OddsRatio_working_3-way'!Y113+2*PI())/3)</f>
        <v>0.37838287021824546</v>
      </c>
      <c r="AE113" s="11">
        <f>'OddsRatio_working_3-way'!X113^(1/3)*SIN(('OddsRatio_working_3-way'!Y113+4*PI())/3)</f>
        <v>-0.55243328094044264</v>
      </c>
      <c r="AF113" s="11">
        <f>-'OddsRatio_working_3-way'!U113/(3*'OddsRatio_working_3-way'!X113^(1/3))*COS(('OddsRatio_working_3-way'!Y113)/3)</f>
        <v>0.53740695543751982</v>
      </c>
      <c r="AG113" s="11">
        <f>-'OddsRatio_working_3-way'!U113/(3*'OddsRatio_working_3-way'!X113^(1/3))*COS(('OddsRatio_working_3-way'!Y113+2*PI())/3)</f>
        <v>-0.41943555494329804</v>
      </c>
      <c r="AH113" s="11">
        <f>-'OddsRatio_working_3-way'!U113/(3*'OddsRatio_working_3-way'!X113^(1/3))*COS(('OddsRatio_working_3-way'!Y113+4*PI())/3)</f>
        <v>-0.11797140049422171</v>
      </c>
      <c r="AI113" s="11">
        <f>'OddsRatio_working_3-way'!U113/(3*'OddsRatio_working_3-way'!X113^(1/3))*SIN(('OddsRatio_working_3-way'!Y113)/3)</f>
        <v>-0.17405041072219715</v>
      </c>
      <c r="AJ113" s="11">
        <f>'OddsRatio_working_3-way'!U113/(3*'OddsRatio_working_3-way'!X113^(1/3))*SIN(('OddsRatio_working_3-way'!Y113+2*PI())/3)</f>
        <v>-0.3783828702182454</v>
      </c>
      <c r="AK113" s="11">
        <f>'OddsRatio_working_3-way'!U113/(3*'OddsRatio_working_3-way'!X113^(1/3))*SIN(('OddsRatio_working_3-way'!Y113+4*PI())/3)</f>
        <v>0.55243328094044253</v>
      </c>
      <c r="AL113" s="11">
        <f>'OddsRatio_working_3-way'!Z113+'OddsRatio_working_3-way'!AF113</f>
        <v>1.0748139108750396</v>
      </c>
      <c r="AM113" s="11">
        <f>'OddsRatio_working_3-way'!AA113+'OddsRatio_working_3-way'!AG113</f>
        <v>-0.83887110988659619</v>
      </c>
      <c r="AN113" s="11">
        <f>'OddsRatio_working_3-way'!AB113+'OddsRatio_working_3-way'!AH113</f>
        <v>-0.23594280098844345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1.0748139108750396</v>
      </c>
      <c r="AS113" s="11">
        <f>IF(('OddsRatio_working_3-way'!X113=0),IF(Q113&gt;0,-Q113^(1/3),(-Q113)^(1/3)),'OddsRatio_working_3-way'!AM113-'OddsRatio_working_3-way'!R113/3)</f>
        <v>-0.83887110988659619</v>
      </c>
      <c r="AT113" s="11">
        <f>IF(('OddsRatio_working_3-way'!X113=0),IF(Q113&gt;0,-Q113^(1/3),(-Q113)^(1/3)),'OddsRatio_working_3-way'!AN113-'OddsRatio_working_3-way'!R113/3)</f>
        <v>-0.23594280098844345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1.88</v>
      </c>
      <c r="B114" s="4">
        <f>IF('True_Odds_Calculator_3-way'!B113="","",'True_Odds_Calculator_3-way'!B113)</f>
        <v>3.96</v>
      </c>
      <c r="C114" s="4">
        <f>IF('True_Odds_Calculator_3-way'!C113="","",'True_Odds_Calculator_3-way'!C113)</f>
        <v>3.88</v>
      </c>
      <c r="D114" s="9">
        <f t="shared" si="26"/>
        <v>0.51503493904347908</v>
      </c>
      <c r="E114" s="9">
        <f t="shared" si="27"/>
        <v>0.23996621424896616</v>
      </c>
      <c r="F114" s="9">
        <f t="shared" si="28"/>
        <v>0.24499884670755487</v>
      </c>
      <c r="G114" s="9">
        <f t="shared" si="29"/>
        <v>1.0700180092662439</v>
      </c>
      <c r="H114" s="9">
        <f t="shared" si="30"/>
        <v>1.9416158481542944</v>
      </c>
      <c r="I114" s="9">
        <f t="shared" si="31"/>
        <v>4.1672533074280818</v>
      </c>
      <c r="J114" s="9">
        <f t="shared" si="32"/>
        <v>4.0816518666867818</v>
      </c>
      <c r="K114" s="11">
        <f t="shared" si="33"/>
        <v>0.53191489361702127</v>
      </c>
      <c r="L114" s="11">
        <f t="shared" si="34"/>
        <v>0.25252525252525254</v>
      </c>
      <c r="M114" s="11">
        <f t="shared" si="35"/>
        <v>0.25773195876288663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-0.25970607589383632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0.23264006593684153</v>
      </c>
      <c r="Q114" s="11">
        <f>2*'OddsRatio_working_3-way'!K114*'OddsRatio_working_3-way'!L114*'OddsRatio_working_3-way'!M114</f>
        <v>6.9238114862155239E-2</v>
      </c>
      <c r="R114" s="11">
        <f t="shared" si="36"/>
        <v>0</v>
      </c>
      <c r="S114" s="11">
        <f t="shared" si="37"/>
        <v>-0.89578214578214588</v>
      </c>
      <c r="T114" s="11">
        <f t="shared" si="38"/>
        <v>-0.26660182910182922</v>
      </c>
      <c r="U114" s="11">
        <f>'OddsRatio_working_3-way'!S114-'OddsRatio_working_3-way'!R114^2/3</f>
        <v>-0.89578214578214588</v>
      </c>
      <c r="V114" s="11">
        <f>'OddsRatio_working_3-way'!S114*'OddsRatio_working_3-way'!R114/3-2*'OddsRatio_working_3-way'!R114^3/27-'OddsRatio_working_3-way'!T114</f>
        <v>0.26660182910182922</v>
      </c>
      <c r="W114" s="11">
        <f>'OddsRatio_working_3-way'!V114^2+4*'OddsRatio_working_3-way'!U114^3/27</f>
        <v>-3.541214220223983E-2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0.1631630147143347</v>
      </c>
      <c r="Y114" s="11">
        <f>IF('OddsRatio_working_3-way'!W114&gt;=0,IF('OddsRatio_working_3-way'!V114+SQRT('OddsRatio_working_3-way'!W114)&gt;0,0,PI()),ACOS('OddsRatio_working_3-way'!V114/(2*'OddsRatio_working_3-way'!X114)))</f>
        <v>0.61464196122649706</v>
      </c>
      <c r="Z114" s="11">
        <f>'OddsRatio_working_3-way'!X114^(1/3)*COS('OddsRatio_working_3-way'!Y114/3)</f>
        <v>0.53500900463312207</v>
      </c>
      <c r="AA114" s="11">
        <f>'OddsRatio_working_3-way'!X114^(1/3)*COS(('OddsRatio_working_3-way'!Y114+2*PI())/3)</f>
        <v>-0.36378305738799677</v>
      </c>
      <c r="AB114" s="11">
        <f>'OddsRatio_working_3-way'!X114^(1/3)*COS(('OddsRatio_working_3-way'!Y114+4*PI())/3)</f>
        <v>-0.17122594724512566</v>
      </c>
      <c r="AC114" s="11">
        <f>'OddsRatio_working_3-way'!X114^(1/3)*SIN('OddsRatio_working_3-way'!Y114/3)</f>
        <v>0.11117289937536325</v>
      </c>
      <c r="AD114" s="11">
        <f>'OddsRatio_working_3-way'!X114^(1/3)*SIN(('OddsRatio_working_3-way'!Y114+2*PI())/3)</f>
        <v>0.40774493957802854</v>
      </c>
      <c r="AE114" s="11">
        <f>'OddsRatio_working_3-way'!X114^(1/3)*SIN(('OddsRatio_working_3-way'!Y114+4*PI())/3)</f>
        <v>-0.51891783895339172</v>
      </c>
      <c r="AF114" s="11">
        <f>-'OddsRatio_working_3-way'!U114/(3*'OddsRatio_working_3-way'!X114^(1/3))*COS(('OddsRatio_working_3-way'!Y114)/3)</f>
        <v>0.53500900463312195</v>
      </c>
      <c r="AG114" s="11">
        <f>-'OddsRatio_working_3-way'!U114/(3*'OddsRatio_working_3-way'!X114^(1/3))*COS(('OddsRatio_working_3-way'!Y114+2*PI())/3)</f>
        <v>-0.36378305738799671</v>
      </c>
      <c r="AH114" s="11">
        <f>-'OddsRatio_working_3-way'!U114/(3*'OddsRatio_working_3-way'!X114^(1/3))*COS(('OddsRatio_working_3-way'!Y114+4*PI())/3)</f>
        <v>-0.17122594724512563</v>
      </c>
      <c r="AI114" s="11">
        <f>'OddsRatio_working_3-way'!U114/(3*'OddsRatio_working_3-way'!X114^(1/3))*SIN(('OddsRatio_working_3-way'!Y114)/3)</f>
        <v>-0.11117289937536322</v>
      </c>
      <c r="AJ114" s="11">
        <f>'OddsRatio_working_3-way'!U114/(3*'OddsRatio_working_3-way'!X114^(1/3))*SIN(('OddsRatio_working_3-way'!Y114+2*PI())/3)</f>
        <v>-0.40774493957802849</v>
      </c>
      <c r="AK114" s="11">
        <f>'OddsRatio_working_3-way'!U114/(3*'OddsRatio_working_3-way'!X114^(1/3))*SIN(('OddsRatio_working_3-way'!Y114+4*PI())/3)</f>
        <v>0.51891783895339161</v>
      </c>
      <c r="AL114" s="11">
        <f>'OddsRatio_working_3-way'!Z114+'OddsRatio_working_3-way'!AF114</f>
        <v>1.0700180092662439</v>
      </c>
      <c r="AM114" s="11">
        <f>'OddsRatio_working_3-way'!AA114+'OddsRatio_working_3-way'!AG114</f>
        <v>-0.72756611477599353</v>
      </c>
      <c r="AN114" s="11">
        <f>'OddsRatio_working_3-way'!AB114+'OddsRatio_working_3-way'!AH114</f>
        <v>-0.34245189449025126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1.0700180092662439</v>
      </c>
      <c r="AS114" s="11">
        <f>IF(('OddsRatio_working_3-way'!X114=0),IF(Q114&gt;0,-Q114^(1/3),(-Q114)^(1/3)),'OddsRatio_working_3-way'!AM114-'OddsRatio_working_3-way'!R114/3)</f>
        <v>-0.72756611477599353</v>
      </c>
      <c r="AT114" s="11">
        <f>IF(('OddsRatio_working_3-way'!X114=0),IF(Q114&gt;0,-Q114^(1/3),(-Q114)^(1/3)),'OddsRatio_working_3-way'!AN114-'OddsRatio_working_3-way'!R114/3)</f>
        <v>-0.34245189449025126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1.4</v>
      </c>
      <c r="B115" s="4">
        <f>IF('True_Odds_Calculator_3-way'!B114="","",'True_Odds_Calculator_3-way'!B114)</f>
        <v>4.83</v>
      </c>
      <c r="C115" s="4">
        <f>IF('True_Odds_Calculator_3-way'!C114="","",'True_Odds_Calculator_3-way'!C114)</f>
        <v>7.97</v>
      </c>
      <c r="D115" s="9">
        <f t="shared" si="26"/>
        <v>0.69369637944553231</v>
      </c>
      <c r="E115" s="9">
        <f t="shared" si="27"/>
        <v>0.19128254156400623</v>
      </c>
      <c r="F115" s="9">
        <f t="shared" si="28"/>
        <v>0.11502107899046134</v>
      </c>
      <c r="G115" s="9">
        <f t="shared" si="29"/>
        <v>1.1038821508600583</v>
      </c>
      <c r="H115" s="9">
        <f t="shared" si="30"/>
        <v>1.4415528603440233</v>
      </c>
      <c r="I115" s="9">
        <f t="shared" si="31"/>
        <v>5.2278686377940238</v>
      </c>
      <c r="J115" s="9">
        <f t="shared" si="32"/>
        <v>8.6940585914946045</v>
      </c>
      <c r="K115" s="11">
        <f t="shared" si="33"/>
        <v>0.7142857142857143</v>
      </c>
      <c r="L115" s="11">
        <f t="shared" si="34"/>
        <v>0.20703933747412007</v>
      </c>
      <c r="M115" s="11">
        <f t="shared" si="35"/>
        <v>0.12547051442910917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-0.19813356579334573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0.20781865743951827</v>
      </c>
      <c r="Q115" s="11">
        <f>2*'OddsRatio_working_3-way'!K115*'OddsRatio_working_3-way'!L115*'OddsRatio_working_3-way'!M115</f>
        <v>3.7110474542771117E-2</v>
      </c>
      <c r="R115" s="11">
        <f t="shared" si="36"/>
        <v>0</v>
      </c>
      <c r="S115" s="11">
        <f t="shared" si="37"/>
        <v>-1.0488816299620536</v>
      </c>
      <c r="T115" s="11">
        <f t="shared" si="38"/>
        <v>-0.18730029106465243</v>
      </c>
      <c r="U115" s="11">
        <f>'OddsRatio_working_3-way'!S115-'OddsRatio_working_3-way'!R115^2/3</f>
        <v>-1.0488816299620536</v>
      </c>
      <c r="V115" s="11">
        <f>'OddsRatio_working_3-way'!S115*'OddsRatio_working_3-way'!R115/3-2*'OddsRatio_working_3-way'!R115^3/27-'OddsRatio_working_3-way'!T115</f>
        <v>0.18730029106465243</v>
      </c>
      <c r="W115" s="11">
        <f>'OddsRatio_working_3-way'!V115^2+4*'OddsRatio_working_3-way'!U115^3/27</f>
        <v>-0.13587118312532548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0.20673206219538673</v>
      </c>
      <c r="Y115" s="11">
        <f>IF('OddsRatio_working_3-way'!W115&gt;=0,IF('OddsRatio_working_3-way'!V115+SQRT('OddsRatio_working_3-way'!W115)&gt;0,0,PI()),ACOS('OddsRatio_working_3-way'!V115/(2*'OddsRatio_working_3-way'!X115)))</f>
        <v>1.1006659493767597</v>
      </c>
      <c r="Z115" s="11">
        <f>'OddsRatio_working_3-way'!X115^(1/3)*COS('OddsRatio_working_3-way'!Y115/3)</f>
        <v>0.55194107543002913</v>
      </c>
      <c r="AA115" s="11">
        <f>'OddsRatio_working_3-way'!X115^(1/3)*COS(('OddsRatio_working_3-way'!Y115+2*PI())/3)</f>
        <v>-0.45965830113536477</v>
      </c>
      <c r="AB115" s="11">
        <f>'OddsRatio_working_3-way'!X115^(1/3)*COS(('OddsRatio_working_3-way'!Y115+4*PI())/3)</f>
        <v>-9.2282774294664582E-2</v>
      </c>
      <c r="AC115" s="11">
        <f>'OddsRatio_working_3-way'!X115^(1/3)*SIN('OddsRatio_working_3-way'!Y115/3)</f>
        <v>0.21210435931515903</v>
      </c>
      <c r="AD115" s="11">
        <f>'OddsRatio_working_3-way'!X115^(1/3)*SIN(('OddsRatio_working_3-way'!Y115+2*PI())/3)</f>
        <v>0.37194281305692883</v>
      </c>
      <c r="AE115" s="11">
        <f>'OddsRatio_working_3-way'!X115^(1/3)*SIN(('OddsRatio_working_3-way'!Y115+4*PI())/3)</f>
        <v>-0.58404717237208781</v>
      </c>
      <c r="AF115" s="11">
        <f>-'OddsRatio_working_3-way'!U115/(3*'OddsRatio_working_3-way'!X115^(1/3))*COS(('OddsRatio_working_3-way'!Y115)/3)</f>
        <v>0.55194107543002902</v>
      </c>
      <c r="AG115" s="11">
        <f>-'OddsRatio_working_3-way'!U115/(3*'OddsRatio_working_3-way'!X115^(1/3))*COS(('OddsRatio_working_3-way'!Y115+2*PI())/3)</f>
        <v>-0.45965830113536471</v>
      </c>
      <c r="AH115" s="11">
        <f>-'OddsRatio_working_3-way'!U115/(3*'OddsRatio_working_3-way'!X115^(1/3))*COS(('OddsRatio_working_3-way'!Y115+4*PI())/3)</f>
        <v>-9.2282774294664568E-2</v>
      </c>
      <c r="AI115" s="11">
        <f>'OddsRatio_working_3-way'!U115/(3*'OddsRatio_working_3-way'!X115^(1/3))*SIN(('OddsRatio_working_3-way'!Y115)/3)</f>
        <v>-0.21210435931515897</v>
      </c>
      <c r="AJ115" s="11">
        <f>'OddsRatio_working_3-way'!U115/(3*'OddsRatio_working_3-way'!X115^(1/3))*SIN(('OddsRatio_working_3-way'!Y115+2*PI())/3)</f>
        <v>-0.37194281305692878</v>
      </c>
      <c r="AK115" s="11">
        <f>'OddsRatio_working_3-way'!U115/(3*'OddsRatio_working_3-way'!X115^(1/3))*SIN(('OddsRatio_working_3-way'!Y115+4*PI())/3)</f>
        <v>0.5840471723720877</v>
      </c>
      <c r="AL115" s="11">
        <f>'OddsRatio_working_3-way'!Z115+'OddsRatio_working_3-way'!AF115</f>
        <v>1.1038821508600583</v>
      </c>
      <c r="AM115" s="11">
        <f>'OddsRatio_working_3-way'!AA115+'OddsRatio_working_3-way'!AG115</f>
        <v>-0.91931660227072953</v>
      </c>
      <c r="AN115" s="11">
        <f>'OddsRatio_working_3-way'!AB115+'OddsRatio_working_3-way'!AH115</f>
        <v>-0.18456554858932916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1.1038821508600583</v>
      </c>
      <c r="AS115" s="11">
        <f>IF(('OddsRatio_working_3-way'!X115=0),IF(Q115&gt;0,-Q115^(1/3),(-Q115)^(1/3)),'OddsRatio_working_3-way'!AM115-'OddsRatio_working_3-way'!R115/3)</f>
        <v>-0.91931660227072953</v>
      </c>
      <c r="AT115" s="11">
        <f>IF(('OddsRatio_working_3-way'!X115=0),IF(Q115&gt;0,-Q115^(1/3),(-Q115)^(1/3)),'OddsRatio_working_3-way'!AN115-'OddsRatio_working_3-way'!R115/3)</f>
        <v>-0.18456554858932916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2.2400000000000002</v>
      </c>
      <c r="B116" s="4">
        <f>IF('True_Odds_Calculator_3-way'!B115="","",'True_Odds_Calculator_3-way'!B115)</f>
        <v>3.42</v>
      </c>
      <c r="C116" s="4">
        <f>IF('True_Odds_Calculator_3-way'!C115="","",'True_Odds_Calculator_3-way'!C115)</f>
        <v>3.32</v>
      </c>
      <c r="D116" s="9">
        <f t="shared" si="26"/>
        <v>0.43145667750689443</v>
      </c>
      <c r="E116" s="9">
        <f t="shared" si="27"/>
        <v>0.27997884031469122</v>
      </c>
      <c r="F116" s="9">
        <f t="shared" si="28"/>
        <v>0.28856448217841418</v>
      </c>
      <c r="G116" s="9">
        <f t="shared" si="29"/>
        <v>1.0626853246989028</v>
      </c>
      <c r="H116" s="9">
        <f t="shared" si="30"/>
        <v>2.3177298026266393</v>
      </c>
      <c r="I116" s="9">
        <f t="shared" si="31"/>
        <v>3.5716984857713454</v>
      </c>
      <c r="J116" s="9">
        <f t="shared" si="32"/>
        <v>3.4654299533014536</v>
      </c>
      <c r="K116" s="11">
        <f t="shared" si="33"/>
        <v>0.4464285714285714</v>
      </c>
      <c r="L116" s="11">
        <f t="shared" si="34"/>
        <v>0.29239766081871343</v>
      </c>
      <c r="M116" s="11">
        <f t="shared" si="35"/>
        <v>0.30120481927710846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-0.27372396855592784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0.23511967670179459</v>
      </c>
      <c r="Q116" s="11">
        <f>2*'OddsRatio_working_3-way'!K116*'OddsRatio_working_3-way'!L116*'OddsRatio_working_3-way'!M116</f>
        <v>7.8635343378526637E-2</v>
      </c>
      <c r="R116" s="11">
        <f t="shared" si="36"/>
        <v>0</v>
      </c>
      <c r="S116" s="11">
        <f t="shared" si="37"/>
        <v>-0.85896634460695565</v>
      </c>
      <c r="T116" s="11">
        <f t="shared" si="38"/>
        <v>-0.28727971391536983</v>
      </c>
      <c r="U116" s="11">
        <f>'OddsRatio_working_3-way'!S116-'OddsRatio_working_3-way'!R116^2/3</f>
        <v>-0.85896634460695565</v>
      </c>
      <c r="V116" s="11">
        <f>'OddsRatio_working_3-way'!S116*'OddsRatio_working_3-way'!R116/3-2*'OddsRatio_working_3-way'!R116^3/27-'OddsRatio_working_3-way'!T116</f>
        <v>0.28727971391536983</v>
      </c>
      <c r="W116" s="11">
        <f>'OddsRatio_working_3-way'!V116^2+4*'OddsRatio_working_3-way'!U116^3/27</f>
        <v>-1.1361518697691031E-2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0.15320831629270959</v>
      </c>
      <c r="Y116" s="11">
        <f>IF('OddsRatio_working_3-way'!W116&gt;=0,IF('OddsRatio_working_3-way'!V116+SQRT('OddsRatio_working_3-way'!W116)&gt;0,0,PI()),ACOS('OddsRatio_working_3-way'!V116/(2*'OddsRatio_working_3-way'!X116)))</f>
        <v>0.35528874751762785</v>
      </c>
      <c r="Z116" s="11">
        <f>'OddsRatio_working_3-way'!X116^(1/3)*COS('OddsRatio_working_3-way'!Y116/3)</f>
        <v>0.53134266234945138</v>
      </c>
      <c r="AA116" s="11">
        <f>'OddsRatio_working_3-way'!X116^(1/3)*COS(('OddsRatio_working_3-way'!Y116+2*PI())/3)</f>
        <v>-0.32042366014150697</v>
      </c>
      <c r="AB116" s="11">
        <f>'OddsRatio_working_3-way'!X116^(1/3)*COS(('OddsRatio_working_3-way'!Y116+4*PI())/3)</f>
        <v>-0.21091900220794441</v>
      </c>
      <c r="AC116" s="11">
        <f>'OddsRatio_working_3-way'!X116^(1/3)*SIN('OddsRatio_working_3-way'!Y116/3)</f>
        <v>6.322254373546024E-2</v>
      </c>
      <c r="AD116" s="11">
        <f>'OddsRatio_working_3-way'!X116^(1/3)*SIN(('OddsRatio_working_3-way'!Y116+2*PI())/3)</f>
        <v>0.4285449718413521</v>
      </c>
      <c r="AE116" s="11">
        <f>'OddsRatio_working_3-way'!X116^(1/3)*SIN(('OddsRatio_working_3-way'!Y116+4*PI())/3)</f>
        <v>-0.49176751557681231</v>
      </c>
      <c r="AF116" s="11">
        <f>-'OddsRatio_working_3-way'!U116/(3*'OddsRatio_working_3-way'!X116^(1/3))*COS(('OddsRatio_working_3-way'!Y116)/3)</f>
        <v>0.53134266234945138</v>
      </c>
      <c r="AG116" s="11">
        <f>-'OddsRatio_working_3-way'!U116/(3*'OddsRatio_working_3-way'!X116^(1/3))*COS(('OddsRatio_working_3-way'!Y116+2*PI())/3)</f>
        <v>-0.32042366014150697</v>
      </c>
      <c r="AH116" s="11">
        <f>-'OddsRatio_working_3-way'!U116/(3*'OddsRatio_working_3-way'!X116^(1/3))*COS(('OddsRatio_working_3-way'!Y116+4*PI())/3)</f>
        <v>-0.21091900220794441</v>
      </c>
      <c r="AI116" s="11">
        <f>'OddsRatio_working_3-way'!U116/(3*'OddsRatio_working_3-way'!X116^(1/3))*SIN(('OddsRatio_working_3-way'!Y116)/3)</f>
        <v>-6.322254373546024E-2</v>
      </c>
      <c r="AJ116" s="11">
        <f>'OddsRatio_working_3-way'!U116/(3*'OddsRatio_working_3-way'!X116^(1/3))*SIN(('OddsRatio_working_3-way'!Y116+2*PI())/3)</f>
        <v>-0.4285449718413521</v>
      </c>
      <c r="AK116" s="11">
        <f>'OddsRatio_working_3-way'!U116/(3*'OddsRatio_working_3-way'!X116^(1/3))*SIN(('OddsRatio_working_3-way'!Y116+4*PI())/3)</f>
        <v>0.49176751557681231</v>
      </c>
      <c r="AL116" s="11">
        <f>'OddsRatio_working_3-way'!Z116+'OddsRatio_working_3-way'!AF116</f>
        <v>1.0626853246989028</v>
      </c>
      <c r="AM116" s="11">
        <f>'OddsRatio_working_3-way'!AA116+'OddsRatio_working_3-way'!AG116</f>
        <v>-0.64084732028301394</v>
      </c>
      <c r="AN116" s="11">
        <f>'OddsRatio_working_3-way'!AB116+'OddsRatio_working_3-way'!AH116</f>
        <v>-0.42183800441588881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1.0626853246989028</v>
      </c>
      <c r="AS116" s="11">
        <f>IF(('OddsRatio_working_3-way'!X116=0),IF(Q116&gt;0,-Q116^(1/3),(-Q116)^(1/3)),'OddsRatio_working_3-way'!AM116-'OddsRatio_working_3-way'!R116/3)</f>
        <v>-0.64084732028301394</v>
      </c>
      <c r="AT116" s="11">
        <f>IF(('OddsRatio_working_3-way'!X116=0),IF(Q116&gt;0,-Q116^(1/3),(-Q116)^(1/3)),'OddsRatio_working_3-way'!AN116-'OddsRatio_working_3-way'!R116/3)</f>
        <v>-0.42183800441588881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2.93</v>
      </c>
      <c r="B117" s="4">
        <f>IF('True_Odds_Calculator_3-way'!B116="","",'True_Odds_Calculator_3-way'!B116)</f>
        <v>3.08</v>
      </c>
      <c r="C117" s="4">
        <f>IF('True_Odds_Calculator_3-way'!C116="","",'True_Odds_Calculator_3-way'!C116)</f>
        <v>2.77</v>
      </c>
      <c r="D117" s="9">
        <f t="shared" si="26"/>
        <v>0.33230727177025732</v>
      </c>
      <c r="E117" s="9">
        <f t="shared" si="27"/>
        <v>0.31591350370004245</v>
      </c>
      <c r="F117" s="9">
        <f t="shared" si="28"/>
        <v>0.35177922452970023</v>
      </c>
      <c r="G117" s="9">
        <f t="shared" si="29"/>
        <v>1.0410689468913152</v>
      </c>
      <c r="H117" s="9">
        <f t="shared" si="30"/>
        <v>3.0092630675002385</v>
      </c>
      <c r="I117" s="9">
        <f t="shared" si="31"/>
        <v>3.1654234095339358</v>
      </c>
      <c r="J117" s="9">
        <f t="shared" si="32"/>
        <v>2.8426920359976271</v>
      </c>
      <c r="K117" s="11">
        <f t="shared" si="33"/>
        <v>0.34129692832764502</v>
      </c>
      <c r="L117" s="11">
        <f t="shared" si="34"/>
        <v>0.32467532467532467</v>
      </c>
      <c r="M117" s="11">
        <f t="shared" si="35"/>
        <v>0.36101083032490977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-0.28424694414517115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0.23122230832830751</v>
      </c>
      <c r="Q117" s="11">
        <f>2*'OddsRatio_working_3-way'!K117*'OddsRatio_working_3-way'!L117*'OddsRatio_working_3-way'!M117</f>
        <v>8.0007719144743084E-2</v>
      </c>
      <c r="R117" s="11">
        <f t="shared" si="36"/>
        <v>0</v>
      </c>
      <c r="S117" s="11">
        <f t="shared" si="37"/>
        <v>-0.8134557401265049</v>
      </c>
      <c r="T117" s="11">
        <f t="shared" si="38"/>
        <v>-0.28147257443823698</v>
      </c>
      <c r="U117" s="11">
        <f>'OddsRatio_working_3-way'!S117-'OddsRatio_working_3-way'!R117^2/3</f>
        <v>-0.8134557401265049</v>
      </c>
      <c r="V117" s="11">
        <f>'OddsRatio_working_3-way'!S117*'OddsRatio_working_3-way'!R117/3-2*'OddsRatio_working_3-way'!R117^3/27-'OddsRatio_working_3-way'!T117</f>
        <v>0.28147257443823698</v>
      </c>
      <c r="W117" s="11">
        <f>'OddsRatio_working_3-way'!V117^2+4*'OddsRatio_working_3-way'!U117^3/27</f>
        <v>-5.1718894425167861E-4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0.14119489996556225</v>
      </c>
      <c r="Y117" s="11">
        <f>IF('OddsRatio_working_3-way'!W117&gt;=0,IF('OddsRatio_working_3-way'!V117+SQRT('OddsRatio_working_3-way'!W117)&gt;0,0,PI()),ACOS('OddsRatio_working_3-way'!V117/(2*'OddsRatio_working_3-way'!X117)))</f>
        <v>8.0620627753263285E-2</v>
      </c>
      <c r="Z117" s="11">
        <f>'OddsRatio_working_3-way'!X117^(1/3)*COS('OddsRatio_working_3-way'!Y117/3)</f>
        <v>0.52053447344565762</v>
      </c>
      <c r="AA117" s="11">
        <f>'OddsRatio_working_3-way'!X117^(1/3)*COS(('OddsRatio_working_3-way'!Y117+2*PI())/3)</f>
        <v>-0.27238464146209762</v>
      </c>
      <c r="AB117" s="11">
        <f>'OddsRatio_working_3-way'!X117^(1/3)*COS(('OddsRatio_working_3-way'!Y117+4*PI())/3)</f>
        <v>-0.24814983198356003</v>
      </c>
      <c r="AC117" s="11">
        <f>'OddsRatio_working_3-way'!X117^(1/3)*SIN('OddsRatio_working_3-way'!Y117/3)</f>
        <v>1.3991973776193177E-2</v>
      </c>
      <c r="AD117" s="11">
        <f>'OddsRatio_working_3-way'!X117^(1/3)*SIN(('OddsRatio_working_3-way'!Y117+2*PI())/3)</f>
        <v>0.44380009066139925</v>
      </c>
      <c r="AE117" s="11">
        <f>'OddsRatio_working_3-way'!X117^(1/3)*SIN(('OddsRatio_working_3-way'!Y117+4*PI())/3)</f>
        <v>-0.45779206443759224</v>
      </c>
      <c r="AF117" s="11">
        <f>-'OddsRatio_working_3-way'!U117/(3*'OddsRatio_working_3-way'!X117^(1/3))*COS(('OddsRatio_working_3-way'!Y117)/3)</f>
        <v>0.52053447344565751</v>
      </c>
      <c r="AG117" s="11">
        <f>-'OddsRatio_working_3-way'!U117/(3*'OddsRatio_working_3-way'!X117^(1/3))*COS(('OddsRatio_working_3-way'!Y117+2*PI())/3)</f>
        <v>-0.27238464146209757</v>
      </c>
      <c r="AH117" s="11">
        <f>-'OddsRatio_working_3-way'!U117/(3*'OddsRatio_working_3-way'!X117^(1/3))*COS(('OddsRatio_working_3-way'!Y117+4*PI())/3)</f>
        <v>-0.24814983198355997</v>
      </c>
      <c r="AI117" s="11">
        <f>'OddsRatio_working_3-way'!U117/(3*'OddsRatio_working_3-way'!X117^(1/3))*SIN(('OddsRatio_working_3-way'!Y117)/3)</f>
        <v>-1.3991973776193174E-2</v>
      </c>
      <c r="AJ117" s="11">
        <f>'OddsRatio_working_3-way'!U117/(3*'OddsRatio_working_3-way'!X117^(1/3))*SIN(('OddsRatio_working_3-way'!Y117+2*PI())/3)</f>
        <v>-0.44380009066139914</v>
      </c>
      <c r="AK117" s="11">
        <f>'OddsRatio_working_3-way'!U117/(3*'OddsRatio_working_3-way'!X117^(1/3))*SIN(('OddsRatio_working_3-way'!Y117+4*PI())/3)</f>
        <v>0.45779206443759213</v>
      </c>
      <c r="AL117" s="11">
        <f>'OddsRatio_working_3-way'!Z117+'OddsRatio_working_3-way'!AF117</f>
        <v>1.0410689468913152</v>
      </c>
      <c r="AM117" s="11">
        <f>'OddsRatio_working_3-way'!AA117+'OddsRatio_working_3-way'!AG117</f>
        <v>-0.54476928292419524</v>
      </c>
      <c r="AN117" s="11">
        <f>'OddsRatio_working_3-way'!AB117+'OddsRatio_working_3-way'!AH117</f>
        <v>-0.49629966396712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1.0410689468913152</v>
      </c>
      <c r="AS117" s="11">
        <f>IF(('OddsRatio_working_3-way'!X117=0),IF(Q117&gt;0,-Q117^(1/3),(-Q117)^(1/3)),'OddsRatio_working_3-way'!AM117-'OddsRatio_working_3-way'!R117/3)</f>
        <v>-0.54476928292419524</v>
      </c>
      <c r="AT117" s="11">
        <f>IF(('OddsRatio_working_3-way'!X117=0),IF(Q117&gt;0,-Q117^(1/3),(-Q117)^(1/3)),'OddsRatio_working_3-way'!AN117-'OddsRatio_working_3-way'!R117/3)</f>
        <v>-0.49629966396712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1.96</v>
      </c>
      <c r="B118" s="4">
        <f>IF('True_Odds_Calculator_3-way'!B117="","",'True_Odds_Calculator_3-way'!B117)</f>
        <v>3.69</v>
      </c>
      <c r="C118" s="4">
        <f>IF('True_Odds_Calculator_3-way'!C117="","",'True_Odds_Calculator_3-way'!C117)</f>
        <v>4.03</v>
      </c>
      <c r="D118" s="9">
        <f t="shared" si="26"/>
        <v>0.49855625604784376</v>
      </c>
      <c r="E118" s="9">
        <f t="shared" si="27"/>
        <v>0.26189582171281711</v>
      </c>
      <c r="F118" s="9">
        <f t="shared" si="28"/>
        <v>0.23954792223933921</v>
      </c>
      <c r="G118" s="9">
        <f t="shared" si="29"/>
        <v>1.0476996867398056</v>
      </c>
      <c r="H118" s="9">
        <f t="shared" si="30"/>
        <v>2.0057916992702132</v>
      </c>
      <c r="I118" s="9">
        <f t="shared" si="31"/>
        <v>3.8183121573300771</v>
      </c>
      <c r="J118" s="9">
        <f t="shared" si="32"/>
        <v>4.1745300508216108</v>
      </c>
      <c r="K118" s="11">
        <f t="shared" si="33"/>
        <v>0.51020408163265307</v>
      </c>
      <c r="L118" s="11">
        <f t="shared" si="34"/>
        <v>0.2710027100271003</v>
      </c>
      <c r="M118" s="11">
        <f t="shared" si="35"/>
        <v>0.24813895781637715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-0.26845942637782594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0.22918647174014151</v>
      </c>
      <c r="Q118" s="11">
        <f>2*'OddsRatio_working_3-way'!K118*'OddsRatio_working_3-way'!L118*'OddsRatio_working_3-way'!M118</f>
        <v>6.8618704113814835E-2</v>
      </c>
      <c r="R118" s="11">
        <f t="shared" si="36"/>
        <v>0</v>
      </c>
      <c r="S118" s="11">
        <f t="shared" si="37"/>
        <v>-0.85370990630661547</v>
      </c>
      <c r="T118" s="11">
        <f t="shared" si="38"/>
        <v>-0.25560176835527415</v>
      </c>
      <c r="U118" s="11">
        <f>'OddsRatio_working_3-way'!S118-'OddsRatio_working_3-way'!R118^2/3</f>
        <v>-0.85370990630661547</v>
      </c>
      <c r="V118" s="11">
        <f>'OddsRatio_working_3-way'!S118*'OddsRatio_working_3-way'!R118/3-2*'OddsRatio_working_3-way'!R118^3/27-'OddsRatio_working_3-way'!T118</f>
        <v>0.25560176835527415</v>
      </c>
      <c r="W118" s="11">
        <f>'OddsRatio_working_3-way'!V118^2+4*'OddsRatio_working_3-way'!U118^3/27</f>
        <v>-2.6845716704439165E-2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0.15180413424111874</v>
      </c>
      <c r="Y118" s="11">
        <f>IF('OddsRatio_working_3-way'!W118&gt;=0,IF('OddsRatio_working_3-way'!V118+SQRT('OddsRatio_working_3-way'!W118)&gt;0,0,PI()),ACOS('OddsRatio_working_3-way'!V118/(2*'OddsRatio_working_3-way'!X118)))</f>
        <v>0.57003862843026876</v>
      </c>
      <c r="Z118" s="11">
        <f>'OddsRatio_working_3-way'!X118^(1/3)*COS('OddsRatio_working_3-way'!Y118/3)</f>
        <v>0.52384984336990281</v>
      </c>
      <c r="AA118" s="11">
        <f>'OddsRatio_working_3-way'!X118^(1/3)*COS(('OddsRatio_working_3-way'!Y118+2*PI())/3)</f>
        <v>-0.34918019532299654</v>
      </c>
      <c r="AB118" s="11">
        <f>'OddsRatio_working_3-way'!X118^(1/3)*COS(('OddsRatio_working_3-way'!Y118+4*PI())/3)</f>
        <v>-0.17466964804690641</v>
      </c>
      <c r="AC118" s="11">
        <f>'OddsRatio_working_3-way'!X118^(1/3)*SIN('OddsRatio_working_3-way'!Y118/3)</f>
        <v>0.10075371144627968</v>
      </c>
      <c r="AD118" s="11">
        <f>'OddsRatio_working_3-way'!X118^(1/3)*SIN(('OddsRatio_working_3-way'!Y118+2*PI())/3)</f>
        <v>0.40329041640369523</v>
      </c>
      <c r="AE118" s="11">
        <f>'OddsRatio_working_3-way'!X118^(1/3)*SIN(('OddsRatio_working_3-way'!Y118+4*PI())/3)</f>
        <v>-0.50404412784997477</v>
      </c>
      <c r="AF118" s="11">
        <f>-'OddsRatio_working_3-way'!U118/(3*'OddsRatio_working_3-way'!X118^(1/3))*COS(('OddsRatio_working_3-way'!Y118)/3)</f>
        <v>0.5238498433699027</v>
      </c>
      <c r="AG118" s="11">
        <f>-'OddsRatio_working_3-way'!U118/(3*'OddsRatio_working_3-way'!X118^(1/3))*COS(('OddsRatio_working_3-way'!Y118+2*PI())/3)</f>
        <v>-0.34918019532299643</v>
      </c>
      <c r="AH118" s="11">
        <f>-'OddsRatio_working_3-way'!U118/(3*'OddsRatio_working_3-way'!X118^(1/3))*COS(('OddsRatio_working_3-way'!Y118+4*PI())/3)</f>
        <v>-0.17466964804690638</v>
      </c>
      <c r="AI118" s="11">
        <f>'OddsRatio_working_3-way'!U118/(3*'OddsRatio_working_3-way'!X118^(1/3))*SIN(('OddsRatio_working_3-way'!Y118)/3)</f>
        <v>-0.10075371144627965</v>
      </c>
      <c r="AJ118" s="11">
        <f>'OddsRatio_working_3-way'!U118/(3*'OddsRatio_working_3-way'!X118^(1/3))*SIN(('OddsRatio_working_3-way'!Y118+2*PI())/3)</f>
        <v>-0.40329041640369512</v>
      </c>
      <c r="AK118" s="11">
        <f>'OddsRatio_working_3-way'!U118/(3*'OddsRatio_working_3-way'!X118^(1/3))*SIN(('OddsRatio_working_3-way'!Y118+4*PI())/3)</f>
        <v>0.50404412784997465</v>
      </c>
      <c r="AL118" s="11">
        <f>'OddsRatio_working_3-way'!Z118+'OddsRatio_working_3-way'!AF118</f>
        <v>1.0476996867398056</v>
      </c>
      <c r="AM118" s="11">
        <f>'OddsRatio_working_3-way'!AA118+'OddsRatio_working_3-way'!AG118</f>
        <v>-0.69836039064599298</v>
      </c>
      <c r="AN118" s="11">
        <f>'OddsRatio_working_3-way'!AB118+'OddsRatio_working_3-way'!AH118</f>
        <v>-0.34933929609381276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1.0476996867398056</v>
      </c>
      <c r="AS118" s="11">
        <f>IF(('OddsRatio_working_3-way'!X118=0),IF(Q118&gt;0,-Q118^(1/3),(-Q118)^(1/3)),'OddsRatio_working_3-way'!AM118-'OddsRatio_working_3-way'!R118/3)</f>
        <v>-0.69836039064599298</v>
      </c>
      <c r="AT118" s="11">
        <f>IF(('OddsRatio_working_3-way'!X118=0),IF(Q118&gt;0,-Q118^(1/3),(-Q118)^(1/3)),'OddsRatio_working_3-way'!AN118-'OddsRatio_working_3-way'!R118/3)</f>
        <v>-0.34933929609381276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1.7</v>
      </c>
      <c r="B119" s="4">
        <f>IF('True_Odds_Calculator_3-way'!B118="","",'True_Odds_Calculator_3-way'!B118)</f>
        <v>3.63</v>
      </c>
      <c r="C119" s="4">
        <f>IF('True_Odds_Calculator_3-way'!C118="","",'True_Odds_Calculator_3-way'!C118)</f>
        <v>5.95</v>
      </c>
      <c r="D119" s="9">
        <f t="shared" si="26"/>
        <v>0.57484769894389987</v>
      </c>
      <c r="E119" s="9">
        <f t="shared" si="27"/>
        <v>0.26463779072768107</v>
      </c>
      <c r="F119" s="9">
        <f t="shared" si="28"/>
        <v>0.16051451032841882</v>
      </c>
      <c r="G119" s="9">
        <f t="shared" si="29"/>
        <v>1.0565588610617644</v>
      </c>
      <c r="H119" s="9">
        <f t="shared" si="30"/>
        <v>1.7395912027432352</v>
      </c>
      <c r="I119" s="9">
        <f t="shared" si="31"/>
        <v>3.7787498045924406</v>
      </c>
      <c r="J119" s="9">
        <f t="shared" si="32"/>
        <v>6.2299663622557349</v>
      </c>
      <c r="K119" s="11">
        <f t="shared" si="33"/>
        <v>0.58823529411764708</v>
      </c>
      <c r="L119" s="11">
        <f t="shared" si="34"/>
        <v>0.27548209366391185</v>
      </c>
      <c r="M119" s="11">
        <f t="shared" si="35"/>
        <v>0.16806722689075629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-0.24819125511167017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0.22550585620733468</v>
      </c>
      <c r="Q119" s="11">
        <f>2*'OddsRatio_working_3-way'!K119*'OddsRatio_working_3-way'!L119*'OddsRatio_working_3-way'!M119</f>
        <v>5.4470013576650884E-2</v>
      </c>
      <c r="R119" s="11">
        <f t="shared" si="36"/>
        <v>0</v>
      </c>
      <c r="S119" s="11">
        <f t="shared" si="37"/>
        <v>-0.9085971063157382</v>
      </c>
      <c r="T119" s="11">
        <f t="shared" si="38"/>
        <v>-0.21946790007626524</v>
      </c>
      <c r="U119" s="11">
        <f>'OddsRatio_working_3-way'!S119-'OddsRatio_working_3-way'!R119^2/3</f>
        <v>-0.9085971063157382</v>
      </c>
      <c r="V119" s="11">
        <f>'OddsRatio_working_3-way'!S119*'OddsRatio_working_3-way'!R119/3-2*'OddsRatio_working_3-way'!R119^3/27-'OddsRatio_working_3-way'!T119</f>
        <v>0.21946790007626524</v>
      </c>
      <c r="W119" s="11">
        <f>'OddsRatio_working_3-way'!V119^2+4*'OddsRatio_working_3-way'!U119^3/27</f>
        <v>-6.2958457340013749E-2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0.16667679540348387</v>
      </c>
      <c r="Y119" s="11">
        <f>IF('OddsRatio_working_3-way'!W119&gt;=0,IF('OddsRatio_working_3-way'!V119+SQRT('OddsRatio_working_3-way'!W119)&gt;0,0,PI()),ACOS('OddsRatio_working_3-way'!V119/(2*'OddsRatio_working_3-way'!X119)))</f>
        <v>0.85215355919173963</v>
      </c>
      <c r="Z119" s="11">
        <f>'OddsRatio_working_3-way'!X119^(1/3)*COS('OddsRatio_working_3-way'!Y119/3)</f>
        <v>0.52827943053088222</v>
      </c>
      <c r="AA119" s="11">
        <f>'OddsRatio_working_3-way'!X119^(1/3)*COS(('OddsRatio_working_3-way'!Y119+2*PI())/3)</f>
        <v>-0.3977058376071847</v>
      </c>
      <c r="AB119" s="11">
        <f>'OddsRatio_working_3-way'!X119^(1/3)*COS(('OddsRatio_working_3-way'!Y119+4*PI())/3)</f>
        <v>-0.13057359292369772</v>
      </c>
      <c r="AC119" s="11">
        <f>'OddsRatio_working_3-way'!X119^(1/3)*SIN('OddsRatio_working_3-way'!Y119/3)</f>
        <v>0.1542288733772402</v>
      </c>
      <c r="AD119" s="11">
        <f>'OddsRatio_working_3-way'!X119^(1/3)*SIN(('OddsRatio_working_3-way'!Y119+2*PI())/3)</f>
        <v>0.38038897044790049</v>
      </c>
      <c r="AE119" s="11">
        <f>'OddsRatio_working_3-way'!X119^(1/3)*SIN(('OddsRatio_working_3-way'!Y119+4*PI())/3)</f>
        <v>-0.53461784382514066</v>
      </c>
      <c r="AF119" s="11">
        <f>-'OddsRatio_working_3-way'!U119/(3*'OddsRatio_working_3-way'!X119^(1/3))*COS(('OddsRatio_working_3-way'!Y119)/3)</f>
        <v>0.52827943053088222</v>
      </c>
      <c r="AG119" s="11">
        <f>-'OddsRatio_working_3-way'!U119/(3*'OddsRatio_working_3-way'!X119^(1/3))*COS(('OddsRatio_working_3-way'!Y119+2*PI())/3)</f>
        <v>-0.3977058376071847</v>
      </c>
      <c r="AH119" s="11">
        <f>-'OddsRatio_working_3-way'!U119/(3*'OddsRatio_working_3-way'!X119^(1/3))*COS(('OddsRatio_working_3-way'!Y119+4*PI())/3)</f>
        <v>-0.13057359292369772</v>
      </c>
      <c r="AI119" s="11">
        <f>'OddsRatio_working_3-way'!U119/(3*'OddsRatio_working_3-way'!X119^(1/3))*SIN(('OddsRatio_working_3-way'!Y119)/3)</f>
        <v>-0.1542288733772402</v>
      </c>
      <c r="AJ119" s="11">
        <f>'OddsRatio_working_3-way'!U119/(3*'OddsRatio_working_3-way'!X119^(1/3))*SIN(('OddsRatio_working_3-way'!Y119+2*PI())/3)</f>
        <v>-0.38038897044790049</v>
      </c>
      <c r="AK119" s="11">
        <f>'OddsRatio_working_3-way'!U119/(3*'OddsRatio_working_3-way'!X119^(1/3))*SIN(('OddsRatio_working_3-way'!Y119+4*PI())/3)</f>
        <v>0.53461784382514066</v>
      </c>
      <c r="AL119" s="11">
        <f>'OddsRatio_working_3-way'!Z119+'OddsRatio_working_3-way'!AF119</f>
        <v>1.0565588610617644</v>
      </c>
      <c r="AM119" s="11">
        <f>'OddsRatio_working_3-way'!AA119+'OddsRatio_working_3-way'!AG119</f>
        <v>-0.7954116752143694</v>
      </c>
      <c r="AN119" s="11">
        <f>'OddsRatio_working_3-way'!AB119+'OddsRatio_working_3-way'!AH119</f>
        <v>-0.26114718584739544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1.0565588610617644</v>
      </c>
      <c r="AS119" s="11">
        <f>IF(('OddsRatio_working_3-way'!X119=0),IF(Q119&gt;0,-Q119^(1/3),(-Q119)^(1/3)),'OddsRatio_working_3-way'!AM119-'OddsRatio_working_3-way'!R119/3)</f>
        <v>-0.7954116752143694</v>
      </c>
      <c r="AT119" s="11">
        <f>IF(('OddsRatio_working_3-way'!X119=0),IF(Q119&gt;0,-Q119^(1/3),(-Q119)^(1/3)),'OddsRatio_working_3-way'!AN119-'OddsRatio_working_3-way'!R119/3)</f>
        <v>-0.26114718584739544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4.2</v>
      </c>
      <c r="B120" s="4">
        <f>IF('True_Odds_Calculator_3-way'!B119="","",'True_Odds_Calculator_3-way'!B119)</f>
        <v>3.3</v>
      </c>
      <c r="C120" s="4">
        <f>IF('True_Odds_Calculator_3-way'!C119="","",'True_Odds_Calculator_3-way'!C119)</f>
        <v>2.14</v>
      </c>
      <c r="D120" s="9">
        <f t="shared" si="26"/>
        <v>0.23571912379613197</v>
      </c>
      <c r="E120" s="9">
        <f t="shared" si="27"/>
        <v>0.30026154228529323</v>
      </c>
      <c r="F120" s="9">
        <f t="shared" si="28"/>
        <v>0.46401933391857453</v>
      </c>
      <c r="G120" s="9">
        <f t="shared" si="29"/>
        <v>1.0132303648823757</v>
      </c>
      <c r="H120" s="9">
        <f t="shared" si="30"/>
        <v>4.242337167623603</v>
      </c>
      <c r="I120" s="9">
        <f t="shared" si="31"/>
        <v>3.3304298392294638</v>
      </c>
      <c r="J120" s="9">
        <f t="shared" si="32"/>
        <v>2.1550826159659087</v>
      </c>
      <c r="K120" s="11">
        <f t="shared" si="33"/>
        <v>0.23809523809523808</v>
      </c>
      <c r="L120" s="11">
        <f t="shared" si="34"/>
        <v>0.30303030303030304</v>
      </c>
      <c r="M120" s="11">
        <f t="shared" si="35"/>
        <v>0.46728971962616822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-0.28288222680746034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0.2238675135871398</v>
      </c>
      <c r="Q120" s="11">
        <f>2*'OddsRatio_working_3-way'!K120*'OddsRatio_working_3-way'!L120*'OddsRatio_working_3-way'!M120</f>
        <v>6.7429973972030044E-2</v>
      </c>
      <c r="R120" s="11">
        <f t="shared" si="36"/>
        <v>0</v>
      </c>
      <c r="S120" s="11">
        <f t="shared" si="37"/>
        <v>-0.79138062547673582</v>
      </c>
      <c r="T120" s="11">
        <f t="shared" si="38"/>
        <v>-0.23836765827612519</v>
      </c>
      <c r="U120" s="11">
        <f>'OddsRatio_working_3-way'!S120-'OddsRatio_working_3-way'!R120^2/3</f>
        <v>-0.79138062547673582</v>
      </c>
      <c r="V120" s="11">
        <f>'OddsRatio_working_3-way'!S120*'OddsRatio_working_3-way'!R120/3-2*'OddsRatio_working_3-way'!R120^3/27-'OddsRatio_working_3-way'!T120</f>
        <v>0.23836765827612519</v>
      </c>
      <c r="W120" s="11">
        <f>'OddsRatio_working_3-way'!V120^2+4*'OddsRatio_working_3-way'!U120^3/27</f>
        <v>-1.6607298781591243E-2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0.13548656694819863</v>
      </c>
      <c r="Y120" s="11">
        <f>IF('OddsRatio_working_3-way'!W120&gt;=0,IF('OddsRatio_working_3-way'!V120+SQRT('OddsRatio_working_3-way'!W120)&gt;0,0,PI()),ACOS('OddsRatio_working_3-way'!V120/(2*'OddsRatio_working_3-way'!X120)))</f>
        <v>0.49562285583833665</v>
      </c>
      <c r="Z120" s="11">
        <f>'OddsRatio_working_3-way'!X120^(1/3)*COS('OddsRatio_working_3-way'!Y120/3)</f>
        <v>0.50661518244118786</v>
      </c>
      <c r="AA120" s="11">
        <f>'OddsRatio_working_3-way'!X120^(1/3)*COS(('OddsRatio_working_3-way'!Y120+2*PI())/3)</f>
        <v>-0.326457772759982</v>
      </c>
      <c r="AB120" s="11">
        <f>'OddsRatio_working_3-way'!X120^(1/3)*COS(('OddsRatio_working_3-way'!Y120+4*PI())/3)</f>
        <v>-0.18015740968120583</v>
      </c>
      <c r="AC120" s="11">
        <f>'OddsRatio_working_3-way'!X120^(1/3)*SIN('OddsRatio_working_3-way'!Y120/3)</f>
        <v>8.4466554006071434E-2</v>
      </c>
      <c r="AD120" s="11">
        <f>'OddsRatio_working_3-way'!X120^(1/3)*SIN(('OddsRatio_working_3-way'!Y120+2*PI())/3)</f>
        <v>0.39650834093392112</v>
      </c>
      <c r="AE120" s="11">
        <f>'OddsRatio_working_3-way'!X120^(1/3)*SIN(('OddsRatio_working_3-way'!Y120+4*PI())/3)</f>
        <v>-0.48097489493999251</v>
      </c>
      <c r="AF120" s="11">
        <f>-'OddsRatio_working_3-way'!U120/(3*'OddsRatio_working_3-way'!X120^(1/3))*COS(('OddsRatio_working_3-way'!Y120)/3)</f>
        <v>0.50661518244118786</v>
      </c>
      <c r="AG120" s="11">
        <f>-'OddsRatio_working_3-way'!U120/(3*'OddsRatio_working_3-way'!X120^(1/3))*COS(('OddsRatio_working_3-way'!Y120+2*PI())/3)</f>
        <v>-0.326457772759982</v>
      </c>
      <c r="AH120" s="11">
        <f>-'OddsRatio_working_3-way'!U120/(3*'OddsRatio_working_3-way'!X120^(1/3))*COS(('OddsRatio_working_3-way'!Y120+4*PI())/3)</f>
        <v>-0.18015740968120583</v>
      </c>
      <c r="AI120" s="11">
        <f>'OddsRatio_working_3-way'!U120/(3*'OddsRatio_working_3-way'!X120^(1/3))*SIN(('OddsRatio_working_3-way'!Y120)/3)</f>
        <v>-8.4466554006071434E-2</v>
      </c>
      <c r="AJ120" s="11">
        <f>'OddsRatio_working_3-way'!U120/(3*'OddsRatio_working_3-way'!X120^(1/3))*SIN(('OddsRatio_working_3-way'!Y120+2*PI())/3)</f>
        <v>-0.39650834093392112</v>
      </c>
      <c r="AK120" s="11">
        <f>'OddsRatio_working_3-way'!U120/(3*'OddsRatio_working_3-way'!X120^(1/3))*SIN(('OddsRatio_working_3-way'!Y120+4*PI())/3)</f>
        <v>0.48097489493999251</v>
      </c>
      <c r="AL120" s="11">
        <f>'OddsRatio_working_3-way'!Z120+'OddsRatio_working_3-way'!AF120</f>
        <v>1.0132303648823757</v>
      </c>
      <c r="AM120" s="11">
        <f>'OddsRatio_working_3-way'!AA120+'OddsRatio_working_3-way'!AG120</f>
        <v>-0.652915545519964</v>
      </c>
      <c r="AN120" s="11">
        <f>'OddsRatio_working_3-way'!AB120+'OddsRatio_working_3-way'!AH120</f>
        <v>-0.36031481936241166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1.0132303648823757</v>
      </c>
      <c r="AS120" s="11">
        <f>IF(('OddsRatio_working_3-way'!X120=0),IF(Q120&gt;0,-Q120^(1/3),(-Q120)^(1/3)),'OddsRatio_working_3-way'!AM120-'OddsRatio_working_3-way'!R120/3)</f>
        <v>-0.652915545519964</v>
      </c>
      <c r="AT120" s="11">
        <f>IF(('OddsRatio_working_3-way'!X120=0),IF(Q120&gt;0,-Q120^(1/3),(-Q120)^(1/3)),'OddsRatio_working_3-way'!AN120-'OddsRatio_working_3-way'!R120/3)</f>
        <v>-0.36031481936241166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1.79</v>
      </c>
      <c r="B121" s="4">
        <f>IF('True_Odds_Calculator_3-way'!B120="","",'True_Odds_Calculator_3-way'!B120)</f>
        <v>3.48</v>
      </c>
      <c r="C121" s="4">
        <f>IF('True_Odds_Calculator_3-way'!C120="","",'True_Odds_Calculator_3-way'!C120)</f>
        <v>5.31</v>
      </c>
      <c r="D121" s="9">
        <f t="shared" si="26"/>
        <v>0.54449786499368891</v>
      </c>
      <c r="E121" s="9">
        <f t="shared" si="27"/>
        <v>0.27577490523103909</v>
      </c>
      <c r="F121" s="9">
        <f t="shared" si="28"/>
        <v>0.17972722977527181</v>
      </c>
      <c r="G121" s="9">
        <f t="shared" si="29"/>
        <v>1.0589297370841479</v>
      </c>
      <c r="H121" s="9">
        <f t="shared" si="30"/>
        <v>1.8365544922964769</v>
      </c>
      <c r="I121" s="9">
        <f t="shared" si="31"/>
        <v>3.6261457479686867</v>
      </c>
      <c r="J121" s="9">
        <f t="shared" si="32"/>
        <v>5.5639871668326766</v>
      </c>
      <c r="K121" s="11">
        <f t="shared" si="33"/>
        <v>0.55865921787709494</v>
      </c>
      <c r="L121" s="11">
        <f t="shared" si="34"/>
        <v>0.28735632183908044</v>
      </c>
      <c r="M121" s="11">
        <f t="shared" si="35"/>
        <v>0.18832391713747648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-0.25528732125220821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0.22916189749920882</v>
      </c>
      <c r="Q121" s="11">
        <f>2*'OddsRatio_working_3-way'!K121*'OddsRatio_working_3-way'!L121*'OddsRatio_working_3-way'!M121</f>
        <v>6.0464880606651401E-2</v>
      </c>
      <c r="R121" s="11">
        <f t="shared" si="36"/>
        <v>0</v>
      </c>
      <c r="S121" s="11">
        <f t="shared" si="37"/>
        <v>-0.89766266642286918</v>
      </c>
      <c r="T121" s="11">
        <f t="shared" si="38"/>
        <v>-0.23685030776329002</v>
      </c>
      <c r="U121" s="11">
        <f>'OddsRatio_working_3-way'!S121-'OddsRatio_working_3-way'!R121^2/3</f>
        <v>-0.89766266642286918</v>
      </c>
      <c r="V121" s="11">
        <f>'OddsRatio_working_3-way'!S121*'OddsRatio_working_3-way'!R121/3-2*'OddsRatio_working_3-way'!R121^3/27-'OddsRatio_working_3-way'!T121</f>
        <v>0.23685030776329002</v>
      </c>
      <c r="W121" s="11">
        <f>'OddsRatio_working_3-way'!V121^2+4*'OddsRatio_working_3-way'!U121^3/27</f>
        <v>-5.1062674984241642E-2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0.16367707786355337</v>
      </c>
      <c r="Y121" s="11">
        <f>IF('OddsRatio_working_3-way'!W121&gt;=0,IF('OddsRatio_working_3-way'!V121+SQRT('OddsRatio_working_3-way'!W121)&gt;0,0,PI()),ACOS('OddsRatio_working_3-way'!V121/(2*'OddsRatio_working_3-way'!X121)))</f>
        <v>0.76189492890130106</v>
      </c>
      <c r="Z121" s="11">
        <f>'OddsRatio_working_3-way'!X121^(1/3)*COS('OddsRatio_working_3-way'!Y121/3)</f>
        <v>0.52946486854207397</v>
      </c>
      <c r="AA121" s="11">
        <f>'OddsRatio_working_3-way'!X121^(1/3)*COS(('OddsRatio_working_3-way'!Y121+2*PI())/3)</f>
        <v>-0.38375294233796881</v>
      </c>
      <c r="AB121" s="11">
        <f>'OddsRatio_working_3-way'!X121^(1/3)*COS(('OddsRatio_working_3-way'!Y121+4*PI())/3)</f>
        <v>-0.14571192620410511</v>
      </c>
      <c r="AC121" s="11">
        <f>'OddsRatio_working_3-way'!X121^(1/3)*SIN('OddsRatio_working_3-way'!Y121/3)</f>
        <v>0.13743304474305829</v>
      </c>
      <c r="AD121" s="11">
        <f>'OddsRatio_working_3-way'!X121^(1/3)*SIN(('OddsRatio_working_3-way'!Y121+2*PI())/3)</f>
        <v>0.38981350419729527</v>
      </c>
      <c r="AE121" s="11">
        <f>'OddsRatio_working_3-way'!X121^(1/3)*SIN(('OddsRatio_working_3-way'!Y121+4*PI())/3)</f>
        <v>-0.5272465489403535</v>
      </c>
      <c r="AF121" s="11">
        <f>-'OddsRatio_working_3-way'!U121/(3*'OddsRatio_working_3-way'!X121^(1/3))*COS(('OddsRatio_working_3-way'!Y121)/3)</f>
        <v>0.52946486854207386</v>
      </c>
      <c r="AG121" s="11">
        <f>-'OddsRatio_working_3-way'!U121/(3*'OddsRatio_working_3-way'!X121^(1/3))*COS(('OddsRatio_working_3-way'!Y121+2*PI())/3)</f>
        <v>-0.38375294233796869</v>
      </c>
      <c r="AH121" s="11">
        <f>-'OddsRatio_working_3-way'!U121/(3*'OddsRatio_working_3-way'!X121^(1/3))*COS(('OddsRatio_working_3-way'!Y121+4*PI())/3)</f>
        <v>-0.14571192620410509</v>
      </c>
      <c r="AI121" s="11">
        <f>'OddsRatio_working_3-way'!U121/(3*'OddsRatio_working_3-way'!X121^(1/3))*SIN(('OddsRatio_working_3-way'!Y121)/3)</f>
        <v>-0.13743304474305826</v>
      </c>
      <c r="AJ121" s="11">
        <f>'OddsRatio_working_3-way'!U121/(3*'OddsRatio_working_3-way'!X121^(1/3))*SIN(('OddsRatio_working_3-way'!Y121+2*PI())/3)</f>
        <v>-0.38981350419729516</v>
      </c>
      <c r="AK121" s="11">
        <f>'OddsRatio_working_3-way'!U121/(3*'OddsRatio_working_3-way'!X121^(1/3))*SIN(('OddsRatio_working_3-way'!Y121+4*PI())/3)</f>
        <v>0.52724654894035339</v>
      </c>
      <c r="AL121" s="11">
        <f>'OddsRatio_working_3-way'!Z121+'OddsRatio_working_3-way'!AF121</f>
        <v>1.0589297370841479</v>
      </c>
      <c r="AM121" s="11">
        <f>'OddsRatio_working_3-way'!AA121+'OddsRatio_working_3-way'!AG121</f>
        <v>-0.7675058846759375</v>
      </c>
      <c r="AN121" s="11">
        <f>'OddsRatio_working_3-way'!AB121+'OddsRatio_working_3-way'!AH121</f>
        <v>-0.29142385240821023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1.0589297370841479</v>
      </c>
      <c r="AS121" s="11">
        <f>IF(('OddsRatio_working_3-way'!X121=0),IF(Q121&gt;0,-Q121^(1/3),(-Q121)^(1/3)),'OddsRatio_working_3-way'!AM121-'OddsRatio_working_3-way'!R121/3)</f>
        <v>-0.7675058846759375</v>
      </c>
      <c r="AT121" s="11">
        <f>IF(('OddsRatio_working_3-way'!X121=0),IF(Q121&gt;0,-Q121^(1/3),(-Q121)^(1/3)),'OddsRatio_working_3-way'!AN121-'OddsRatio_working_3-way'!R121/3)</f>
        <v>-0.29142385240821023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2.74</v>
      </c>
      <c r="B122" s="4">
        <f>IF('True_Odds_Calculator_3-way'!B121="","",'True_Odds_Calculator_3-way'!B121)</f>
        <v>3.31</v>
      </c>
      <c r="C122" s="4">
        <f>IF('True_Odds_Calculator_3-way'!C121="","",'True_Odds_Calculator_3-way'!C121)</f>
        <v>2.73</v>
      </c>
      <c r="D122" s="9">
        <f t="shared" si="26"/>
        <v>0.353487310231896</v>
      </c>
      <c r="E122" s="9">
        <f t="shared" si="27"/>
        <v>0.29170706725254508</v>
      </c>
      <c r="F122" s="9">
        <f t="shared" si="28"/>
        <v>0.35480562251555908</v>
      </c>
      <c r="G122" s="9">
        <f t="shared" si="29"/>
        <v>1.051124061184415</v>
      </c>
      <c r="H122" s="9">
        <f t="shared" si="30"/>
        <v>2.8289558664608823</v>
      </c>
      <c r="I122" s="9">
        <f t="shared" si="31"/>
        <v>3.4280965813359985</v>
      </c>
      <c r="J122" s="9">
        <f t="shared" si="32"/>
        <v>2.8184446258490383</v>
      </c>
      <c r="K122" s="11">
        <f t="shared" si="33"/>
        <v>0.36496350364963503</v>
      </c>
      <c r="L122" s="11">
        <f t="shared" si="34"/>
        <v>0.30211480362537763</v>
      </c>
      <c r="M122" s="11">
        <f t="shared" si="35"/>
        <v>0.36630036630036628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-0.28084463224604805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0.23344610638147145</v>
      </c>
      <c r="Q122" s="11">
        <f>2*'OddsRatio_working_3-way'!K122*'OddsRatio_working_3-way'!L122*'OddsRatio_working_3-way'!M122</f>
        <v>8.077719943995551E-2</v>
      </c>
      <c r="R122" s="11">
        <f t="shared" si="36"/>
        <v>0</v>
      </c>
      <c r="S122" s="11">
        <f t="shared" si="37"/>
        <v>-0.83122865662231804</v>
      </c>
      <c r="T122" s="11">
        <f t="shared" si="38"/>
        <v>-0.28762237253367401</v>
      </c>
      <c r="U122" s="11">
        <f>'OddsRatio_working_3-way'!S122-'OddsRatio_working_3-way'!R122^2/3</f>
        <v>-0.83122865662231804</v>
      </c>
      <c r="V122" s="11">
        <f>'OddsRatio_working_3-way'!S122*'OddsRatio_working_3-way'!R122/3-2*'OddsRatio_working_3-way'!R122^3/27-'OddsRatio_working_3-way'!T122</f>
        <v>0.28762237253367401</v>
      </c>
      <c r="W122" s="11">
        <f>'OddsRatio_working_3-way'!V122^2+4*'OddsRatio_working_3-way'!U122^3/27</f>
        <v>-2.3593005059358851E-3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0.14584746285746233</v>
      </c>
      <c r="Y122" s="11">
        <f>IF('OddsRatio_working_3-way'!W122&gt;=0,IF('OddsRatio_working_3-way'!V122+SQRT('OddsRatio_working_3-way'!W122)&gt;0,0,PI()),ACOS('OddsRatio_working_3-way'!V122/(2*'OddsRatio_working_3-way'!X122)))</f>
        <v>0.16729791615620382</v>
      </c>
      <c r="Z122" s="11">
        <f>'OddsRatio_working_3-way'!X122^(1/3)*COS('OddsRatio_working_3-way'!Y122/3)</f>
        <v>0.52556203059220752</v>
      </c>
      <c r="AA122" s="11">
        <f>'OddsRatio_working_3-way'!X122^(1/3)*COS(('OddsRatio_working_3-way'!Y122+2*PI())/3)</f>
        <v>-0.28818924536878088</v>
      </c>
      <c r="AB122" s="11">
        <f>'OddsRatio_working_3-way'!X122^(1/3)*COS(('OddsRatio_working_3-way'!Y122+4*PI())/3)</f>
        <v>-0.23737278522342681</v>
      </c>
      <c r="AC122" s="11">
        <f>'OddsRatio_working_3-way'!X122^(1/3)*SIN('OddsRatio_working_3-way'!Y122/3)</f>
        <v>2.9338896944184088E-2</v>
      </c>
      <c r="AD122" s="11">
        <f>'OddsRatio_working_3-way'!X122^(1/3)*SIN(('OddsRatio_working_3-way'!Y122+2*PI())/3)</f>
        <v>0.44048062128529403</v>
      </c>
      <c r="AE122" s="11">
        <f>'OddsRatio_working_3-way'!X122^(1/3)*SIN(('OddsRatio_working_3-way'!Y122+4*PI())/3)</f>
        <v>-0.46981951822947804</v>
      </c>
      <c r="AF122" s="11">
        <f>-'OddsRatio_working_3-way'!U122/(3*'OddsRatio_working_3-way'!X122^(1/3))*COS(('OddsRatio_working_3-way'!Y122)/3)</f>
        <v>0.52556203059220763</v>
      </c>
      <c r="AG122" s="11">
        <f>-'OddsRatio_working_3-way'!U122/(3*'OddsRatio_working_3-way'!X122^(1/3))*COS(('OddsRatio_working_3-way'!Y122+2*PI())/3)</f>
        <v>-0.28818924536878093</v>
      </c>
      <c r="AH122" s="11">
        <f>-'OddsRatio_working_3-way'!U122/(3*'OddsRatio_working_3-way'!X122^(1/3))*COS(('OddsRatio_working_3-way'!Y122+4*PI())/3)</f>
        <v>-0.23737278522342686</v>
      </c>
      <c r="AI122" s="11">
        <f>'OddsRatio_working_3-way'!U122/(3*'OddsRatio_working_3-way'!X122^(1/3))*SIN(('OddsRatio_working_3-way'!Y122)/3)</f>
        <v>-2.9338896944184092E-2</v>
      </c>
      <c r="AJ122" s="11">
        <f>'OddsRatio_working_3-way'!U122/(3*'OddsRatio_working_3-way'!X122^(1/3))*SIN(('OddsRatio_working_3-way'!Y122+2*PI())/3)</f>
        <v>-0.44048062128529408</v>
      </c>
      <c r="AK122" s="11">
        <f>'OddsRatio_working_3-way'!U122/(3*'OddsRatio_working_3-way'!X122^(1/3))*SIN(('OddsRatio_working_3-way'!Y122+4*PI())/3)</f>
        <v>0.46981951822947815</v>
      </c>
      <c r="AL122" s="11">
        <f>'OddsRatio_working_3-way'!Z122+'OddsRatio_working_3-way'!AF122</f>
        <v>1.051124061184415</v>
      </c>
      <c r="AM122" s="11">
        <f>'OddsRatio_working_3-way'!AA122+'OddsRatio_working_3-way'!AG122</f>
        <v>-0.57637849073756175</v>
      </c>
      <c r="AN122" s="11">
        <f>'OddsRatio_working_3-way'!AB122+'OddsRatio_working_3-way'!AH122</f>
        <v>-0.47474557044685367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1.051124061184415</v>
      </c>
      <c r="AS122" s="11">
        <f>IF(('OddsRatio_working_3-way'!X122=0),IF(Q122&gt;0,-Q122^(1/3),(-Q122)^(1/3)),'OddsRatio_working_3-way'!AM122-'OddsRatio_working_3-way'!R122/3)</f>
        <v>-0.57637849073756175</v>
      </c>
      <c r="AT122" s="11">
        <f>IF(('OddsRatio_working_3-way'!X122=0),IF(Q122&gt;0,-Q122^(1/3),(-Q122)^(1/3)),'OddsRatio_working_3-way'!AN122-'OddsRatio_working_3-way'!R122/3)</f>
        <v>-0.47474557044685367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2.4500000000000002</v>
      </c>
      <c r="B123" s="4">
        <f>IF('True_Odds_Calculator_3-way'!B122="","",'True_Odds_Calculator_3-way'!B122)</f>
        <v>3.6</v>
      </c>
      <c r="C123" s="4">
        <f>IF('True_Odds_Calculator_3-way'!C122="","",'True_Odds_Calculator_3-way'!C122)</f>
        <v>2.88</v>
      </c>
      <c r="D123" s="9">
        <f t="shared" si="26"/>
        <v>0.39615016196639213</v>
      </c>
      <c r="E123" s="9">
        <f t="shared" si="27"/>
        <v>0.2678653322363323</v>
      </c>
      <c r="F123" s="9">
        <f t="shared" si="28"/>
        <v>0.33598450579727551</v>
      </c>
      <c r="G123" s="9">
        <f t="shared" si="29"/>
        <v>1.0512381519521847</v>
      </c>
      <c r="H123" s="9">
        <f t="shared" si="30"/>
        <v>2.5242953203306686</v>
      </c>
      <c r="I123" s="9">
        <f t="shared" si="31"/>
        <v>3.7332191950756797</v>
      </c>
      <c r="J123" s="9">
        <f t="shared" si="32"/>
        <v>2.9763277256701071</v>
      </c>
      <c r="K123" s="11">
        <f t="shared" si="33"/>
        <v>0.4081632653061224</v>
      </c>
      <c r="L123" s="11">
        <f t="shared" si="34"/>
        <v>0.27777777777777779</v>
      </c>
      <c r="M123" s="11">
        <f t="shared" si="35"/>
        <v>0.34722222222222221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-0.27902179390274628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0.23344986142605187</v>
      </c>
      <c r="Q123" s="11">
        <f>2*'OddsRatio_working_3-way'!K123*'OddsRatio_working_3-way'!L123*'OddsRatio_working_3-way'!M123</f>
        <v>7.8735197782816818E-2</v>
      </c>
      <c r="R123" s="11">
        <f t="shared" si="36"/>
        <v>0</v>
      </c>
      <c r="S123" s="11">
        <f t="shared" si="37"/>
        <v>-0.83667249844799352</v>
      </c>
      <c r="T123" s="11">
        <f t="shared" si="38"/>
        <v>-0.28218296743608551</v>
      </c>
      <c r="U123" s="11">
        <f>'OddsRatio_working_3-way'!S123-'OddsRatio_working_3-way'!R123^2/3</f>
        <v>-0.83667249844799352</v>
      </c>
      <c r="V123" s="11">
        <f>'OddsRatio_working_3-way'!S123*'OddsRatio_working_3-way'!R123/3-2*'OddsRatio_working_3-way'!R123^3/27-'OddsRatio_working_3-way'!T123</f>
        <v>0.28218296743608551</v>
      </c>
      <c r="W123" s="11">
        <f>'OddsRatio_working_3-way'!V123^2+4*'OddsRatio_working_3-way'!U123^3/27</f>
        <v>-7.1413965902253351E-3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0.14728257169575448</v>
      </c>
      <c r="Y123" s="11">
        <f>IF('OddsRatio_working_3-way'!W123&gt;=0,IF('OddsRatio_working_3-way'!V123+SQRT('OddsRatio_working_3-way'!W123)&gt;0,0,PI()),ACOS('OddsRatio_working_3-way'!V123/(2*'OddsRatio_working_3-way'!X123)))</f>
        <v>0.29097520398291588</v>
      </c>
      <c r="Z123" s="11">
        <f>'OddsRatio_working_3-way'!X123^(1/3)*COS('OddsRatio_working_3-way'!Y123/3)</f>
        <v>0.52561907597609236</v>
      </c>
      <c r="AA123" s="11">
        <f>'OddsRatio_working_3-way'!X123^(1/3)*COS(('OddsRatio_working_3-way'!Y123+2*PI())/3)</f>
        <v>-0.30709909476532216</v>
      </c>
      <c r="AB123" s="11">
        <f>'OddsRatio_working_3-way'!X123^(1/3)*COS(('OddsRatio_working_3-way'!Y123+4*PI())/3)</f>
        <v>-0.21851998121077035</v>
      </c>
      <c r="AC123" s="11">
        <f>'OddsRatio_working_3-way'!X123^(1/3)*SIN('OddsRatio_working_3-way'!Y123/3)</f>
        <v>5.1141175055299012E-2</v>
      </c>
      <c r="AD123" s="11">
        <f>'OddsRatio_working_3-way'!X123^(1/3)*SIN(('OddsRatio_working_3-way'!Y123+2*PI())/3)</f>
        <v>0.42962888498134943</v>
      </c>
      <c r="AE123" s="11">
        <f>'OddsRatio_working_3-way'!X123^(1/3)*SIN(('OddsRatio_working_3-way'!Y123+4*PI())/3)</f>
        <v>-0.48077006003664835</v>
      </c>
      <c r="AF123" s="11">
        <f>-'OddsRatio_working_3-way'!U123/(3*'OddsRatio_working_3-way'!X123^(1/3))*COS(('OddsRatio_working_3-way'!Y123)/3)</f>
        <v>0.52561907597609225</v>
      </c>
      <c r="AG123" s="11">
        <f>-'OddsRatio_working_3-way'!U123/(3*'OddsRatio_working_3-way'!X123^(1/3))*COS(('OddsRatio_working_3-way'!Y123+2*PI())/3)</f>
        <v>-0.3070990947653221</v>
      </c>
      <c r="AH123" s="11">
        <f>-'OddsRatio_working_3-way'!U123/(3*'OddsRatio_working_3-way'!X123^(1/3))*COS(('OddsRatio_working_3-way'!Y123+4*PI())/3)</f>
        <v>-0.21851998121077029</v>
      </c>
      <c r="AI123" s="11">
        <f>'OddsRatio_working_3-way'!U123/(3*'OddsRatio_working_3-way'!X123^(1/3))*SIN(('OddsRatio_working_3-way'!Y123)/3)</f>
        <v>-5.1141175055299005E-2</v>
      </c>
      <c r="AJ123" s="11">
        <f>'OddsRatio_working_3-way'!U123/(3*'OddsRatio_working_3-way'!X123^(1/3))*SIN(('OddsRatio_working_3-way'!Y123+2*PI())/3)</f>
        <v>-0.42962888498134938</v>
      </c>
      <c r="AK123" s="11">
        <f>'OddsRatio_working_3-way'!U123/(3*'OddsRatio_working_3-way'!X123^(1/3))*SIN(('OddsRatio_working_3-way'!Y123+4*PI())/3)</f>
        <v>0.48077006003664824</v>
      </c>
      <c r="AL123" s="11">
        <f>'OddsRatio_working_3-way'!Z123+'OddsRatio_working_3-way'!AF123</f>
        <v>1.0512381519521847</v>
      </c>
      <c r="AM123" s="11">
        <f>'OddsRatio_working_3-way'!AA123+'OddsRatio_working_3-way'!AG123</f>
        <v>-0.61419818953064431</v>
      </c>
      <c r="AN123" s="11">
        <f>'OddsRatio_working_3-way'!AB123+'OddsRatio_working_3-way'!AH123</f>
        <v>-0.43703996242154064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1.0512381519521847</v>
      </c>
      <c r="AS123" s="11">
        <f>IF(('OddsRatio_working_3-way'!X123=0),IF(Q123&gt;0,-Q123^(1/3),(-Q123)^(1/3)),'OddsRatio_working_3-way'!AM123-'OddsRatio_working_3-way'!R123/3)</f>
        <v>-0.61419818953064431</v>
      </c>
      <c r="AT123" s="11">
        <f>IF(('OddsRatio_working_3-way'!X123=0),IF(Q123&gt;0,-Q123^(1/3),(-Q123)^(1/3)),'OddsRatio_working_3-way'!AN123-'OddsRatio_working_3-way'!R123/3)</f>
        <v>-0.43703996242154064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2.42</v>
      </c>
      <c r="B124" s="4">
        <f>IF('True_Odds_Calculator_3-way'!B123="","",'True_Odds_Calculator_3-way'!B123)</f>
        <v>3.68</v>
      </c>
      <c r="C124" s="4">
        <f>IF('True_Odds_Calculator_3-way'!C123="","",'True_Odds_Calculator_3-way'!C123)</f>
        <v>2.92</v>
      </c>
      <c r="D124" s="9">
        <f t="shared" si="26"/>
        <v>0.40320349772555758</v>
      </c>
      <c r="E124" s="9">
        <f t="shared" si="27"/>
        <v>0.26360891529256342</v>
      </c>
      <c r="F124" s="9">
        <f t="shared" si="28"/>
        <v>0.333187586981879</v>
      </c>
      <c r="G124" s="9">
        <f t="shared" si="29"/>
        <v>1.0423501515353866</v>
      </c>
      <c r="H124" s="9">
        <f t="shared" si="30"/>
        <v>2.4801372151802483</v>
      </c>
      <c r="I124" s="9">
        <f t="shared" si="31"/>
        <v>3.7934984061148356</v>
      </c>
      <c r="J124" s="9">
        <f t="shared" si="32"/>
        <v>3.0013122909479422</v>
      </c>
      <c r="K124" s="11">
        <f t="shared" si="33"/>
        <v>0.41322314049586778</v>
      </c>
      <c r="L124" s="11">
        <f t="shared" si="34"/>
        <v>0.27173913043478259</v>
      </c>
      <c r="M124" s="11">
        <f t="shared" si="35"/>
        <v>0.34246575342465752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-0.28098189103116267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0.23149971204819869</v>
      </c>
      <c r="Q124" s="11">
        <f>2*'OddsRatio_working_3-way'!K124*'OddsRatio_working_3-way'!L124*'OddsRatio_working_3-way'!M124</f>
        <v>7.691020333827199E-2</v>
      </c>
      <c r="R124" s="11">
        <f t="shared" si="36"/>
        <v>0</v>
      </c>
      <c r="S124" s="11">
        <f t="shared" si="37"/>
        <v>-0.82389548735197282</v>
      </c>
      <c r="T124" s="11">
        <f t="shared" si="38"/>
        <v>-0.27371943101394447</v>
      </c>
      <c r="U124" s="11">
        <f>'OddsRatio_working_3-way'!S124-'OddsRatio_working_3-way'!R124^2/3</f>
        <v>-0.82389548735197282</v>
      </c>
      <c r="V124" s="11">
        <f>'OddsRatio_working_3-way'!S124*'OddsRatio_working_3-way'!R124/3-2*'OddsRatio_working_3-way'!R124^3/27-'OddsRatio_working_3-way'!T124</f>
        <v>0.27371943101394447</v>
      </c>
      <c r="W124" s="11">
        <f>'OddsRatio_working_3-way'!V124^2+4*'OddsRatio_working_3-way'!U124^3/27</f>
        <v>-7.9315051240885087E-3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0.14392170791674028</v>
      </c>
      <c r="Y124" s="11">
        <f>IF('OddsRatio_working_3-way'!W124&gt;=0,IF('OddsRatio_working_3-way'!V124+SQRT('OddsRatio_working_3-way'!W124)&gt;0,0,PI()),ACOS('OddsRatio_working_3-way'!V124/(2*'OddsRatio_working_3-way'!X124)))</f>
        <v>0.31456290324619229</v>
      </c>
      <c r="Z124" s="11">
        <f>'OddsRatio_working_3-way'!X124^(1/3)*COS('OddsRatio_working_3-way'!Y124/3)</f>
        <v>0.52117507576769329</v>
      </c>
      <c r="AA124" s="11">
        <f>'OddsRatio_working_3-way'!X124^(1/3)*COS(('OddsRatio_working_3-way'!Y124+2*PI())/3)</f>
        <v>-0.30808782353454123</v>
      </c>
      <c r="AB124" s="11">
        <f>'OddsRatio_working_3-way'!X124^(1/3)*COS(('OddsRatio_working_3-way'!Y124+4*PI())/3)</f>
        <v>-0.21308725223315192</v>
      </c>
      <c r="AC124" s="11">
        <f>'OddsRatio_working_3-way'!X124^(1/3)*SIN('OddsRatio_working_3-way'!Y124/3)</f>
        <v>5.4848605414025371E-2</v>
      </c>
      <c r="AD124" s="11">
        <f>'OddsRatio_working_3-way'!X124^(1/3)*SIN(('OddsRatio_working_3-way'!Y124+2*PI())/3)</f>
        <v>0.42392655272708935</v>
      </c>
      <c r="AE124" s="11">
        <f>'OddsRatio_working_3-way'!X124^(1/3)*SIN(('OddsRatio_working_3-way'!Y124+4*PI())/3)</f>
        <v>-0.47877515814111465</v>
      </c>
      <c r="AF124" s="11">
        <f>-'OddsRatio_working_3-way'!U124/(3*'OddsRatio_working_3-way'!X124^(1/3))*COS(('OddsRatio_working_3-way'!Y124)/3)</f>
        <v>0.52117507576769329</v>
      </c>
      <c r="AG124" s="11">
        <f>-'OddsRatio_working_3-way'!U124/(3*'OddsRatio_working_3-way'!X124^(1/3))*COS(('OddsRatio_working_3-way'!Y124+2*PI())/3)</f>
        <v>-0.30808782353454123</v>
      </c>
      <c r="AH124" s="11">
        <f>-'OddsRatio_working_3-way'!U124/(3*'OddsRatio_working_3-way'!X124^(1/3))*COS(('OddsRatio_working_3-way'!Y124+4*PI())/3)</f>
        <v>-0.21308725223315192</v>
      </c>
      <c r="AI124" s="11">
        <f>'OddsRatio_working_3-way'!U124/(3*'OddsRatio_working_3-way'!X124^(1/3))*SIN(('OddsRatio_working_3-way'!Y124)/3)</f>
        <v>-5.4848605414025371E-2</v>
      </c>
      <c r="AJ124" s="11">
        <f>'OddsRatio_working_3-way'!U124/(3*'OddsRatio_working_3-way'!X124^(1/3))*SIN(('OddsRatio_working_3-way'!Y124+2*PI())/3)</f>
        <v>-0.42392655272708935</v>
      </c>
      <c r="AK124" s="11">
        <f>'OddsRatio_working_3-way'!U124/(3*'OddsRatio_working_3-way'!X124^(1/3))*SIN(('OddsRatio_working_3-way'!Y124+4*PI())/3)</f>
        <v>0.47877515814111465</v>
      </c>
      <c r="AL124" s="11">
        <f>'OddsRatio_working_3-way'!Z124+'OddsRatio_working_3-way'!AF124</f>
        <v>1.0423501515353866</v>
      </c>
      <c r="AM124" s="11">
        <f>'OddsRatio_working_3-way'!AA124+'OddsRatio_working_3-way'!AG124</f>
        <v>-0.61617564706908245</v>
      </c>
      <c r="AN124" s="11">
        <f>'OddsRatio_working_3-way'!AB124+'OddsRatio_working_3-way'!AH124</f>
        <v>-0.42617450446630384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1.0423501515353866</v>
      </c>
      <c r="AS124" s="11">
        <f>IF(('OddsRatio_working_3-way'!X124=0),IF(Q124&gt;0,-Q124^(1/3),(-Q124)^(1/3)),'OddsRatio_working_3-way'!AM124-'OddsRatio_working_3-way'!R124/3)</f>
        <v>-0.61617564706908245</v>
      </c>
      <c r="AT124" s="11">
        <f>IF(('OddsRatio_working_3-way'!X124=0),IF(Q124&gt;0,-Q124^(1/3),(-Q124)^(1/3)),'OddsRatio_working_3-way'!AN124-'OddsRatio_working_3-way'!R124/3)</f>
        <v>-0.42617450446630384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1.89</v>
      </c>
      <c r="B125" s="4">
        <f>IF('True_Odds_Calculator_3-way'!B124="","",'True_Odds_Calculator_3-way'!B124)</f>
        <v>3.56</v>
      </c>
      <c r="C125" s="4">
        <f>IF('True_Odds_Calculator_3-way'!C124="","",'True_Odds_Calculator_3-way'!C124)</f>
        <v>4.2300000000000004</v>
      </c>
      <c r="D125" s="9">
        <f t="shared" si="26"/>
        <v>0.51057614991780909</v>
      </c>
      <c r="E125" s="9">
        <f t="shared" si="27"/>
        <v>0.2661528172918155</v>
      </c>
      <c r="F125" s="9">
        <f t="shared" si="28"/>
        <v>0.22327103279037511</v>
      </c>
      <c r="G125" s="9">
        <f t="shared" si="29"/>
        <v>1.0770468585011654</v>
      </c>
      <c r="H125" s="9">
        <f t="shared" si="30"/>
        <v>1.9585717040660375</v>
      </c>
      <c r="I125" s="9">
        <f t="shared" si="31"/>
        <v>3.7572399577629838</v>
      </c>
      <c r="J125" s="9">
        <f t="shared" si="32"/>
        <v>4.4788613529587638</v>
      </c>
      <c r="K125" s="11">
        <f t="shared" si="33"/>
        <v>0.52910052910052918</v>
      </c>
      <c r="L125" s="11">
        <f t="shared" si="34"/>
        <v>0.2808988764044944</v>
      </c>
      <c r="M125" s="11">
        <f t="shared" si="35"/>
        <v>0.23640661938534277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-0.25857130348856106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0.23470605455889815</v>
      </c>
      <c r="Q125" s="11">
        <f>2*'OddsRatio_working_3-way'!K125*'OddsRatio_working_3-way'!L125*'OddsRatio_working_3-way'!M125</f>
        <v>7.0271273820029373E-2</v>
      </c>
      <c r="R125" s="11">
        <f t="shared" si="36"/>
        <v>0</v>
      </c>
      <c r="S125" s="11">
        <f t="shared" si="37"/>
        <v>-0.90770341253000375</v>
      </c>
      <c r="T125" s="11">
        <f t="shared" si="38"/>
        <v>-0.27176748878143819</v>
      </c>
      <c r="U125" s="11">
        <f>'OddsRatio_working_3-way'!S125-'OddsRatio_working_3-way'!R125^2/3</f>
        <v>-0.90770341253000375</v>
      </c>
      <c r="V125" s="11">
        <f>'OddsRatio_working_3-way'!S125*'OddsRatio_working_3-way'!R125/3-2*'OddsRatio_working_3-way'!R125^3/27-'OddsRatio_working_3-way'!T125</f>
        <v>0.27176748878143819</v>
      </c>
      <c r="W125" s="11">
        <f>'OddsRatio_working_3-way'!V125^2+4*'OddsRatio_working_3-way'!U125^3/27</f>
        <v>-3.6939465302557511E-2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0.1664309415802292</v>
      </c>
      <c r="Y125" s="11">
        <f>IF('OddsRatio_working_3-way'!W125&gt;=0,IF('OddsRatio_working_3-way'!V125+SQRT('OddsRatio_working_3-way'!W125)&gt;0,0,PI()),ACOS('OddsRatio_working_3-way'!V125/(2*'OddsRatio_working_3-way'!X125)))</f>
        <v>0.61554787524395449</v>
      </c>
      <c r="Z125" s="11">
        <f>'OddsRatio_working_3-way'!X125^(1/3)*COS('OddsRatio_working_3-way'!Y125/3)</f>
        <v>0.53852342925058272</v>
      </c>
      <c r="AA125" s="11">
        <f>'OddsRatio_working_3-way'!X125^(1/3)*COS(('OddsRatio_working_3-way'!Y125+2*PI())/3)</f>
        <v>-0.36631963673186357</v>
      </c>
      <c r="AB125" s="11">
        <f>'OddsRatio_working_3-way'!X125^(1/3)*COS(('OddsRatio_working_3-way'!Y125+4*PI())/3)</f>
        <v>-0.17220379251871898</v>
      </c>
      <c r="AC125" s="11">
        <f>'OddsRatio_working_3-way'!X125^(1/3)*SIN('OddsRatio_working_3-way'!Y125/3)</f>
        <v>0.11207283491043041</v>
      </c>
      <c r="AD125" s="11">
        <f>'OddsRatio_working_3-way'!X125^(1/3)*SIN(('OddsRatio_working_3-way'!Y125+2*PI())/3)</f>
        <v>0.41033855280890119</v>
      </c>
      <c r="AE125" s="11">
        <f>'OddsRatio_working_3-way'!X125^(1/3)*SIN(('OddsRatio_working_3-way'!Y125+4*PI())/3)</f>
        <v>-0.52241138771933171</v>
      </c>
      <c r="AF125" s="11">
        <f>-'OddsRatio_working_3-way'!U125/(3*'OddsRatio_working_3-way'!X125^(1/3))*COS(('OddsRatio_working_3-way'!Y125)/3)</f>
        <v>0.53852342925058272</v>
      </c>
      <c r="AG125" s="11">
        <f>-'OddsRatio_working_3-way'!U125/(3*'OddsRatio_working_3-way'!X125^(1/3))*COS(('OddsRatio_working_3-way'!Y125+2*PI())/3)</f>
        <v>-0.36631963673186357</v>
      </c>
      <c r="AH125" s="11">
        <f>-'OddsRatio_working_3-way'!U125/(3*'OddsRatio_working_3-way'!X125^(1/3))*COS(('OddsRatio_working_3-way'!Y125+4*PI())/3)</f>
        <v>-0.17220379251871898</v>
      </c>
      <c r="AI125" s="11">
        <f>'OddsRatio_working_3-way'!U125/(3*'OddsRatio_working_3-way'!X125^(1/3))*SIN(('OddsRatio_working_3-way'!Y125)/3)</f>
        <v>-0.11207283491043041</v>
      </c>
      <c r="AJ125" s="11">
        <f>'OddsRatio_working_3-way'!U125/(3*'OddsRatio_working_3-way'!X125^(1/3))*SIN(('OddsRatio_working_3-way'!Y125+2*PI())/3)</f>
        <v>-0.41033855280890119</v>
      </c>
      <c r="AK125" s="11">
        <f>'OddsRatio_working_3-way'!U125/(3*'OddsRatio_working_3-way'!X125^(1/3))*SIN(('OddsRatio_working_3-way'!Y125+4*PI())/3)</f>
        <v>0.52241138771933171</v>
      </c>
      <c r="AL125" s="11">
        <f>'OddsRatio_working_3-way'!Z125+'OddsRatio_working_3-way'!AF125</f>
        <v>1.0770468585011654</v>
      </c>
      <c r="AM125" s="11">
        <f>'OddsRatio_working_3-way'!AA125+'OddsRatio_working_3-way'!AG125</f>
        <v>-0.73263927346372715</v>
      </c>
      <c r="AN125" s="11">
        <f>'OddsRatio_working_3-way'!AB125+'OddsRatio_working_3-way'!AH125</f>
        <v>-0.34440758503743796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1.0770468585011654</v>
      </c>
      <c r="AS125" s="11">
        <f>IF(('OddsRatio_working_3-way'!X125=0),IF(Q125&gt;0,-Q125^(1/3),(-Q125)^(1/3)),'OddsRatio_working_3-way'!AM125-'OddsRatio_working_3-way'!R125/3)</f>
        <v>-0.73263927346372715</v>
      </c>
      <c r="AT125" s="11">
        <f>IF(('OddsRatio_working_3-way'!X125=0),IF(Q125&gt;0,-Q125^(1/3),(-Q125)^(1/3)),'OddsRatio_working_3-way'!AN125-'OddsRatio_working_3-way'!R125/3)</f>
        <v>-0.34440758503743796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2.76</v>
      </c>
      <c r="B126" s="4">
        <f>IF('True_Odds_Calculator_3-way'!B125="","",'True_Odds_Calculator_3-way'!B125)</f>
        <v>3.21</v>
      </c>
      <c r="C126" s="4">
        <f>IF('True_Odds_Calculator_3-way'!C125="","",'True_Odds_Calculator_3-way'!C125)</f>
        <v>2.74</v>
      </c>
      <c r="D126" s="9">
        <f t="shared" si="26"/>
        <v>0.34906842614977401</v>
      </c>
      <c r="E126" s="9">
        <f t="shared" si="27"/>
        <v>0.29926186454873543</v>
      </c>
      <c r="F126" s="9">
        <f t="shared" si="28"/>
        <v>0.35166970930149061</v>
      </c>
      <c r="G126" s="9">
        <f t="shared" si="29"/>
        <v>1.0595271798758572</v>
      </c>
      <c r="H126" s="9">
        <f t="shared" si="30"/>
        <v>2.8647678365815081</v>
      </c>
      <c r="I126" s="9">
        <f t="shared" si="31"/>
        <v>3.3415550675256447</v>
      </c>
      <c r="J126" s="9">
        <f t="shared" si="32"/>
        <v>2.843577292983992</v>
      </c>
      <c r="K126" s="11">
        <f t="shared" si="33"/>
        <v>0.3623188405797102</v>
      </c>
      <c r="L126" s="11">
        <f t="shared" si="34"/>
        <v>0.3115264797507788</v>
      </c>
      <c r="M126" s="11">
        <f t="shared" si="35"/>
        <v>0.36496350364963503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-0.27879790918375313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0.23521847553381819</v>
      </c>
      <c r="Q126" s="11">
        <f>2*'OddsRatio_working_3-way'!K126*'OddsRatio_working_3-way'!L126*'OddsRatio_working_3-way'!M126</f>
        <v>8.2388257630058928E-2</v>
      </c>
      <c r="R126" s="11">
        <f t="shared" si="36"/>
        <v>0</v>
      </c>
      <c r="S126" s="11">
        <f t="shared" si="37"/>
        <v>-0.8436880901383943</v>
      </c>
      <c r="T126" s="11">
        <f t="shared" si="38"/>
        <v>-0.29551246589786145</v>
      </c>
      <c r="U126" s="11">
        <f>'OddsRatio_working_3-way'!S126-'OddsRatio_working_3-way'!R126^2/3</f>
        <v>-0.8436880901383943</v>
      </c>
      <c r="V126" s="11">
        <f>'OddsRatio_working_3-way'!S126*'OddsRatio_working_3-way'!R126/3-2*'OddsRatio_working_3-way'!R126^3/27-'OddsRatio_working_3-way'!T126</f>
        <v>0.29551246589786145</v>
      </c>
      <c r="W126" s="11">
        <f>'OddsRatio_working_3-way'!V126^2+4*'OddsRatio_working_3-way'!U126^3/27</f>
        <v>-1.6420530815930562E-3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0.14913892062656531</v>
      </c>
      <c r="Y126" s="11">
        <f>IF('OddsRatio_working_3-way'!W126&gt;=0,IF('OddsRatio_working_3-way'!V126+SQRT('OddsRatio_working_3-way'!W126)&gt;0,0,PI()),ACOS('OddsRatio_working_3-way'!V126/(2*'OddsRatio_working_3-way'!X126)))</f>
        <v>0.13627545845460332</v>
      </c>
      <c r="Z126" s="11">
        <f>'OddsRatio_working_3-way'!X126^(1/3)*COS('OddsRatio_working_3-way'!Y126/3)</f>
        <v>0.52976358993792871</v>
      </c>
      <c r="AA126" s="11">
        <f>'OddsRatio_working_3-way'!X126^(1/3)*COS(('OddsRatio_working_3-way'!Y126+2*PI())/3)</f>
        <v>-0.28573668927838819</v>
      </c>
      <c r="AB126" s="11">
        <f>'OddsRatio_working_3-way'!X126^(1/3)*COS(('OddsRatio_working_3-way'!Y126+4*PI())/3)</f>
        <v>-0.24402690065954058</v>
      </c>
      <c r="AC126" s="11">
        <f>'OddsRatio_working_3-way'!X126^(1/3)*SIN('OddsRatio_working_3-way'!Y126/3)</f>
        <v>2.4081157686934057E-2</v>
      </c>
      <c r="AD126" s="11">
        <f>'OddsRatio_working_3-way'!X126^(1/3)*SIN(('OddsRatio_working_3-way'!Y126+2*PI())/3)</f>
        <v>0.44674814804282142</v>
      </c>
      <c r="AE126" s="11">
        <f>'OddsRatio_working_3-way'!X126^(1/3)*SIN(('OddsRatio_working_3-way'!Y126+4*PI())/3)</f>
        <v>-0.47082930572975551</v>
      </c>
      <c r="AF126" s="11">
        <f>-'OddsRatio_working_3-way'!U126/(3*'OddsRatio_working_3-way'!X126^(1/3))*COS(('OddsRatio_working_3-way'!Y126)/3)</f>
        <v>0.52976358993792849</v>
      </c>
      <c r="AG126" s="11">
        <f>-'OddsRatio_working_3-way'!U126/(3*'OddsRatio_working_3-way'!X126^(1/3))*COS(('OddsRatio_working_3-way'!Y126+2*PI())/3)</f>
        <v>-0.28573668927838808</v>
      </c>
      <c r="AH126" s="11">
        <f>-'OddsRatio_working_3-way'!U126/(3*'OddsRatio_working_3-way'!X126^(1/3))*COS(('OddsRatio_working_3-way'!Y126+4*PI())/3)</f>
        <v>-0.2440269006595405</v>
      </c>
      <c r="AI126" s="11">
        <f>'OddsRatio_working_3-way'!U126/(3*'OddsRatio_working_3-way'!X126^(1/3))*SIN(('OddsRatio_working_3-way'!Y126)/3)</f>
        <v>-2.4081157686934047E-2</v>
      </c>
      <c r="AJ126" s="11">
        <f>'OddsRatio_working_3-way'!U126/(3*'OddsRatio_working_3-way'!X126^(1/3))*SIN(('OddsRatio_working_3-way'!Y126+2*PI())/3)</f>
        <v>-0.44674814804282126</v>
      </c>
      <c r="AK126" s="11">
        <f>'OddsRatio_working_3-way'!U126/(3*'OddsRatio_working_3-way'!X126^(1/3))*SIN(('OddsRatio_working_3-way'!Y126+4*PI())/3)</f>
        <v>0.47082930572975529</v>
      </c>
      <c r="AL126" s="11">
        <f>'OddsRatio_working_3-way'!Z126+'OddsRatio_working_3-way'!AF126</f>
        <v>1.0595271798758572</v>
      </c>
      <c r="AM126" s="11">
        <f>'OddsRatio_working_3-way'!AA126+'OddsRatio_working_3-way'!AG126</f>
        <v>-0.57147337855677627</v>
      </c>
      <c r="AN126" s="11">
        <f>'OddsRatio_working_3-way'!AB126+'OddsRatio_working_3-way'!AH126</f>
        <v>-0.48805380131908105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1.0595271798758572</v>
      </c>
      <c r="AS126" s="11">
        <f>IF(('OddsRatio_working_3-way'!X126=0),IF(Q126&gt;0,-Q126^(1/3),(-Q126)^(1/3)),'OddsRatio_working_3-way'!AM126-'OddsRatio_working_3-way'!R126/3)</f>
        <v>-0.57147337855677627</v>
      </c>
      <c r="AT126" s="11">
        <f>IF(('OddsRatio_working_3-way'!X126=0),IF(Q126&gt;0,-Q126^(1/3),(-Q126)^(1/3)),'OddsRatio_working_3-way'!AN126-'OddsRatio_working_3-way'!R126/3)</f>
        <v>-0.48805380131908105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1.46</v>
      </c>
      <c r="B127" s="4">
        <f>IF('True_Odds_Calculator_3-way'!B126="","",'True_Odds_Calculator_3-way'!B126)</f>
        <v>4.3499999999999996</v>
      </c>
      <c r="C127" s="4">
        <f>IF('True_Odds_Calculator_3-way'!C126="","",'True_Odds_Calculator_3-way'!C126)</f>
        <v>7.73</v>
      </c>
      <c r="D127" s="9">
        <f t="shared" si="26"/>
        <v>0.66559910692609892</v>
      </c>
      <c r="E127" s="9">
        <f t="shared" si="27"/>
        <v>0.21464638309386369</v>
      </c>
      <c r="F127" s="9">
        <f t="shared" si="28"/>
        <v>0.11975450998003741</v>
      </c>
      <c r="G127" s="9">
        <f t="shared" si="29"/>
        <v>1.0921866565617946</v>
      </c>
      <c r="H127" s="9">
        <f t="shared" si="30"/>
        <v>1.5024058620184257</v>
      </c>
      <c r="I127" s="9">
        <f t="shared" si="31"/>
        <v>4.658825299482011</v>
      </c>
      <c r="J127" s="9">
        <f t="shared" si="32"/>
        <v>8.3504161986608771</v>
      </c>
      <c r="K127" s="11">
        <f t="shared" si="33"/>
        <v>0.68493150684931503</v>
      </c>
      <c r="L127" s="11">
        <f t="shared" si="34"/>
        <v>0.22988505747126439</v>
      </c>
      <c r="M127" s="11">
        <f t="shared" si="35"/>
        <v>0.12936610608020699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-0.21124969776891855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0.21469355346959246</v>
      </c>
      <c r="Q127" s="11">
        <f>2*'OddsRatio_working_3-way'!K127*'OddsRatio_working_3-way'!L127*'OddsRatio_working_3-way'!M127</f>
        <v>4.0738814700112418E-2</v>
      </c>
      <c r="R127" s="11">
        <f t="shared" si="36"/>
        <v>0</v>
      </c>
      <c r="S127" s="11">
        <f t="shared" si="37"/>
        <v>-1.0163022988295163</v>
      </c>
      <c r="T127" s="11">
        <f t="shared" si="38"/>
        <v>-0.19284673602078106</v>
      </c>
      <c r="U127" s="11">
        <f>'OddsRatio_working_3-way'!S127-'OddsRatio_working_3-way'!R127^2/3</f>
        <v>-1.0163022988295163</v>
      </c>
      <c r="V127" s="11">
        <f>'OddsRatio_working_3-way'!S127*'OddsRatio_working_3-way'!R127/3-2*'OddsRatio_working_3-way'!R127^3/27-'OddsRatio_working_3-way'!T127</f>
        <v>0.19284673602078106</v>
      </c>
      <c r="W127" s="11">
        <f>'OddsRatio_working_3-way'!V127^2+4*'OddsRatio_working_3-way'!U127^3/27</f>
        <v>-0.11832251031865205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0.19717528617484043</v>
      </c>
      <c r="Y127" s="11">
        <f>IF('OddsRatio_working_3-way'!W127&gt;=0,IF('OddsRatio_working_3-way'!V127+SQRT('OddsRatio_working_3-way'!W127)&gt;0,0,PI()),ACOS('OddsRatio_working_3-way'!V127/(2*'OddsRatio_working_3-way'!X127)))</f>
        <v>1.0598263045631997</v>
      </c>
      <c r="Z127" s="11">
        <f>'OddsRatio_working_3-way'!X127^(1/3)*COS('OddsRatio_working_3-way'!Y127/3)</f>
        <v>0.54609332828089729</v>
      </c>
      <c r="AA127" s="11">
        <f>'OddsRatio_working_3-way'!X127^(1/3)*COS(('OddsRatio_working_3-way'!Y127+2*PI())/3)</f>
        <v>-0.44743741020427563</v>
      </c>
      <c r="AB127" s="11">
        <f>'OddsRatio_working_3-way'!X127^(1/3)*COS(('OddsRatio_working_3-way'!Y127+4*PI())/3)</f>
        <v>-9.8655918076622093E-2</v>
      </c>
      <c r="AC127" s="11">
        <f>'OddsRatio_working_3-way'!X127^(1/3)*SIN('OddsRatio_working_3-way'!Y127/3)</f>
        <v>0.20136908836826034</v>
      </c>
      <c r="AD127" s="11">
        <f>'OddsRatio_working_3-way'!X127^(1/3)*SIN(('OddsRatio_working_3-way'!Y127+2*PI())/3)</f>
        <v>0.37224615094432195</v>
      </c>
      <c r="AE127" s="11">
        <f>'OddsRatio_working_3-way'!X127^(1/3)*SIN(('OddsRatio_working_3-way'!Y127+4*PI())/3)</f>
        <v>-0.57361523931258218</v>
      </c>
      <c r="AF127" s="11">
        <f>-'OddsRatio_working_3-way'!U127/(3*'OddsRatio_working_3-way'!X127^(1/3))*COS(('OddsRatio_working_3-way'!Y127)/3)</f>
        <v>0.54609332828089729</v>
      </c>
      <c r="AG127" s="11">
        <f>-'OddsRatio_working_3-way'!U127/(3*'OddsRatio_working_3-way'!X127^(1/3))*COS(('OddsRatio_working_3-way'!Y127+2*PI())/3)</f>
        <v>-0.44743741020427563</v>
      </c>
      <c r="AH127" s="11">
        <f>-'OddsRatio_working_3-way'!U127/(3*'OddsRatio_working_3-way'!X127^(1/3))*COS(('OddsRatio_working_3-way'!Y127+4*PI())/3)</f>
        <v>-9.8655918076622093E-2</v>
      </c>
      <c r="AI127" s="11">
        <f>'OddsRatio_working_3-way'!U127/(3*'OddsRatio_working_3-way'!X127^(1/3))*SIN(('OddsRatio_working_3-way'!Y127)/3)</f>
        <v>-0.20136908836826034</v>
      </c>
      <c r="AJ127" s="11">
        <f>'OddsRatio_working_3-way'!U127/(3*'OddsRatio_working_3-way'!X127^(1/3))*SIN(('OddsRatio_working_3-way'!Y127+2*PI())/3)</f>
        <v>-0.37224615094432195</v>
      </c>
      <c r="AK127" s="11">
        <f>'OddsRatio_working_3-way'!U127/(3*'OddsRatio_working_3-way'!X127^(1/3))*SIN(('OddsRatio_working_3-way'!Y127+4*PI())/3)</f>
        <v>0.57361523931258218</v>
      </c>
      <c r="AL127" s="11">
        <f>'OddsRatio_working_3-way'!Z127+'OddsRatio_working_3-way'!AF127</f>
        <v>1.0921866565617946</v>
      </c>
      <c r="AM127" s="11">
        <f>'OddsRatio_working_3-way'!AA127+'OddsRatio_working_3-way'!AG127</f>
        <v>-0.89487482040855126</v>
      </c>
      <c r="AN127" s="11">
        <f>'OddsRatio_working_3-way'!AB127+'OddsRatio_working_3-way'!AH127</f>
        <v>-0.19731183615324419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1.0921866565617946</v>
      </c>
      <c r="AS127" s="11">
        <f>IF(('OddsRatio_working_3-way'!X127=0),IF(Q127&gt;0,-Q127^(1/3),(-Q127)^(1/3)),'OddsRatio_working_3-way'!AM127-'OddsRatio_working_3-way'!R127/3)</f>
        <v>-0.89487482040855126</v>
      </c>
      <c r="AT127" s="11">
        <f>IF(('OddsRatio_working_3-way'!X127=0),IF(Q127&gt;0,-Q127^(1/3),(-Q127)^(1/3)),'OddsRatio_working_3-way'!AN127-'OddsRatio_working_3-way'!R127/3)</f>
        <v>-0.19731183615324419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3.06</v>
      </c>
      <c r="B2" s="4">
        <f>IF('True_Odds_Calculator_3-way'!B3="","",'True_Odds_Calculator_3-way'!B3)</f>
        <v>3.95</v>
      </c>
      <c r="C2" s="4">
        <f>IF('True_Odds_Calculator_3-way'!C3="","",'True_Odds_Calculator_3-way'!C3)</f>
        <v>2.23</v>
      </c>
      <c r="D2" s="4">
        <f>IF(A2="","",((1/A2)+(1/B2)+(1/C2))-1)</f>
        <v>2.8392435856482878E-2</v>
      </c>
      <c r="E2" s="4">
        <f>IF(A2="","",(3*A2)/(3-($D2*A2)))</f>
        <v>3.1512614277123991</v>
      </c>
      <c r="F2" s="4">
        <f>IF(B2="","",(3*B2)/(3-($D2*B2)))</f>
        <v>4.1033988950635107</v>
      </c>
      <c r="G2" s="4">
        <f>IF(C2="","",(3*C2)/(3-($D2*C2)))</f>
        <v>2.2780789565837671</v>
      </c>
      <c r="I2" s="4">
        <f>IF(A2="","",D2+1)</f>
        <v>1.0283924358564829</v>
      </c>
    </row>
    <row r="3" spans="1:9" x14ac:dyDescent="0.2">
      <c r="A3" s="4">
        <f>IF('True_Odds_Calculator_3-way'!A4="","",'True_Odds_Calculator_3-way'!A4)</f>
        <v>2.5499999999999998</v>
      </c>
      <c r="B3" s="4">
        <f>IF('True_Odds_Calculator_3-way'!B4="","",'True_Odds_Calculator_3-way'!B4)</f>
        <v>3.31</v>
      </c>
      <c r="C3" s="4">
        <f>IF('True_Odds_Calculator_3-way'!C4="","",'True_Odds_Calculator_3-way'!C4)</f>
        <v>3</v>
      </c>
      <c r="D3" s="4">
        <f t="shared" ref="D3:D66" si="0">IF(A3="","",((1/A3)+(1/B3)+(1/C3))-1)</f>
        <v>2.760499970380903E-2</v>
      </c>
      <c r="E3" s="4">
        <f t="shared" ref="E3:E66" si="1">IF(A3="","",(3*A3)/(3-($D3*A3)))</f>
        <v>2.611271527276477</v>
      </c>
      <c r="F3" s="4">
        <f t="shared" ref="F3:F66" si="2">IF(B3="","",(3*B3)/(3-($D3*B3)))</f>
        <v>3.4139813940946473</v>
      </c>
      <c r="G3" s="4">
        <f t="shared" ref="G3:G66" si="3">IF(C3="","",(3*C3)/(3-($D3*C3)))</f>
        <v>3.0851660067011881</v>
      </c>
      <c r="I3" s="4">
        <f t="shared" ref="I3:I66" si="4">IF(A3="","",D3+1)</f>
        <v>1.027604999703809</v>
      </c>
    </row>
    <row r="4" spans="1:9" x14ac:dyDescent="0.2">
      <c r="A4" s="4">
        <f>IF('True_Odds_Calculator_3-way'!A5="","",'True_Odds_Calculator_3-way'!A5)</f>
        <v>1.88</v>
      </c>
      <c r="B4" s="4">
        <f>IF('True_Odds_Calculator_3-way'!B5="","",'True_Odds_Calculator_3-way'!B5)</f>
        <v>3.73</v>
      </c>
      <c r="C4" s="4">
        <f>IF('True_Odds_Calculator_3-way'!C5="","",'True_Odds_Calculator_3-way'!C5)</f>
        <v>4.3099999999999996</v>
      </c>
      <c r="D4" s="4">
        <f t="shared" si="0"/>
        <v>3.2029969847248374E-2</v>
      </c>
      <c r="E4" s="4">
        <f t="shared" si="1"/>
        <v>1.9185085226154657</v>
      </c>
      <c r="F4" s="4">
        <f t="shared" si="2"/>
        <v>3.8847041843085086</v>
      </c>
      <c r="G4" s="4">
        <f t="shared" si="3"/>
        <v>4.517897325366742</v>
      </c>
      <c r="I4" s="4">
        <f t="shared" si="4"/>
        <v>1.0320299698472484</v>
      </c>
    </row>
    <row r="5" spans="1:9" x14ac:dyDescent="0.2">
      <c r="A5" s="4">
        <f>IF('True_Odds_Calculator_3-way'!A6="","",'True_Odds_Calculator_3-way'!A6)</f>
        <v>1.93</v>
      </c>
      <c r="B5" s="4">
        <f>IF('True_Odds_Calculator_3-way'!B6="","",'True_Odds_Calculator_3-way'!B6)</f>
        <v>3.68</v>
      </c>
      <c r="C5" s="4">
        <f>IF('True_Odds_Calculator_3-way'!C6="","",'True_Odds_Calculator_3-way'!C6)</f>
        <v>4.1900000000000004</v>
      </c>
      <c r="D5" s="4">
        <f t="shared" si="0"/>
        <v>2.8537329947562862E-2</v>
      </c>
      <c r="E5" s="4">
        <f t="shared" si="1"/>
        <v>1.9660955794127406</v>
      </c>
      <c r="F5" s="4">
        <f t="shared" si="2"/>
        <v>3.8134943890988011</v>
      </c>
      <c r="G5" s="4">
        <f t="shared" si="3"/>
        <v>4.3639339140234732</v>
      </c>
      <c r="I5" s="4">
        <f t="shared" si="4"/>
        <v>1.0285373299475629</v>
      </c>
    </row>
    <row r="6" spans="1:9" x14ac:dyDescent="0.2">
      <c r="A6" s="4">
        <f>IF('True_Odds_Calculator_3-way'!A7="","",'True_Odds_Calculator_3-way'!A7)</f>
        <v>1.71</v>
      </c>
      <c r="B6" s="4">
        <f>IF('True_Odds_Calculator_3-way'!B7="","",'True_Odds_Calculator_3-way'!B7)</f>
        <v>3.78</v>
      </c>
      <c r="C6" s="4">
        <f>IF('True_Odds_Calculator_3-way'!C7="","",'True_Odds_Calculator_3-way'!C7)</f>
        <v>5.52</v>
      </c>
      <c r="D6" s="4">
        <f t="shared" si="0"/>
        <v>3.0505006477546726E-2</v>
      </c>
      <c r="E6" s="4">
        <f t="shared" si="1"/>
        <v>1.7402593754060425</v>
      </c>
      <c r="F6" s="4">
        <f t="shared" si="2"/>
        <v>3.9310968499377292</v>
      </c>
      <c r="G6" s="4">
        <f t="shared" si="3"/>
        <v>5.84825811933535</v>
      </c>
      <c r="I6" s="4">
        <f t="shared" si="4"/>
        <v>1.0305050064775467</v>
      </c>
    </row>
    <row r="7" spans="1:9" x14ac:dyDescent="0.2">
      <c r="A7" s="4">
        <f>IF('True_Odds_Calculator_3-way'!A8="","",'True_Odds_Calculator_3-way'!A8)</f>
        <v>1.37</v>
      </c>
      <c r="B7" s="4">
        <f>IF('True_Odds_Calculator_3-way'!B8="","",'True_Odds_Calculator_3-way'!B8)</f>
        <v>5.09</v>
      </c>
      <c r="C7" s="4">
        <f>IF('True_Odds_Calculator_3-way'!C8="","",'True_Odds_Calculator_3-way'!C8)</f>
        <v>9.4</v>
      </c>
      <c r="D7" s="4">
        <f t="shared" si="0"/>
        <v>3.2773640246642977E-2</v>
      </c>
      <c r="E7" s="4">
        <f t="shared" si="1"/>
        <v>1.3908158245168039</v>
      </c>
      <c r="F7" s="4">
        <f t="shared" si="2"/>
        <v>5.3896993124981503</v>
      </c>
      <c r="G7" s="4">
        <f t="shared" si="3"/>
        <v>10.47576394578625</v>
      </c>
      <c r="I7" s="4">
        <f t="shared" si="4"/>
        <v>1.032773640246643</v>
      </c>
    </row>
    <row r="8" spans="1: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2.94</v>
      </c>
      <c r="C8" s="4">
        <f>IF('True_Odds_Calculator_3-way'!C9="","",'True_Odds_Calculator_3-way'!C9)</f>
        <v>4.09</v>
      </c>
      <c r="D8" s="4">
        <f t="shared" si="0"/>
        <v>3.306532520142369E-2</v>
      </c>
      <c r="E8" s="4">
        <f t="shared" si="1"/>
        <v>2.2861912860367974</v>
      </c>
      <c r="F8" s="4">
        <f t="shared" si="2"/>
        <v>3.0384582582103019</v>
      </c>
      <c r="G8" s="4">
        <f t="shared" si="3"/>
        <v>4.2830770891937888</v>
      </c>
      <c r="I8" s="4">
        <f t="shared" si="4"/>
        <v>1.0330653252014237</v>
      </c>
    </row>
    <row r="9" spans="1:9" x14ac:dyDescent="0.2">
      <c r="A9" s="4">
        <f>IF('True_Odds_Calculator_3-way'!A10="","",'True_Odds_Calculator_3-way'!A10)</f>
        <v>5.82</v>
      </c>
      <c r="B9" s="4">
        <f>IF('True_Odds_Calculator_3-way'!B10="","",'True_Odds_Calculator_3-way'!B10)</f>
        <v>3.18</v>
      </c>
      <c r="C9" s="4">
        <f>IF('True_Odds_Calculator_3-way'!C10="","",'True_Odds_Calculator_3-way'!C10)</f>
        <v>1.82</v>
      </c>
      <c r="D9" s="4">
        <f t="shared" si="0"/>
        <v>3.5737264097505328E-2</v>
      </c>
      <c r="E9" s="4">
        <f t="shared" si="1"/>
        <v>6.253561228172579</v>
      </c>
      <c r="F9" s="4">
        <f t="shared" si="2"/>
        <v>3.3052061672369661</v>
      </c>
      <c r="G9" s="4">
        <f t="shared" si="3"/>
        <v>1.860333151739523</v>
      </c>
      <c r="I9" s="4">
        <f t="shared" si="4"/>
        <v>1.0357372640975053</v>
      </c>
    </row>
    <row r="10" spans="1:9" x14ac:dyDescent="0.2">
      <c r="A10" s="4">
        <f>IF('True_Odds_Calculator_3-way'!A11="","",'True_Odds_Calculator_3-way'!A11)</f>
        <v>1.61</v>
      </c>
      <c r="B10" s="4">
        <f>IF('True_Odds_Calculator_3-way'!B11="","",'True_Odds_Calculator_3-way'!B11)</f>
        <v>3.95</v>
      </c>
      <c r="C10" s="4">
        <f>IF('True_Odds_Calculator_3-way'!C11="","",'True_Odds_Calculator_3-way'!C11)</f>
        <v>6.36</v>
      </c>
      <c r="D10" s="4">
        <f t="shared" si="0"/>
        <v>3.151527378690111E-2</v>
      </c>
      <c r="E10" s="4">
        <f t="shared" si="1"/>
        <v>1.6376987209837803</v>
      </c>
      <c r="F10" s="4">
        <f t="shared" si="2"/>
        <v>4.1210014087702396</v>
      </c>
      <c r="G10" s="4">
        <f t="shared" si="3"/>
        <v>6.8153497395502738</v>
      </c>
      <c r="I10" s="4">
        <f t="shared" si="4"/>
        <v>1.0315152737869011</v>
      </c>
    </row>
    <row r="11" spans="1:9" x14ac:dyDescent="0.2">
      <c r="A11" s="4">
        <f>IF('True_Odds_Calculator_3-way'!A12="","",'True_Odds_Calculator_3-way'!A12)</f>
        <v>2.02</v>
      </c>
      <c r="B11" s="4">
        <f>IF('True_Odds_Calculator_3-way'!B12="","",'True_Odds_Calculator_3-way'!B12)</f>
        <v>3.41</v>
      </c>
      <c r="C11" s="4">
        <f>IF('True_Odds_Calculator_3-way'!C12="","",'True_Odds_Calculator_3-way'!C12)</f>
        <v>3.87</v>
      </c>
      <c r="D11" s="4">
        <f t="shared" si="0"/>
        <v>4.6702569731841947E-2</v>
      </c>
      <c r="E11" s="4">
        <f t="shared" si="1"/>
        <v>2.0855841056651414</v>
      </c>
      <c r="F11" s="4">
        <f t="shared" si="2"/>
        <v>3.6011689704354897</v>
      </c>
      <c r="G11" s="4">
        <f t="shared" si="3"/>
        <v>4.1181003720255491</v>
      </c>
      <c r="I11" s="4">
        <f t="shared" si="4"/>
        <v>1.0467025697318419</v>
      </c>
    </row>
    <row r="12" spans="1:9" x14ac:dyDescent="0.2">
      <c r="A12" s="4">
        <f>IF('True_Odds_Calculator_3-way'!A13="","",'True_Odds_Calculator_3-way'!A13)</f>
        <v>1.78</v>
      </c>
      <c r="B12" s="4">
        <f>IF('True_Odds_Calculator_3-way'!B13="","",'True_Odds_Calculator_3-way'!B13)</f>
        <v>3.54</v>
      </c>
      <c r="C12" s="4">
        <f>IF('True_Odds_Calculator_3-way'!C13="","",'True_Odds_Calculator_3-way'!C13)</f>
        <v>4.96</v>
      </c>
      <c r="D12" s="4">
        <f t="shared" si="0"/>
        <v>4.5896531741010049E-2</v>
      </c>
      <c r="E12" s="4">
        <f t="shared" si="1"/>
        <v>1.8298298198277809</v>
      </c>
      <c r="F12" s="4">
        <f t="shared" si="2"/>
        <v>3.7426966170141167</v>
      </c>
      <c r="G12" s="4">
        <f t="shared" si="3"/>
        <v>5.3672814799481978</v>
      </c>
      <c r="I12" s="4">
        <f t="shared" si="4"/>
        <v>1.04589653174101</v>
      </c>
    </row>
    <row r="13" spans="1:9" x14ac:dyDescent="0.2">
      <c r="A13" s="4">
        <f>IF('True_Odds_Calculator_3-way'!A14="","",'True_Odds_Calculator_3-way'!A14)</f>
        <v>2.1</v>
      </c>
      <c r="B13" s="4">
        <f>IF('True_Odds_Calculator_3-way'!B14="","",'True_Odds_Calculator_3-way'!B14)</f>
        <v>3.6</v>
      </c>
      <c r="C13" s="4">
        <f>IF('True_Odds_Calculator_3-way'!C14="","",'True_Odds_Calculator_3-way'!C14)</f>
        <v>3.64</v>
      </c>
      <c r="D13" s="4">
        <f t="shared" si="0"/>
        <v>2.8693528693528592E-2</v>
      </c>
      <c r="E13" s="4">
        <f t="shared" si="1"/>
        <v>2.1430440470998691</v>
      </c>
      <c r="F13" s="4">
        <f t="shared" si="2"/>
        <v>3.7283763277693471</v>
      </c>
      <c r="G13" s="4">
        <f t="shared" si="3"/>
        <v>3.7712970069071368</v>
      </c>
      <c r="I13" s="4">
        <f t="shared" si="4"/>
        <v>1.0286935286935286</v>
      </c>
    </row>
    <row r="14" spans="1:9" x14ac:dyDescent="0.2">
      <c r="A14" s="4">
        <f>IF('True_Odds_Calculator_3-way'!A15="","",'True_Odds_Calculator_3-way'!A15)</f>
        <v>1.63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5.39</v>
      </c>
      <c r="D14" s="4">
        <f t="shared" si="0"/>
        <v>2.9440436016444638E-2</v>
      </c>
      <c r="E14" s="4">
        <f t="shared" si="1"/>
        <v>1.6564972812055183</v>
      </c>
      <c r="F14" s="4">
        <f t="shared" si="2"/>
        <v>4.5330655152077677</v>
      </c>
      <c r="G14" s="4">
        <f t="shared" si="3"/>
        <v>5.6910247632367659</v>
      </c>
      <c r="I14" s="4">
        <f t="shared" si="4"/>
        <v>1.0294404360164446</v>
      </c>
    </row>
    <row r="15" spans="1:9" x14ac:dyDescent="0.2">
      <c r="A15" s="4">
        <f>IF('True_Odds_Calculator_3-way'!A16="","",'True_Odds_Calculator_3-way'!A16)</f>
        <v>1.73</v>
      </c>
      <c r="B15" s="4">
        <f>IF('True_Odds_Calculator_3-way'!B16="","",'True_Odds_Calculator_3-way'!B16)</f>
        <v>4.13</v>
      </c>
      <c r="C15" s="4">
        <f>IF('True_Odds_Calculator_3-way'!C16="","",'True_Odds_Calculator_3-way'!C16)</f>
        <v>4.78</v>
      </c>
      <c r="D15" s="4">
        <f t="shared" si="0"/>
        <v>2.9370453606753832E-2</v>
      </c>
      <c r="E15" s="4">
        <f t="shared" si="1"/>
        <v>1.7598057625890478</v>
      </c>
      <c r="F15" s="4">
        <f t="shared" si="2"/>
        <v>4.3040260831261445</v>
      </c>
      <c r="G15" s="4">
        <f t="shared" si="3"/>
        <v>5.0146711798015842</v>
      </c>
      <c r="I15" s="4">
        <f t="shared" si="4"/>
        <v>1.0293704536067538</v>
      </c>
    </row>
    <row r="16" spans="1:9" x14ac:dyDescent="0.2">
      <c r="A16" s="4">
        <f>IF('True_Odds_Calculator_3-way'!A17="","",'True_Odds_Calculator_3-way'!A17)</f>
        <v>2.5499999999999998</v>
      </c>
      <c r="B16" s="4">
        <f>IF('True_Odds_Calculator_3-way'!B17="","",'True_Odds_Calculator_3-way'!B17)</f>
        <v>3.05</v>
      </c>
      <c r="C16" s="4">
        <f>IF('True_Odds_Calculator_3-way'!C17="","",'True_Odds_Calculator_3-way'!C17)</f>
        <v>3.2</v>
      </c>
      <c r="D16" s="4">
        <f t="shared" si="0"/>
        <v>3.2525715204114514E-2</v>
      </c>
      <c r="E16" s="4">
        <f t="shared" si="1"/>
        <v>2.6225039953636218</v>
      </c>
      <c r="F16" s="4">
        <f t="shared" si="2"/>
        <v>3.1543059926913246</v>
      </c>
      <c r="G16" s="4">
        <f t="shared" si="3"/>
        <v>3.3150113217599793</v>
      </c>
      <c r="I16" s="4">
        <f t="shared" si="4"/>
        <v>1.0325257152041145</v>
      </c>
    </row>
    <row r="17" spans="1:9" x14ac:dyDescent="0.2">
      <c r="A17" s="4">
        <f>IF('True_Odds_Calculator_3-way'!A18="","",'True_Odds_Calculator_3-way'!A18)</f>
        <v>2.41</v>
      </c>
      <c r="B17" s="4">
        <f>IF('True_Odds_Calculator_3-way'!B18="","",'True_Odds_Calculator_3-way'!B18)</f>
        <v>3.12</v>
      </c>
      <c r="C17" s="4">
        <f>IF('True_Odds_Calculator_3-way'!C18="","",'True_Odds_Calculator_3-way'!C18)</f>
        <v>3.36</v>
      </c>
      <c r="D17" s="4">
        <f t="shared" si="0"/>
        <v>3.3069627467967599E-2</v>
      </c>
      <c r="E17" s="4">
        <f t="shared" si="1"/>
        <v>2.4757711737645698</v>
      </c>
      <c r="F17" s="4">
        <f t="shared" si="2"/>
        <v>3.2311262262274547</v>
      </c>
      <c r="G17" s="4">
        <f t="shared" si="3"/>
        <v>3.4892341960118793</v>
      </c>
      <c r="I17" s="4">
        <f t="shared" si="4"/>
        <v>1.0330696274679676</v>
      </c>
    </row>
    <row r="18" spans="1:9" x14ac:dyDescent="0.2">
      <c r="A18" s="4">
        <f>IF('True_Odds_Calculator_3-way'!A19="","",'True_Odds_Calculator_3-way'!A19)</f>
        <v>4.8600000000000003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1.82</v>
      </c>
      <c r="D18" s="4">
        <f t="shared" si="0"/>
        <v>3.6110742727471834E-2</v>
      </c>
      <c r="E18" s="4">
        <f t="shared" si="1"/>
        <v>5.1619722989171022</v>
      </c>
      <c r="F18" s="4">
        <f t="shared" si="2"/>
        <v>3.7193807259259914</v>
      </c>
      <c r="G18" s="4">
        <f t="shared" si="3"/>
        <v>1.860764101403664</v>
      </c>
      <c r="I18" s="4">
        <f t="shared" si="4"/>
        <v>1.0361107427274718</v>
      </c>
    </row>
    <row r="19" spans="1:9" x14ac:dyDescent="0.2">
      <c r="A19" s="4">
        <f>IF('True_Odds_Calculator_3-way'!A20="","",'True_Odds_Calculator_3-way'!A20)</f>
        <v>1.8</v>
      </c>
      <c r="B19" s="4">
        <f>IF('True_Odds_Calculator_3-way'!B20="","",'True_Odds_Calculator_3-way'!B20)</f>
        <v>3.6</v>
      </c>
      <c r="C19" s="4">
        <f>IF('True_Odds_Calculator_3-way'!C20="","",'True_Odds_Calculator_3-way'!C20)</f>
        <v>4.93</v>
      </c>
      <c r="D19" s="4">
        <f t="shared" si="0"/>
        <v>3.6173089925625401E-2</v>
      </c>
      <c r="E19" s="4">
        <f t="shared" si="1"/>
        <v>1.839933651254406</v>
      </c>
      <c r="F19" s="4">
        <f t="shared" si="2"/>
        <v>3.7633587786259546</v>
      </c>
      <c r="G19" s="4">
        <f t="shared" si="3"/>
        <v>5.241582988777318</v>
      </c>
      <c r="I19" s="4">
        <f t="shared" si="4"/>
        <v>1.0361730899256254</v>
      </c>
    </row>
    <row r="20" spans="1:9" x14ac:dyDescent="0.2">
      <c r="A20" s="4">
        <f>IF('True_Odds_Calculator_3-way'!A21="","",'True_Odds_Calculator_3-way'!A21)</f>
        <v>2.16</v>
      </c>
      <c r="B20" s="4">
        <f>IF('True_Odds_Calculator_3-way'!B21="","",'True_Odds_Calculator_3-way'!B21)</f>
        <v>3.38</v>
      </c>
      <c r="C20" s="4">
        <f>IF('True_Odds_Calculator_3-way'!C21="","",'True_Odds_Calculator_3-way'!C21)</f>
        <v>3.7</v>
      </c>
      <c r="D20" s="4">
        <f t="shared" si="0"/>
        <v>2.9091221398913625E-2</v>
      </c>
      <c r="E20" s="4">
        <f t="shared" si="1"/>
        <v>2.2062105795030837</v>
      </c>
      <c r="F20" s="4">
        <f t="shared" si="2"/>
        <v>3.4945373382503613</v>
      </c>
      <c r="G20" s="4">
        <f t="shared" si="3"/>
        <v>3.8376932606447265</v>
      </c>
      <c r="I20" s="4">
        <f t="shared" si="4"/>
        <v>1.0290912213989136</v>
      </c>
    </row>
    <row r="21" spans="1:9" x14ac:dyDescent="0.2">
      <c r="A21" s="4">
        <f>IF('True_Odds_Calculator_3-way'!A22="","",'True_Odds_Calculator_3-way'!A22)</f>
        <v>1.28</v>
      </c>
      <c r="B21" s="4">
        <f>IF('True_Odds_Calculator_3-way'!B22="","",'True_Odds_Calculator_3-way'!B22)</f>
        <v>5.79</v>
      </c>
      <c r="C21" s="4">
        <f>IF('True_Odds_Calculator_3-way'!C22="","",'True_Odds_Calculator_3-way'!C22)</f>
        <v>13.24</v>
      </c>
      <c r="D21" s="4">
        <f t="shared" si="0"/>
        <v>2.9490272581646604E-2</v>
      </c>
      <c r="E21" s="4">
        <f t="shared" si="1"/>
        <v>1.2963108524325471</v>
      </c>
      <c r="F21" s="4">
        <f t="shared" si="2"/>
        <v>6.1394333781709003</v>
      </c>
      <c r="G21" s="4">
        <f t="shared" si="3"/>
        <v>15.221022169311421</v>
      </c>
      <c r="I21" s="4">
        <f t="shared" si="4"/>
        <v>1.0294902725816466</v>
      </c>
    </row>
    <row r="22" spans="1:9" x14ac:dyDescent="0.2">
      <c r="A22" s="4">
        <f>IF('True_Odds_Calculator_3-way'!A23="","",'True_Odds_Calculator_3-way'!A23)</f>
        <v>1.37</v>
      </c>
      <c r="B22" s="4">
        <f>IF('True_Odds_Calculator_3-way'!B23="","",'True_Odds_Calculator_3-way'!B23)</f>
        <v>5.52</v>
      </c>
      <c r="C22" s="4">
        <f>IF('True_Odds_Calculator_3-way'!C23="","",'True_Odds_Calculator_3-way'!C23)</f>
        <v>8.2799999999999994</v>
      </c>
      <c r="D22" s="4">
        <f t="shared" si="0"/>
        <v>3.1859374449028532E-2</v>
      </c>
      <c r="E22" s="4">
        <f t="shared" si="1"/>
        <v>1.3902265652447445</v>
      </c>
      <c r="F22" s="4">
        <f t="shared" si="2"/>
        <v>5.8637397477427804</v>
      </c>
      <c r="G22" s="4">
        <f t="shared" si="3"/>
        <v>9.0782692205089877</v>
      </c>
      <c r="I22" s="4">
        <f t="shared" si="4"/>
        <v>1.0318593744490285</v>
      </c>
    </row>
    <row r="23" spans="1:9" x14ac:dyDescent="0.2">
      <c r="A23" s="4">
        <f>IF('True_Odds_Calculator_3-way'!A24="","",'True_Odds_Calculator_3-way'!A24)</f>
        <v>2.9</v>
      </c>
      <c r="B23" s="4">
        <f>IF('True_Odds_Calculator_3-way'!B24="","",'True_Odds_Calculator_3-way'!B24)</f>
        <v>3.15</v>
      </c>
      <c r="C23" s="4">
        <f>IF('True_Odds_Calculator_3-way'!C24="","",'True_Odds_Calculator_3-way'!C24)</f>
        <v>2.66</v>
      </c>
      <c r="D23" s="4">
        <f t="shared" si="0"/>
        <v>3.8227753291274258E-2</v>
      </c>
      <c r="E23" s="4">
        <f t="shared" si="1"/>
        <v>3.0112772171298037</v>
      </c>
      <c r="F23" s="4">
        <f t="shared" si="2"/>
        <v>3.2817256483786599</v>
      </c>
      <c r="G23" s="4">
        <f t="shared" si="3"/>
        <v>2.7533246966131721</v>
      </c>
      <c r="I23" s="4">
        <f t="shared" si="4"/>
        <v>1.0382277532912743</v>
      </c>
    </row>
    <row r="24" spans="1:9" x14ac:dyDescent="0.2">
      <c r="A24" s="4">
        <f>IF('True_Odds_Calculator_3-way'!A25="","",'True_Odds_Calculator_3-way'!A25)</f>
        <v>12.93</v>
      </c>
      <c r="B24" s="4">
        <f>IF('True_Odds_Calculator_3-way'!B25="","",'True_Odds_Calculator_3-way'!B25)</f>
        <v>5.92</v>
      </c>
      <c r="C24" s="4">
        <f>IF('True_Odds_Calculator_3-way'!C25="","",'True_Odds_Calculator_3-way'!C25)</f>
        <v>1.24</v>
      </c>
      <c r="D24" s="4">
        <f t="shared" si="0"/>
        <v>5.2710052317117784E-2</v>
      </c>
      <c r="E24" s="4">
        <f t="shared" si="1"/>
        <v>16.730940510985629</v>
      </c>
      <c r="F24" s="4">
        <f t="shared" si="2"/>
        <v>6.6072498063881886</v>
      </c>
      <c r="G24" s="4">
        <f t="shared" si="3"/>
        <v>1.2676173531613311</v>
      </c>
      <c r="I24" s="4">
        <f t="shared" si="4"/>
        <v>1.0527100523171178</v>
      </c>
    </row>
    <row r="25" spans="1:9" x14ac:dyDescent="0.2">
      <c r="A25" s="4">
        <f>IF('True_Odds_Calculator_3-way'!A26="","",'True_Odds_Calculator_3-way'!A26)</f>
        <v>2.95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2.4500000000000002</v>
      </c>
      <c r="D25" s="4">
        <f t="shared" si="0"/>
        <v>2.8045192558074472E-2</v>
      </c>
      <c r="E25" s="4">
        <f t="shared" si="1"/>
        <v>3.0336616308500108</v>
      </c>
      <c r="F25" s="4">
        <f t="shared" si="2"/>
        <v>3.6825565696129461</v>
      </c>
      <c r="G25" s="4">
        <f t="shared" si="3"/>
        <v>2.5074290874598826</v>
      </c>
      <c r="I25" s="4">
        <f t="shared" si="4"/>
        <v>1.0280451925580745</v>
      </c>
    </row>
    <row r="26" spans="1:9" x14ac:dyDescent="0.2">
      <c r="A26" s="4">
        <f>IF('True_Odds_Calculator_3-way'!A27="","",'True_Odds_Calculator_3-way'!A27)</f>
        <v>2.27</v>
      </c>
      <c r="B26" s="4">
        <f>IF('True_Odds_Calculator_3-way'!B27="","",'True_Odds_Calculator_3-way'!B27)</f>
        <v>3.11</v>
      </c>
      <c r="C26" s="4">
        <f>IF('True_Odds_Calculator_3-way'!C27="","",'True_Odds_Calculator_3-way'!C27)</f>
        <v>3.76</v>
      </c>
      <c r="D26" s="4">
        <f t="shared" si="0"/>
        <v>2.802948952987272E-2</v>
      </c>
      <c r="E26" s="4">
        <f t="shared" si="1"/>
        <v>2.3191876044725461</v>
      </c>
      <c r="F26" s="4">
        <f t="shared" si="2"/>
        <v>3.2030724364493124</v>
      </c>
      <c r="G26" s="4">
        <f t="shared" si="3"/>
        <v>3.89689921327412</v>
      </c>
      <c r="I26" s="4">
        <f t="shared" si="4"/>
        <v>1.0280294895298727</v>
      </c>
    </row>
    <row r="27" spans="1:9" x14ac:dyDescent="0.2">
      <c r="A27" s="4">
        <f>IF('True_Odds_Calculator_3-way'!A28="","",'True_Odds_Calculator_3-way'!A28)</f>
        <v>4.0999999999999996</v>
      </c>
      <c r="B27" s="4">
        <f>IF('True_Odds_Calculator_3-way'!B28="","",'True_Odds_Calculator_3-way'!B28)</f>
        <v>3.34</v>
      </c>
      <c r="C27" s="4">
        <f>IF('True_Odds_Calculator_3-way'!C28="","",'True_Odds_Calculator_3-way'!C28)</f>
        <v>2.06</v>
      </c>
      <c r="D27" s="4">
        <f t="shared" si="0"/>
        <v>2.8740529833064077E-2</v>
      </c>
      <c r="E27" s="4">
        <f t="shared" si="1"/>
        <v>4.2676269412075571</v>
      </c>
      <c r="F27" s="4">
        <f t="shared" si="2"/>
        <v>3.4504053452406382</v>
      </c>
      <c r="G27" s="4">
        <f t="shared" si="3"/>
        <v>2.1014729121824907</v>
      </c>
      <c r="I27" s="4">
        <f t="shared" si="4"/>
        <v>1.0287405298330641</v>
      </c>
    </row>
    <row r="28" spans="1:9" x14ac:dyDescent="0.2">
      <c r="A28" s="4">
        <f>IF('True_Odds_Calculator_3-way'!A29="","",'True_Odds_Calculator_3-way'!A29)</f>
        <v>2.09</v>
      </c>
      <c r="B28" s="4">
        <f>IF('True_Odds_Calculator_3-way'!B29="","",'True_Odds_Calculator_3-way'!B29)</f>
        <v>3.43</v>
      </c>
      <c r="C28" s="4">
        <f>IF('True_Odds_Calculator_3-way'!C29="","",'True_Odds_Calculator_3-way'!C29)</f>
        <v>3.87</v>
      </c>
      <c r="D28" s="4">
        <f t="shared" si="0"/>
        <v>2.8412021842441737E-2</v>
      </c>
      <c r="E28" s="4">
        <f t="shared" si="1"/>
        <v>2.1322042290799863</v>
      </c>
      <c r="F28" s="4">
        <f t="shared" si="2"/>
        <v>3.5451625185838762</v>
      </c>
      <c r="G28" s="4">
        <f t="shared" si="3"/>
        <v>4.0172378249905911</v>
      </c>
      <c r="I28" s="4">
        <f t="shared" si="4"/>
        <v>1.0284120218424417</v>
      </c>
    </row>
    <row r="29" spans="1:9" x14ac:dyDescent="0.2">
      <c r="A29" s="4">
        <f>IF('True_Odds_Calculator_3-way'!A30="","",'True_Odds_Calculator_3-way'!A30)</f>
        <v>3.47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2.2200000000000002</v>
      </c>
      <c r="D29" s="4">
        <f t="shared" si="0"/>
        <v>2.6819326531142051E-2</v>
      </c>
      <c r="E29" s="4">
        <f t="shared" si="1"/>
        <v>3.5810890383363811</v>
      </c>
      <c r="F29" s="4">
        <f t="shared" si="2"/>
        <v>3.5810890383363811</v>
      </c>
      <c r="G29" s="4">
        <f t="shared" si="3"/>
        <v>2.2649508987200346</v>
      </c>
      <c r="I29" s="4">
        <f t="shared" si="4"/>
        <v>1.0268193265311421</v>
      </c>
    </row>
    <row r="30" spans="1:9" x14ac:dyDescent="0.2">
      <c r="A30" s="4">
        <f>IF('True_Odds_Calculator_3-way'!A31="","",'True_Odds_Calculator_3-way'!A31)</f>
        <v>2.89</v>
      </c>
      <c r="B30" s="4">
        <f>IF('True_Odds_Calculator_3-way'!B31="","",'True_Odds_Calculator_3-way'!B31)</f>
        <v>2.98</v>
      </c>
      <c r="C30" s="4">
        <f>IF('True_Odds_Calculator_3-way'!C31="","",'True_Odds_Calculator_3-way'!C31)</f>
        <v>2.89</v>
      </c>
      <c r="D30" s="4">
        <f t="shared" si="0"/>
        <v>2.7611992290007104E-2</v>
      </c>
      <c r="E30" s="4">
        <f t="shared" si="1"/>
        <v>2.9689733630576174</v>
      </c>
      <c r="F30" s="4">
        <f t="shared" si="2"/>
        <v>3.0640402267498392</v>
      </c>
      <c r="G30" s="4">
        <f t="shared" si="3"/>
        <v>2.9689733630576174</v>
      </c>
      <c r="I30" s="4">
        <f t="shared" si="4"/>
        <v>1.0276119922900071</v>
      </c>
    </row>
    <row r="31" spans="1:9" x14ac:dyDescent="0.2">
      <c r="A31" s="4">
        <f>IF('True_Odds_Calculator_3-way'!A32="","",'True_Odds_Calculator_3-way'!A32)</f>
        <v>3.23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2.4700000000000002</v>
      </c>
      <c r="D31" s="4">
        <f t="shared" si="0"/>
        <v>2.695582281495601E-2</v>
      </c>
      <c r="E31" s="4">
        <f t="shared" si="1"/>
        <v>3.3265444222548646</v>
      </c>
      <c r="F31" s="4">
        <f t="shared" si="2"/>
        <v>3.2947330565272837</v>
      </c>
      <c r="G31" s="4">
        <f t="shared" si="3"/>
        <v>2.5260624898168924</v>
      </c>
      <c r="I31" s="4">
        <f t="shared" si="4"/>
        <v>1.026955822814956</v>
      </c>
    </row>
    <row r="32" spans="1:9" x14ac:dyDescent="0.2">
      <c r="A32" s="4">
        <f>IF('True_Odds_Calculator_3-way'!A33="","",'True_Odds_Calculator_3-way'!A33)</f>
        <v>1.59</v>
      </c>
      <c r="B32" s="4">
        <f>IF('True_Odds_Calculator_3-way'!B33="","",'True_Odds_Calculator_3-way'!B33)</f>
        <v>4.0199999999999996</v>
      </c>
      <c r="C32" s="4">
        <f>IF('True_Odds_Calculator_3-way'!C33="","",'True_Odds_Calculator_3-way'!C33)</f>
        <v>6.49</v>
      </c>
      <c r="D32" s="4">
        <f t="shared" si="0"/>
        <v>3.1770241446198222E-2</v>
      </c>
      <c r="E32" s="4">
        <f t="shared" si="1"/>
        <v>1.61723130946328</v>
      </c>
      <c r="F32" s="4">
        <f t="shared" si="2"/>
        <v>4.1987496905299855</v>
      </c>
      <c r="G32" s="4">
        <f t="shared" si="3"/>
        <v>6.9689750212263979</v>
      </c>
      <c r="I32" s="4">
        <f t="shared" si="4"/>
        <v>1.0317702414461982</v>
      </c>
    </row>
    <row r="33" spans="1:9" x14ac:dyDescent="0.2">
      <c r="A33" s="4">
        <f>IF('True_Odds_Calculator_3-way'!A34="","",'True_Odds_Calculator_3-way'!A34)</f>
        <v>1.92</v>
      </c>
      <c r="B33" s="4">
        <f>IF('True_Odds_Calculator_3-way'!B34="","",'True_Odds_Calculator_3-way'!B34)</f>
        <v>4.1900000000000004</v>
      </c>
      <c r="C33" s="4">
        <f>IF('True_Odds_Calculator_3-way'!C34="","",'True_Odds_Calculator_3-way'!C34)</f>
        <v>3.7</v>
      </c>
      <c r="D33" s="4">
        <f t="shared" si="0"/>
        <v>2.9767088090477012E-2</v>
      </c>
      <c r="E33" s="4">
        <f t="shared" si="1"/>
        <v>1.9572881724465048</v>
      </c>
      <c r="F33" s="4">
        <f t="shared" si="2"/>
        <v>4.3717543753145502</v>
      </c>
      <c r="G33" s="4">
        <f t="shared" si="3"/>
        <v>3.8410141618591589</v>
      </c>
      <c r="I33" s="4">
        <f t="shared" si="4"/>
        <v>1.029767088090477</v>
      </c>
    </row>
    <row r="34" spans="1:9" x14ac:dyDescent="0.2">
      <c r="A34" s="4">
        <f>IF('True_Odds_Calculator_3-way'!A35="","",'True_Odds_Calculator_3-way'!A35)</f>
        <v>6.75</v>
      </c>
      <c r="B34" s="4">
        <f>IF('True_Odds_Calculator_3-way'!B35="","",'True_Odds_Calculator_3-way'!B35)</f>
        <v>4.91</v>
      </c>
      <c r="C34" s="4">
        <f>IF('True_Odds_Calculator_3-way'!C35="","",'True_Odds_Calculator_3-way'!C35)</f>
        <v>1.47</v>
      </c>
      <c r="D34" s="4">
        <f t="shared" si="0"/>
        <v>3.208624477172628E-2</v>
      </c>
      <c r="E34" s="4">
        <f t="shared" si="1"/>
        <v>7.2752281933063285</v>
      </c>
      <c r="F34" s="4">
        <f t="shared" si="2"/>
        <v>5.1821372823800651</v>
      </c>
      <c r="G34" s="4">
        <f t="shared" si="3"/>
        <v>1.4934808948413505</v>
      </c>
      <c r="I34" s="4">
        <f t="shared" si="4"/>
        <v>1.0320862447717263</v>
      </c>
    </row>
    <row r="35" spans="1:9" x14ac:dyDescent="0.2">
      <c r="A35" s="4">
        <f>IF('True_Odds_Calculator_3-way'!A36="","",'True_Odds_Calculator_3-way'!A36)</f>
        <v>1.5</v>
      </c>
      <c r="B35" s="4">
        <f>IF('True_Odds_Calculator_3-way'!B36="","",'True_Odds_Calculator_3-way'!B36)</f>
        <v>4.3600000000000003</v>
      </c>
      <c r="C35" s="4">
        <f>IF('True_Odds_Calculator_3-way'!C36="","",'True_Odds_Calculator_3-way'!C36)</f>
        <v>6.84</v>
      </c>
      <c r="D35" s="4">
        <f t="shared" si="0"/>
        <v>4.2223295241160974E-2</v>
      </c>
      <c r="E35" s="4">
        <f t="shared" si="1"/>
        <v>1.5323504425748813</v>
      </c>
      <c r="F35" s="4">
        <f t="shared" si="2"/>
        <v>4.645040704435953</v>
      </c>
      <c r="G35" s="4">
        <f t="shared" si="3"/>
        <v>7.5686247969680558</v>
      </c>
      <c r="I35" s="4">
        <f t="shared" si="4"/>
        <v>1.042223295241161</v>
      </c>
    </row>
    <row r="36" spans="1: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3.6</v>
      </c>
      <c r="D36" s="4">
        <f t="shared" si="0"/>
        <v>4.0981610035318639E-2</v>
      </c>
      <c r="E36" s="4">
        <f t="shared" si="1"/>
        <v>2.1302373848748215</v>
      </c>
      <c r="F36" s="4">
        <f t="shared" si="2"/>
        <v>3.753028110002286</v>
      </c>
      <c r="G36" s="4">
        <f t="shared" si="3"/>
        <v>3.7861973562865057</v>
      </c>
      <c r="I36" s="4">
        <f t="shared" si="4"/>
        <v>1.0409816100353186</v>
      </c>
    </row>
    <row r="37" spans="1:9" x14ac:dyDescent="0.2">
      <c r="A37" s="4">
        <f>IF('True_Odds_Calculator_3-way'!A38="","",'True_Odds_Calculator_3-way'!A38)</f>
        <v>1.8</v>
      </c>
      <c r="B37" s="4">
        <f>IF('True_Odds_Calculator_3-way'!B38="","",'True_Odds_Calculator_3-way'!B38)</f>
        <v>3.59</v>
      </c>
      <c r="C37" s="4">
        <f>IF('True_Odds_Calculator_3-way'!C38="","",'True_Odds_Calculator_3-way'!C38)</f>
        <v>4.8099999999999996</v>
      </c>
      <c r="D37" s="4">
        <f t="shared" si="0"/>
        <v>4.2007295489189689E-2</v>
      </c>
      <c r="E37" s="4">
        <f t="shared" si="1"/>
        <v>1.846540913881376</v>
      </c>
      <c r="F37" s="4">
        <f t="shared" si="2"/>
        <v>3.7800166367227281</v>
      </c>
      <c r="G37" s="4">
        <f t="shared" si="3"/>
        <v>5.1573567281995016</v>
      </c>
      <c r="I37" s="4">
        <f t="shared" si="4"/>
        <v>1.0420072954891897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2.2200000000000002</v>
      </c>
      <c r="B40" s="4">
        <f>IF('True_Odds_Calculator_3-way'!B39="","",'True_Odds_Calculator_3-way'!B39)</f>
        <v>3.41</v>
      </c>
      <c r="C40" s="4">
        <f>IF('True_Odds_Calculator_3-way'!C39="","",'True_Odds_Calculator_3-way'!C39)</f>
        <v>3.39</v>
      </c>
      <c r="D40" s="4">
        <f t="shared" si="0"/>
        <v>3.8690833152722925E-2</v>
      </c>
      <c r="E40" s="4">
        <f t="shared" si="1"/>
        <v>2.2854347780010302</v>
      </c>
      <c r="F40" s="4">
        <f t="shared" si="2"/>
        <v>3.5668656893161836</v>
      </c>
      <c r="G40" s="4">
        <f t="shared" si="3"/>
        <v>3.5449892018842899</v>
      </c>
      <c r="I40" s="4">
        <f t="shared" si="4"/>
        <v>1.0386908331527229</v>
      </c>
    </row>
    <row r="41" spans="1:9" x14ac:dyDescent="0.2">
      <c r="A41" s="4">
        <f>IF('True_Odds_Calculator_3-way'!A40="","",'True_Odds_Calculator_3-way'!A40)</f>
        <v>2.4500000000000002</v>
      </c>
      <c r="B41" s="4">
        <f>IF('True_Odds_Calculator_3-way'!B40="","",'True_Odds_Calculator_3-way'!B40)</f>
        <v>2.88</v>
      </c>
      <c r="C41" s="4">
        <f>IF('True_Odds_Calculator_3-way'!C40="","",'True_Odds_Calculator_3-way'!C40)</f>
        <v>3.47</v>
      </c>
      <c r="D41" s="4">
        <f t="shared" si="0"/>
        <v>4.3569925568690326E-2</v>
      </c>
      <c r="E41" s="4">
        <f t="shared" si="1"/>
        <v>2.5403925154648159</v>
      </c>
      <c r="F41" s="4">
        <f t="shared" si="2"/>
        <v>3.0057206646119194</v>
      </c>
      <c r="G41" s="4">
        <f t="shared" si="3"/>
        <v>3.6541543249613699</v>
      </c>
      <c r="I41" s="4">
        <f t="shared" si="4"/>
        <v>1.0435699255686903</v>
      </c>
    </row>
    <row r="42" spans="1:9" x14ac:dyDescent="0.2">
      <c r="A42" s="4">
        <f>IF('True_Odds_Calculator_3-way'!A41="","",'True_Odds_Calculator_3-way'!A41)</f>
        <v>3.75</v>
      </c>
      <c r="B42" s="4">
        <f>IF('True_Odds_Calculator_3-way'!B41="","",'True_Odds_Calculator_3-way'!B41)</f>
        <v>2.93</v>
      </c>
      <c r="C42" s="4">
        <f>IF('True_Odds_Calculator_3-way'!C41="","",'True_Odds_Calculator_3-way'!C41)</f>
        <v>2.29</v>
      </c>
      <c r="D42" s="4">
        <f t="shared" si="0"/>
        <v>4.4644817701735118E-2</v>
      </c>
      <c r="E42" s="4">
        <f t="shared" si="1"/>
        <v>3.9716415142239652</v>
      </c>
      <c r="F42" s="4">
        <f t="shared" si="2"/>
        <v>3.0635816743052473</v>
      </c>
      <c r="G42" s="4">
        <f t="shared" si="3"/>
        <v>2.3707939982741384</v>
      </c>
      <c r="I42" s="4">
        <f t="shared" si="4"/>
        <v>1.0446448177017351</v>
      </c>
    </row>
    <row r="43" spans="1:9" x14ac:dyDescent="0.2">
      <c r="A43" s="4">
        <f>IF('True_Odds_Calculator_3-way'!A42="","",'True_Odds_Calculator_3-way'!A42)</f>
        <v>4.13</v>
      </c>
      <c r="B43" s="4">
        <f>IF('True_Odds_Calculator_3-way'!B42="","",'True_Odds_Calculator_3-way'!B42)</f>
        <v>3.21</v>
      </c>
      <c r="C43" s="4">
        <f>IF('True_Odds_Calculator_3-way'!C42="","",'True_Odds_Calculator_3-way'!C42)</f>
        <v>2.0299999999999998</v>
      </c>
      <c r="D43" s="4">
        <f t="shared" si="0"/>
        <v>4.6268067794529522E-2</v>
      </c>
      <c r="E43" s="4">
        <f t="shared" si="1"/>
        <v>4.4109591608131673</v>
      </c>
      <c r="F43" s="4">
        <f t="shared" si="2"/>
        <v>3.3771941870750823</v>
      </c>
      <c r="G43" s="4">
        <f t="shared" si="3"/>
        <v>2.0956094652129607</v>
      </c>
      <c r="I43" s="4">
        <f t="shared" si="4"/>
        <v>1.0462680677945295</v>
      </c>
    </row>
    <row r="44" spans="1:9" x14ac:dyDescent="0.2">
      <c r="A44" s="4">
        <f>IF('True_Odds_Calculator_3-way'!A43="","",'True_Odds_Calculator_3-way'!A43)</f>
        <v>5.75</v>
      </c>
      <c r="B44" s="4">
        <f>IF('True_Odds_Calculator_3-way'!B43="","",'True_Odds_Calculator_3-way'!B43)</f>
        <v>4.21</v>
      </c>
      <c r="C44" s="4">
        <f>IF('True_Odds_Calculator_3-way'!C43="","",'True_Odds_Calculator_3-way'!C43)</f>
        <v>1.61</v>
      </c>
      <c r="D44" s="4">
        <f t="shared" si="0"/>
        <v>3.2560747112022614E-2</v>
      </c>
      <c r="E44" s="4">
        <f t="shared" si="1"/>
        <v>6.1327321530898464</v>
      </c>
      <c r="F44" s="4">
        <f t="shared" si="2"/>
        <v>4.411580934198251</v>
      </c>
      <c r="G44" s="4">
        <f t="shared" si="3"/>
        <v>1.6386339277799715</v>
      </c>
      <c r="I44" s="4">
        <f t="shared" si="4"/>
        <v>1.0325607471120226</v>
      </c>
    </row>
    <row r="45" spans="1:9" x14ac:dyDescent="0.2">
      <c r="A45" s="4">
        <f>IF('True_Odds_Calculator_3-way'!A44="","",'True_Odds_Calculator_3-way'!A44)</f>
        <v>1.95</v>
      </c>
      <c r="B45" s="4">
        <f>IF('True_Odds_Calculator_3-way'!B44="","",'True_Odds_Calculator_3-way'!B44)</f>
        <v>3.68</v>
      </c>
      <c r="C45" s="4">
        <f>IF('True_Odds_Calculator_3-way'!C44="","",'True_Odds_Calculator_3-way'!C44)</f>
        <v>4.09</v>
      </c>
      <c r="D45" s="4">
        <f t="shared" si="0"/>
        <v>2.9058420761407966E-2</v>
      </c>
      <c r="E45" s="4">
        <f t="shared" si="1"/>
        <v>1.9875406144457182</v>
      </c>
      <c r="F45" s="4">
        <f t="shared" si="2"/>
        <v>3.8160220927430619</v>
      </c>
      <c r="G45" s="4">
        <f t="shared" si="3"/>
        <v>4.2587145721866939</v>
      </c>
      <c r="I45" s="4">
        <f t="shared" si="4"/>
        <v>1.029058420761408</v>
      </c>
    </row>
    <row r="46" spans="1:9" x14ac:dyDescent="0.2">
      <c r="A46" s="4">
        <f>IF('True_Odds_Calculator_3-way'!A45="","",'True_Odds_Calculator_3-way'!A45)</f>
        <v>1.85</v>
      </c>
      <c r="B46" s="4">
        <f>IF('True_Odds_Calculator_3-way'!B45="","",'True_Odds_Calculator_3-way'!B45)</f>
        <v>3.72</v>
      </c>
      <c r="C46" s="4">
        <f>IF('True_Odds_Calculator_3-way'!C45="","",'True_Odds_Calculator_3-way'!C45)</f>
        <v>4.51</v>
      </c>
      <c r="D46" s="4">
        <f t="shared" si="0"/>
        <v>3.1087234863788726E-2</v>
      </c>
      <c r="E46" s="4">
        <f t="shared" si="1"/>
        <v>1.8861585294708665</v>
      </c>
      <c r="F46" s="4">
        <f t="shared" si="2"/>
        <v>3.8691486028616757</v>
      </c>
      <c r="G46" s="4">
        <f t="shared" si="3"/>
        <v>4.731105750079263</v>
      </c>
      <c r="I46" s="4">
        <f t="shared" si="4"/>
        <v>1.0310872348637887</v>
      </c>
    </row>
    <row r="47" spans="1:9" x14ac:dyDescent="0.2">
      <c r="A47" s="4">
        <f>IF('True_Odds_Calculator_3-way'!A46="","",'True_Odds_Calculator_3-way'!A46)</f>
        <v>1.77</v>
      </c>
      <c r="B47" s="4">
        <f>IF('True_Odds_Calculator_3-way'!B46="","",'True_Odds_Calculator_3-way'!B46)</f>
        <v>3.86</v>
      </c>
      <c r="C47" s="4">
        <f>IF('True_Odds_Calculator_3-way'!C46="","",'True_Odds_Calculator_3-way'!C46)</f>
        <v>4.8600000000000003</v>
      </c>
      <c r="D47" s="4">
        <f t="shared" si="0"/>
        <v>2.9800425797810837E-2</v>
      </c>
      <c r="E47" s="4">
        <f t="shared" si="1"/>
        <v>1.8016775472545392</v>
      </c>
      <c r="F47" s="4">
        <f t="shared" si="2"/>
        <v>4.0139060611936328</v>
      </c>
      <c r="G47" s="4">
        <f t="shared" si="3"/>
        <v>5.1065261803245727</v>
      </c>
      <c r="I47" s="4">
        <f t="shared" si="4"/>
        <v>1.0298004257978108</v>
      </c>
    </row>
    <row r="48" spans="1:9" x14ac:dyDescent="0.2">
      <c r="A48" s="4">
        <f>IF('True_Odds_Calculator_3-way'!A47="","",'True_Odds_Calculator_3-way'!A47)</f>
        <v>2</v>
      </c>
      <c r="B48" s="4">
        <f>IF('True_Odds_Calculator_3-way'!B47="","",'True_Odds_Calculator_3-way'!B47)</f>
        <v>3.53</v>
      </c>
      <c r="C48" s="4">
        <f>IF('True_Odds_Calculator_3-way'!C47="","",'True_Odds_Calculator_3-way'!C47)</f>
        <v>4.08</v>
      </c>
      <c r="D48" s="4">
        <f t="shared" si="0"/>
        <v>2.8384158195856157E-2</v>
      </c>
      <c r="E48" s="4">
        <f t="shared" si="1"/>
        <v>2.0385754996508578</v>
      </c>
      <c r="F48" s="4">
        <f t="shared" si="2"/>
        <v>3.6519710595713022</v>
      </c>
      <c r="G48" s="4">
        <f t="shared" si="3"/>
        <v>4.2438219463324556</v>
      </c>
      <c r="I48" s="4">
        <f t="shared" si="4"/>
        <v>1.0283841581958562</v>
      </c>
    </row>
    <row r="49" spans="1:9" x14ac:dyDescent="0.2">
      <c r="A49" s="4">
        <f>IF('True_Odds_Calculator_3-way'!A48="","",'True_Odds_Calculator_3-way'!A48)</f>
        <v>1.2</v>
      </c>
      <c r="B49" s="4">
        <f>IF('True_Odds_Calculator_3-way'!B48="","",'True_Odds_Calculator_3-way'!B48)</f>
        <v>6.74</v>
      </c>
      <c r="C49" s="4">
        <f>IF('True_Odds_Calculator_3-way'!C48="","",'True_Odds_Calculator_3-way'!C48)</f>
        <v>13.07</v>
      </c>
      <c r="D49" s="4">
        <f t="shared" si="0"/>
        <v>5.8212379964234229E-2</v>
      </c>
      <c r="E49" s="4">
        <f t="shared" si="1"/>
        <v>1.2286080801556598</v>
      </c>
      <c r="F49" s="4">
        <f t="shared" si="2"/>
        <v>7.7541123898366573</v>
      </c>
      <c r="G49" s="4">
        <f t="shared" si="3"/>
        <v>17.510998124830202</v>
      </c>
      <c r="I49" s="4">
        <f t="shared" si="4"/>
        <v>1.0582123799642342</v>
      </c>
    </row>
    <row r="50" spans="1:9" x14ac:dyDescent="0.2">
      <c r="A50" s="4">
        <f>IF('True_Odds_Calculator_3-way'!A49="","",'True_Odds_Calculator_3-way'!A49)</f>
        <v>2.42</v>
      </c>
      <c r="B50" s="4">
        <f>IF('True_Odds_Calculator_3-way'!B49="","",'True_Odds_Calculator_3-way'!B49)</f>
        <v>3.63</v>
      </c>
      <c r="C50" s="4">
        <f>IF('True_Odds_Calculator_3-way'!C49="","",'True_Odds_Calculator_3-way'!C49)</f>
        <v>2.81</v>
      </c>
      <c r="D50" s="4">
        <f t="shared" si="0"/>
        <v>4.4577120280776095E-2</v>
      </c>
      <c r="E50" s="4">
        <f t="shared" si="1"/>
        <v>2.5102663593184746</v>
      </c>
      <c r="F50" s="4">
        <f t="shared" si="2"/>
        <v>3.8369591112560033</v>
      </c>
      <c r="G50" s="4">
        <f t="shared" si="3"/>
        <v>2.9324408498078638</v>
      </c>
      <c r="I50" s="4">
        <f t="shared" si="4"/>
        <v>1.0445771202807761</v>
      </c>
    </row>
    <row r="51" spans="1:9" x14ac:dyDescent="0.2">
      <c r="A51" s="4">
        <f>IF('True_Odds_Calculator_3-way'!A50="","",'True_Odds_Calculator_3-way'!A50)</f>
        <v>2.11</v>
      </c>
      <c r="B51" s="4">
        <f>IF('True_Odds_Calculator_3-way'!B50="","",'True_Odds_Calculator_3-way'!B50)</f>
        <v>3.56</v>
      </c>
      <c r="C51" s="4">
        <f>IF('True_Odds_Calculator_3-way'!C50="","",'True_Odds_Calculator_3-way'!C50)</f>
        <v>3.64</v>
      </c>
      <c r="D51" s="4">
        <f t="shared" si="0"/>
        <v>2.9557800418868574E-2</v>
      </c>
      <c r="E51" s="4">
        <f t="shared" si="1"/>
        <v>2.1547960250320592</v>
      </c>
      <c r="F51" s="4">
        <f t="shared" si="2"/>
        <v>3.6894068930974027</v>
      </c>
      <c r="G51" s="4">
        <f t="shared" si="3"/>
        <v>3.7753988838762984</v>
      </c>
      <c r="I51" s="4">
        <f t="shared" si="4"/>
        <v>1.0295578004188686</v>
      </c>
    </row>
    <row r="52" spans="1:9" x14ac:dyDescent="0.2">
      <c r="A52" s="4">
        <f>IF('True_Odds_Calculator_3-way'!A51="","",'True_Odds_Calculator_3-way'!A51)</f>
        <v>2.38</v>
      </c>
      <c r="B52" s="4">
        <f>IF('True_Odds_Calculator_3-way'!B51="","",'True_Odds_Calculator_3-way'!B51)</f>
        <v>3.25</v>
      </c>
      <c r="C52" s="4">
        <f>IF('True_Odds_Calculator_3-way'!C51="","",'True_Odds_Calculator_3-way'!C51)</f>
        <v>3.34</v>
      </c>
      <c r="D52" s="4">
        <f t="shared" si="0"/>
        <v>2.7261572523988864E-2</v>
      </c>
      <c r="E52" s="4">
        <f t="shared" si="1"/>
        <v>2.4326113362229953</v>
      </c>
      <c r="F52" s="4">
        <f t="shared" si="2"/>
        <v>3.3489044345447709</v>
      </c>
      <c r="G52" s="4">
        <f t="shared" si="3"/>
        <v>3.4445461696747213</v>
      </c>
      <c r="I52" s="4">
        <f t="shared" si="4"/>
        <v>1.0272615725239889</v>
      </c>
    </row>
    <row r="53" spans="1:9" x14ac:dyDescent="0.2">
      <c r="A53" s="4">
        <f>IF('True_Odds_Calculator_3-way'!A52="","",'True_Odds_Calculator_3-way'!A52)</f>
        <v>2.29</v>
      </c>
      <c r="B53" s="4">
        <f>IF('True_Odds_Calculator_3-way'!B52="","",'True_Odds_Calculator_3-way'!B52)</f>
        <v>3.46</v>
      </c>
      <c r="C53" s="4">
        <f>IF('True_Odds_Calculator_3-way'!C52="","",'True_Odds_Calculator_3-way'!C52)</f>
        <v>3.13</v>
      </c>
      <c r="D53" s="4">
        <f t="shared" si="0"/>
        <v>4.5187381639259838E-2</v>
      </c>
      <c r="E53" s="4">
        <f t="shared" si="1"/>
        <v>2.3718109575449344</v>
      </c>
      <c r="F53" s="4">
        <f t="shared" si="2"/>
        <v>3.6502361198918165</v>
      </c>
      <c r="G53" s="4">
        <f t="shared" si="3"/>
        <v>3.2848666873705441</v>
      </c>
      <c r="I53" s="4">
        <f t="shared" si="4"/>
        <v>1.0451873816392598</v>
      </c>
    </row>
    <row r="54" spans="1:9" x14ac:dyDescent="0.2">
      <c r="A54" s="4">
        <f>IF('True_Odds_Calculator_3-way'!A53="","",'True_Odds_Calculator_3-way'!A53)</f>
        <v>2.3199999999999998</v>
      </c>
      <c r="B54" s="4">
        <f>IF('True_Odds_Calculator_3-way'!B53="","",'True_Odds_Calculator_3-way'!B53)</f>
        <v>3.24</v>
      </c>
      <c r="C54" s="4">
        <f>IF('True_Odds_Calculator_3-way'!C53="","",'True_Odds_Calculator_3-way'!C53)</f>
        <v>3.2</v>
      </c>
      <c r="D54" s="4">
        <f t="shared" si="0"/>
        <v>5.2176458067262566E-2</v>
      </c>
      <c r="E54" s="4">
        <f t="shared" si="1"/>
        <v>2.4175475460451548</v>
      </c>
      <c r="F54" s="4">
        <f t="shared" si="2"/>
        <v>3.4334784859465874</v>
      </c>
      <c r="G54" s="4">
        <f t="shared" si="3"/>
        <v>3.3885916932139213</v>
      </c>
      <c r="I54" s="4">
        <f t="shared" si="4"/>
        <v>1.0521764580672626</v>
      </c>
    </row>
    <row r="55" spans="1:9" x14ac:dyDescent="0.2">
      <c r="A55" s="4">
        <f>IF('True_Odds_Calculator_3-way'!A54="","",'True_Odds_Calculator_3-way'!A54)</f>
        <v>2.2400000000000002</v>
      </c>
      <c r="B55" s="4">
        <f>IF('True_Odds_Calculator_3-way'!B54="","",'True_Odds_Calculator_3-way'!B54)</f>
        <v>3.4</v>
      </c>
      <c r="C55" s="4">
        <f>IF('True_Odds_Calculator_3-way'!C54="","",'True_Odds_Calculator_3-way'!C54)</f>
        <v>3.28</v>
      </c>
      <c r="D55" s="4">
        <f t="shared" si="0"/>
        <v>4.5424267267882845E-2</v>
      </c>
      <c r="E55" s="4">
        <f t="shared" si="1"/>
        <v>2.3186408459070931</v>
      </c>
      <c r="F55" s="4">
        <f t="shared" si="2"/>
        <v>3.5845348516851874</v>
      </c>
      <c r="G55" s="4">
        <f t="shared" si="3"/>
        <v>3.4514103811123888</v>
      </c>
      <c r="I55" s="4">
        <f t="shared" si="4"/>
        <v>1.0454242672678828</v>
      </c>
    </row>
    <row r="56" spans="1:9" x14ac:dyDescent="0.2">
      <c r="A56" s="4">
        <f>IF('True_Odds_Calculator_3-way'!A55="","",'True_Odds_Calculator_3-way'!A55)</f>
        <v>2.13</v>
      </c>
      <c r="B56" s="4">
        <f>IF('True_Odds_Calculator_3-way'!B55="","",'True_Odds_Calculator_3-way'!B55)</f>
        <v>3.33</v>
      </c>
      <c r="C56" s="4">
        <f>IF('True_Odds_Calculator_3-way'!C55="","",'True_Odds_Calculator_3-way'!C55)</f>
        <v>3.65</v>
      </c>
      <c r="D56" s="4">
        <f t="shared" si="0"/>
        <v>4.3756471115143691E-2</v>
      </c>
      <c r="E56" s="4">
        <f t="shared" si="1"/>
        <v>2.1982946268944406</v>
      </c>
      <c r="F56" s="4">
        <f t="shared" si="2"/>
        <v>3.499993578386607</v>
      </c>
      <c r="G56" s="4">
        <f t="shared" si="3"/>
        <v>3.8552416535684579</v>
      </c>
      <c r="I56" s="4">
        <f t="shared" si="4"/>
        <v>1.0437564711151437</v>
      </c>
    </row>
    <row r="57" spans="1:9" x14ac:dyDescent="0.2">
      <c r="A57" s="4">
        <f>IF('True_Odds_Calculator_3-way'!A56="","",'True_Odds_Calculator_3-way'!A56)</f>
        <v>3.88</v>
      </c>
      <c r="B57" s="4">
        <f>IF('True_Odds_Calculator_3-way'!B56="","",'True_Odds_Calculator_3-way'!B56)</f>
        <v>3.86</v>
      </c>
      <c r="C57" s="4">
        <f>IF('True_Odds_Calculator_3-way'!C56="","",'True_Odds_Calculator_3-way'!C56)</f>
        <v>1.95</v>
      </c>
      <c r="D57" s="4">
        <f t="shared" si="0"/>
        <v>2.9619829096352746E-2</v>
      </c>
      <c r="E57" s="4">
        <f t="shared" si="1"/>
        <v>4.0345570723099504</v>
      </c>
      <c r="F57" s="4">
        <f t="shared" si="2"/>
        <v>4.0129364044087472</v>
      </c>
      <c r="G57" s="4">
        <f t="shared" si="3"/>
        <v>1.988280136597091</v>
      </c>
      <c r="I57" s="4">
        <f t="shared" si="4"/>
        <v>1.0296198290963527</v>
      </c>
    </row>
    <row r="58" spans="1:9" x14ac:dyDescent="0.2">
      <c r="A58" s="4">
        <f>IF('True_Odds_Calculator_3-way'!A57="","",'True_Odds_Calculator_3-way'!A57)</f>
        <v>1.46</v>
      </c>
      <c r="B58" s="4">
        <f>IF('True_Odds_Calculator_3-way'!B57="","",'True_Odds_Calculator_3-way'!B57)</f>
        <v>4.6500000000000004</v>
      </c>
      <c r="C58" s="4">
        <f>IF('True_Odds_Calculator_3-way'!C57="","",'True_Odds_Calculator_3-way'!C57)</f>
        <v>7.52</v>
      </c>
      <c r="D58" s="4">
        <f t="shared" si="0"/>
        <v>3.2963993694430371E-2</v>
      </c>
      <c r="E58" s="4">
        <f t="shared" si="1"/>
        <v>1.4838038896705981</v>
      </c>
      <c r="F58" s="4">
        <f t="shared" si="2"/>
        <v>4.9003809989415972</v>
      </c>
      <c r="G58" s="4">
        <f t="shared" si="3"/>
        <v>8.1973444772233854</v>
      </c>
      <c r="I58" s="4">
        <f t="shared" si="4"/>
        <v>1.0329639936944304</v>
      </c>
    </row>
    <row r="59" spans="1:9" x14ac:dyDescent="0.2">
      <c r="A59" s="4">
        <f>IF('True_Odds_Calculator_3-way'!A58="","",'True_Odds_Calculator_3-way'!A58)</f>
        <v>1.32</v>
      </c>
      <c r="B59" s="4">
        <f>IF('True_Odds_Calculator_3-way'!B58="","",'True_Odds_Calculator_3-way'!B58)</f>
        <v>5.79</v>
      </c>
      <c r="C59" s="4">
        <f>IF('True_Odds_Calculator_3-way'!C58="","",'True_Odds_Calculator_3-way'!C58)</f>
        <v>9.66</v>
      </c>
      <c r="D59" s="4">
        <f t="shared" si="0"/>
        <v>3.3806997988119925E-2</v>
      </c>
      <c r="E59" s="4">
        <f t="shared" si="1"/>
        <v>1.3399315883856193</v>
      </c>
      <c r="F59" s="4">
        <f t="shared" si="2"/>
        <v>6.1941530382535239</v>
      </c>
      <c r="G59" s="4">
        <f t="shared" si="3"/>
        <v>10.840029740929724</v>
      </c>
      <c r="I59" s="4">
        <f t="shared" si="4"/>
        <v>1.0338069979881199</v>
      </c>
    </row>
    <row r="60" spans="1:9" x14ac:dyDescent="0.2">
      <c r="A60" s="4">
        <f>IF('True_Odds_Calculator_3-way'!A59="","",'True_Odds_Calculator_3-way'!A59)</f>
        <v>1.4</v>
      </c>
      <c r="B60" s="4">
        <f>IF('True_Odds_Calculator_3-way'!B59="","",'True_Odds_Calculator_3-way'!B59)</f>
        <v>4.8099999999999996</v>
      </c>
      <c r="C60" s="4">
        <f>IF('True_Odds_Calculator_3-way'!C59="","",'True_Odds_Calculator_3-way'!C59)</f>
        <v>8.6199999999999992</v>
      </c>
      <c r="D60" s="4">
        <f t="shared" si="0"/>
        <v>3.8195202928381633E-2</v>
      </c>
      <c r="E60" s="4">
        <f t="shared" si="1"/>
        <v>1.4254070656599338</v>
      </c>
      <c r="F60" s="4">
        <f t="shared" si="2"/>
        <v>5.1237783521170526</v>
      </c>
      <c r="G60" s="4">
        <f t="shared" si="3"/>
        <v>9.6826467566088859</v>
      </c>
      <c r="I60" s="4">
        <f t="shared" si="4"/>
        <v>1.0381952029283816</v>
      </c>
    </row>
    <row r="61" spans="1:9" x14ac:dyDescent="0.2">
      <c r="A61" s="4">
        <f>IF('True_Odds_Calculator_3-way'!A60="","",'True_Odds_Calculator_3-way'!A60)</f>
        <v>2.06</v>
      </c>
      <c r="B61" s="4">
        <f>IF('True_Odds_Calculator_3-way'!B60="","",'True_Odds_Calculator_3-way'!B60)</f>
        <v>3.3</v>
      </c>
      <c r="C61" s="4">
        <f>IF('True_Odds_Calculator_3-way'!C60="","",'True_Odds_Calculator_3-way'!C60)</f>
        <v>4.07</v>
      </c>
      <c r="D61" s="4">
        <f t="shared" si="0"/>
        <v>3.4167441934432219E-2</v>
      </c>
      <c r="E61" s="4">
        <f t="shared" si="1"/>
        <v>2.1094921527735067</v>
      </c>
      <c r="F61" s="4">
        <f t="shared" si="2"/>
        <v>3.42887133859842</v>
      </c>
      <c r="G61" s="4">
        <f t="shared" si="3"/>
        <v>4.2678302772530348</v>
      </c>
      <c r="I61" s="4">
        <f t="shared" si="4"/>
        <v>1.0341674419344322</v>
      </c>
    </row>
    <row r="62" spans="1:9" x14ac:dyDescent="0.2">
      <c r="A62" s="4">
        <f>IF('True_Odds_Calculator_3-way'!A61="","",'True_Odds_Calculator_3-way'!A61)</f>
        <v>2.4700000000000002</v>
      </c>
      <c r="B62" s="4">
        <f>IF('True_Odds_Calculator_3-way'!B61="","",'True_Odds_Calculator_3-way'!B61)</f>
        <v>3.21</v>
      </c>
      <c r="C62" s="4">
        <f>IF('True_Odds_Calculator_3-way'!C61="","",'True_Odds_Calculator_3-way'!C61)</f>
        <v>3.16</v>
      </c>
      <c r="D62" s="4">
        <f t="shared" si="0"/>
        <v>3.2840475548452153E-2</v>
      </c>
      <c r="E62" s="4">
        <f t="shared" si="1"/>
        <v>2.5386414586980437</v>
      </c>
      <c r="F62" s="4">
        <f t="shared" si="2"/>
        <v>3.3269051474470261</v>
      </c>
      <c r="G62" s="4">
        <f t="shared" si="3"/>
        <v>3.2732273752387071</v>
      </c>
      <c r="I62" s="4">
        <f t="shared" si="4"/>
        <v>1.0328404755484522</v>
      </c>
    </row>
    <row r="63" spans="1:9" x14ac:dyDescent="0.2">
      <c r="A63" s="4">
        <f>IF('True_Odds_Calculator_3-way'!A62="","",'True_Odds_Calculator_3-way'!A62)</f>
        <v>3.2</v>
      </c>
      <c r="B63" s="4">
        <f>IF('True_Odds_Calculator_3-way'!B62="","",'True_Odds_Calculator_3-way'!B62)</f>
        <v>3.61</v>
      </c>
      <c r="C63" s="4">
        <f>IF('True_Odds_Calculator_3-way'!C62="","",'True_Odds_Calculator_3-way'!C62)</f>
        <v>2.2200000000000002</v>
      </c>
      <c r="D63" s="4">
        <f t="shared" si="0"/>
        <v>3.9958760699757789E-2</v>
      </c>
      <c r="E63" s="4">
        <f t="shared" si="1"/>
        <v>3.3424648012150575</v>
      </c>
      <c r="F63" s="4">
        <f t="shared" si="2"/>
        <v>3.792350265487074</v>
      </c>
      <c r="G63" s="4">
        <f t="shared" si="3"/>
        <v>2.2876444638972573</v>
      </c>
      <c r="I63" s="4">
        <f t="shared" si="4"/>
        <v>1.0399587606997578</v>
      </c>
    </row>
    <row r="64" spans="1:9" x14ac:dyDescent="0.2">
      <c r="A64" s="4">
        <f>IF('True_Odds_Calculator_3-way'!A63="","",'True_Odds_Calculator_3-way'!A63)</f>
        <v>2.08</v>
      </c>
      <c r="B64" s="4">
        <f>IF('True_Odds_Calculator_3-way'!B63="","",'True_Odds_Calculator_3-way'!B63)</f>
        <v>3.72</v>
      </c>
      <c r="C64" s="4">
        <f>IF('True_Odds_Calculator_3-way'!C63="","",'True_Odds_Calculator_3-way'!C63)</f>
        <v>3.45</v>
      </c>
      <c r="D64" s="4">
        <f t="shared" si="0"/>
        <v>3.9441507534074161E-2</v>
      </c>
      <c r="E64" s="4">
        <f t="shared" si="1"/>
        <v>2.1384790884271778</v>
      </c>
      <c r="F64" s="4">
        <f t="shared" si="2"/>
        <v>3.9112913623949459</v>
      </c>
      <c r="G64" s="4">
        <f t="shared" si="3"/>
        <v>3.6139191838237692</v>
      </c>
      <c r="I64" s="4">
        <f t="shared" si="4"/>
        <v>1.0394415075340742</v>
      </c>
    </row>
    <row r="65" spans="1:9" x14ac:dyDescent="0.2">
      <c r="A65" s="4">
        <f>IF('True_Odds_Calculator_3-way'!A64="","",'True_Odds_Calculator_3-way'!A64)</f>
        <v>2.35</v>
      </c>
      <c r="B65" s="4">
        <f>IF('True_Odds_Calculator_3-way'!B64="","",'True_Odds_Calculator_3-way'!B64)</f>
        <v>3.25</v>
      </c>
      <c r="C65" s="4">
        <f>IF('True_Odds_Calculator_3-way'!C64="","",'True_Odds_Calculator_3-way'!C64)</f>
        <v>3.28</v>
      </c>
      <c r="D65" s="4">
        <f t="shared" si="0"/>
        <v>3.8102271366412532E-2</v>
      </c>
      <c r="E65" s="4">
        <f t="shared" si="1"/>
        <v>2.4222977873039921</v>
      </c>
      <c r="F65" s="4">
        <f t="shared" si="2"/>
        <v>3.389927603238684</v>
      </c>
      <c r="G65" s="4">
        <f t="shared" si="3"/>
        <v>3.4225794698970762</v>
      </c>
      <c r="I65" s="4">
        <f t="shared" si="4"/>
        <v>1.0381022713664125</v>
      </c>
    </row>
    <row r="66" spans="1:9" x14ac:dyDescent="0.2">
      <c r="A66" s="4">
        <f>IF('True_Odds_Calculator_3-way'!A65="","",'True_Odds_Calculator_3-way'!A65)</f>
        <v>1.32</v>
      </c>
      <c r="B66" s="4">
        <f>IF('True_Odds_Calculator_3-way'!B65="","",'True_Odds_Calculator_3-way'!B65)</f>
        <v>5.23</v>
      </c>
      <c r="C66" s="4">
        <f>IF('True_Odds_Calculator_3-way'!C65="","",'True_Odds_Calculator_3-way'!C65)</f>
        <v>10.34</v>
      </c>
      <c r="D66" s="4">
        <f t="shared" si="0"/>
        <v>4.5492145325349842E-2</v>
      </c>
      <c r="E66" s="4">
        <f t="shared" si="1"/>
        <v>1.346961514341555</v>
      </c>
      <c r="F66" s="4">
        <f t="shared" si="2"/>
        <v>5.6805097129305002</v>
      </c>
      <c r="G66" s="4">
        <f t="shared" si="3"/>
        <v>12.262753970813513</v>
      </c>
      <c r="I66" s="4">
        <f t="shared" si="4"/>
        <v>1.0454921453253498</v>
      </c>
    </row>
    <row r="67" spans="1:9" x14ac:dyDescent="0.2">
      <c r="A67" s="4">
        <f>IF('True_Odds_Calculator_3-way'!A66="","",'True_Odds_Calculator_3-way'!A66)</f>
        <v>1.84</v>
      </c>
      <c r="B67" s="4">
        <f>IF('True_Odds_Calculator_3-way'!B66="","",'True_Odds_Calculator_3-way'!B66)</f>
        <v>3.73</v>
      </c>
      <c r="C67" s="4">
        <f>IF('True_Odds_Calculator_3-way'!C66="","",'True_Odds_Calculator_3-way'!C66)</f>
        <v>4.6100000000000003</v>
      </c>
      <c r="D67" s="4">
        <f t="shared" ref="D67:D130" si="5">IF(A67="","",((1/A67)+(1/B67)+(1/C67))-1)</f>
        <v>2.8494515311185742E-2</v>
      </c>
      <c r="E67" s="4">
        <f t="shared" ref="E67:E130" si="6">IF(A67="","",(3*A67)/(3-($D67*A67)))</f>
        <v>1.8727290032237167</v>
      </c>
      <c r="F67" s="4">
        <f t="shared" ref="F67:F130" si="7">IF(B67="","",(3*B67)/(3-($D67*B67)))</f>
        <v>3.8670008032379823</v>
      </c>
      <c r="G67" s="4">
        <f t="shared" ref="G67:G130" si="8">IF(C67="","",(3*C67)/(3-($D67*C67)))</f>
        <v>4.8210994160316112</v>
      </c>
      <c r="I67" s="4">
        <f t="shared" ref="I67:I130" si="9">IF(A67="","",D67+1)</f>
        <v>1.0284945153111857</v>
      </c>
    </row>
    <row r="68" spans="1:9" x14ac:dyDescent="0.2">
      <c r="A68" s="4">
        <f>IF('True_Odds_Calculator_3-way'!A67="","",'True_Odds_Calculator_3-way'!A67)</f>
        <v>3.39</v>
      </c>
      <c r="B68" s="4">
        <f>IF('True_Odds_Calculator_3-way'!B67="","",'True_Odds_Calculator_3-way'!B67)</f>
        <v>3.56</v>
      </c>
      <c r="C68" s="4">
        <f>IF('True_Odds_Calculator_3-way'!C67="","",'True_Odds_Calculator_3-way'!C67)</f>
        <v>2.16</v>
      </c>
      <c r="D68" s="4">
        <f t="shared" si="5"/>
        <v>3.884709010492049E-2</v>
      </c>
      <c r="E68" s="4">
        <f t="shared" si="6"/>
        <v>3.5456438804534467</v>
      </c>
      <c r="F68" s="4">
        <f t="shared" si="7"/>
        <v>3.7320416994041956</v>
      </c>
      <c r="G68" s="4">
        <f t="shared" si="8"/>
        <v>2.2221534197698243</v>
      </c>
      <c r="I68" s="4">
        <f t="shared" si="9"/>
        <v>1.0388470901049205</v>
      </c>
    </row>
    <row r="69" spans="1:9" x14ac:dyDescent="0.2">
      <c r="A69" s="4">
        <f>IF('True_Odds_Calculator_3-way'!A68="","",'True_Odds_Calculator_3-way'!A68)</f>
        <v>1.92</v>
      </c>
      <c r="B69" s="4">
        <f>IF('True_Odds_Calculator_3-way'!B68="","",'True_Odds_Calculator_3-way'!B68)</f>
        <v>3.74</v>
      </c>
      <c r="C69" s="4">
        <f>IF('True_Odds_Calculator_3-way'!C68="","",'True_Odds_Calculator_3-way'!C68)</f>
        <v>4.17</v>
      </c>
      <c r="D69" s="4">
        <f t="shared" si="5"/>
        <v>2.8021165954936533E-2</v>
      </c>
      <c r="E69" s="4">
        <f t="shared" si="6"/>
        <v>1.9550611800174873</v>
      </c>
      <c r="F69" s="4">
        <f t="shared" si="7"/>
        <v>3.8753788157239457</v>
      </c>
      <c r="G69" s="4">
        <f t="shared" si="8"/>
        <v>4.3390015985829526</v>
      </c>
      <c r="I69" s="4">
        <f t="shared" si="9"/>
        <v>1.0280211659549365</v>
      </c>
    </row>
    <row r="70" spans="1:9" x14ac:dyDescent="0.2">
      <c r="A70" s="4">
        <f>IF('True_Odds_Calculator_3-way'!A69="","",'True_Odds_Calculator_3-way'!A69)</f>
        <v>2.4900000000000002</v>
      </c>
      <c r="B70" s="4">
        <f>IF('True_Odds_Calculator_3-way'!B69="","",'True_Odds_Calculator_3-way'!B69)</f>
        <v>3.17</v>
      </c>
      <c r="C70" s="4">
        <f>IF('True_Odds_Calculator_3-way'!C69="","",'True_Odds_Calculator_3-way'!C69)</f>
        <v>3.23</v>
      </c>
      <c r="D70" s="4">
        <f t="shared" si="5"/>
        <v>2.6661362171836789E-2</v>
      </c>
      <c r="E70" s="4">
        <f t="shared" si="6"/>
        <v>2.5463479572358061</v>
      </c>
      <c r="F70" s="4">
        <f t="shared" si="7"/>
        <v>3.2618946596646694</v>
      </c>
      <c r="G70" s="4">
        <f t="shared" si="8"/>
        <v>3.3254586196556288</v>
      </c>
      <c r="I70" s="4">
        <f t="shared" si="9"/>
        <v>1.0266613621718368</v>
      </c>
    </row>
    <row r="71" spans="1:9" x14ac:dyDescent="0.2">
      <c r="A71" s="4">
        <f>IF('True_Odds_Calculator_3-way'!A70="","",'True_Odds_Calculator_3-way'!A70)</f>
        <v>1.45</v>
      </c>
      <c r="B71" s="4">
        <f>IF('True_Odds_Calculator_3-way'!B70="","",'True_Odds_Calculator_3-way'!B70)</f>
        <v>4.71</v>
      </c>
      <c r="C71" s="4">
        <f>IF('True_Odds_Calculator_3-way'!C70="","",'True_Odds_Calculator_3-way'!C70)</f>
        <v>7.6</v>
      </c>
      <c r="D71" s="4">
        <f t="shared" si="5"/>
        <v>3.3548344835292676E-2</v>
      </c>
      <c r="E71" s="4">
        <f t="shared" si="6"/>
        <v>1.4738993267182032</v>
      </c>
      <c r="F71" s="4">
        <f t="shared" si="7"/>
        <v>4.9718730343213471</v>
      </c>
      <c r="G71" s="4">
        <f t="shared" si="8"/>
        <v>8.305912349577536</v>
      </c>
      <c r="I71" s="4">
        <f t="shared" si="9"/>
        <v>1.0335483448352927</v>
      </c>
    </row>
    <row r="72" spans="1:9" x14ac:dyDescent="0.2">
      <c r="A72" s="4">
        <f>IF('True_Odds_Calculator_3-way'!A71="","",'True_Odds_Calculator_3-way'!A71)</f>
        <v>4.13</v>
      </c>
      <c r="B72" s="4">
        <f>IF('True_Odds_Calculator_3-way'!B71="","",'True_Odds_Calculator_3-way'!B71)</f>
        <v>4.26</v>
      </c>
      <c r="C72" s="4">
        <f>IF('True_Odds_Calculator_3-way'!C71="","",'True_Odds_Calculator_3-way'!C71)</f>
        <v>1.81</v>
      </c>
      <c r="D72" s="4">
        <f t="shared" si="5"/>
        <v>2.9358722488189493E-2</v>
      </c>
      <c r="E72" s="4">
        <f t="shared" si="6"/>
        <v>4.3039536460938335</v>
      </c>
      <c r="F72" s="4">
        <f t="shared" si="7"/>
        <v>4.4453227768415191</v>
      </c>
      <c r="G72" s="4">
        <f t="shared" si="8"/>
        <v>1.8426388384568764</v>
      </c>
      <c r="I72" s="4">
        <f t="shared" si="9"/>
        <v>1.0293587224881895</v>
      </c>
    </row>
    <row r="73" spans="1:9" x14ac:dyDescent="0.2">
      <c r="A73" s="4">
        <f>IF('True_Odds_Calculator_3-way'!A72="","",'True_Odds_Calculator_3-way'!A72)</f>
        <v>2.02</v>
      </c>
      <c r="B73" s="4">
        <f>IF('True_Odds_Calculator_3-way'!B72="","",'True_Odds_Calculator_3-way'!B72)</f>
        <v>3.42</v>
      </c>
      <c r="C73" s="4">
        <f>IF('True_Odds_Calculator_3-way'!C72="","",'True_Odds_Calculator_3-way'!C72)</f>
        <v>4.1500000000000004</v>
      </c>
      <c r="D73" s="4">
        <f t="shared" si="5"/>
        <v>2.8411021190895225E-2</v>
      </c>
      <c r="E73" s="4">
        <f t="shared" si="6"/>
        <v>2.0593964341930917</v>
      </c>
      <c r="F73" s="4">
        <f t="shared" si="7"/>
        <v>3.5344766228632154</v>
      </c>
      <c r="G73" s="4">
        <f t="shared" si="8"/>
        <v>4.3197754368765278</v>
      </c>
      <c r="I73" s="4">
        <f t="shared" si="9"/>
        <v>1.0284110211908952</v>
      </c>
    </row>
    <row r="74" spans="1:9" x14ac:dyDescent="0.2">
      <c r="A74" s="4">
        <f>IF('True_Odds_Calculator_3-way'!A73="","",'True_Odds_Calculator_3-way'!A73)</f>
        <v>3.15</v>
      </c>
      <c r="B74" s="4">
        <f>IF('True_Odds_Calculator_3-way'!B73="","",'True_Odds_Calculator_3-way'!B73)</f>
        <v>3</v>
      </c>
      <c r="C74" s="4">
        <f>IF('True_Odds_Calculator_3-way'!C73="","",'True_Odds_Calculator_3-way'!C73)</f>
        <v>2.66</v>
      </c>
      <c r="D74" s="4">
        <f t="shared" si="5"/>
        <v>2.6733500417710943E-2</v>
      </c>
      <c r="E74" s="4">
        <f t="shared" si="6"/>
        <v>3.2409747292418767</v>
      </c>
      <c r="F74" s="4">
        <f t="shared" si="7"/>
        <v>3.082403433476395</v>
      </c>
      <c r="G74" s="4">
        <f t="shared" si="8"/>
        <v>2.7245827010622157</v>
      </c>
      <c r="I74" s="4">
        <f t="shared" si="9"/>
        <v>1.0267335004177109</v>
      </c>
    </row>
    <row r="75" spans="1:9" x14ac:dyDescent="0.2">
      <c r="A75" s="4">
        <f>IF('True_Odds_Calculator_3-way'!A74="","",'True_Odds_Calculator_3-way'!A74)</f>
        <v>2.2200000000000002</v>
      </c>
      <c r="B75" s="4">
        <f>IF('True_Odds_Calculator_3-way'!B74="","",'True_Odds_Calculator_3-way'!B74)</f>
        <v>3.49</v>
      </c>
      <c r="C75" s="4">
        <f>IF('True_Odds_Calculator_3-way'!C74="","",'True_Odds_Calculator_3-way'!C74)</f>
        <v>3.44</v>
      </c>
      <c r="D75" s="4">
        <f t="shared" si="5"/>
        <v>2.7681076158453388E-2</v>
      </c>
      <c r="E75" s="4">
        <f t="shared" si="6"/>
        <v>2.2664254506756309</v>
      </c>
      <c r="F75" s="4">
        <f t="shared" si="7"/>
        <v>3.6061256056565596</v>
      </c>
      <c r="G75" s="4">
        <f t="shared" si="8"/>
        <v>3.5527683026186514</v>
      </c>
      <c r="I75" s="4">
        <f t="shared" si="9"/>
        <v>1.0276810761584534</v>
      </c>
    </row>
    <row r="76" spans="1:9" x14ac:dyDescent="0.2">
      <c r="A76" s="4">
        <f>IF('True_Odds_Calculator_3-way'!A75="","",'True_Odds_Calculator_3-way'!A75)</f>
        <v>1.84</v>
      </c>
      <c r="B76" s="4">
        <f>IF('True_Odds_Calculator_3-way'!B75="","",'True_Odds_Calculator_3-way'!B75)</f>
        <v>4.0599999999999996</v>
      </c>
      <c r="C76" s="4">
        <f>IF('True_Odds_Calculator_3-way'!C75="","",'True_Odds_Calculator_3-way'!C75)</f>
        <v>4.18</v>
      </c>
      <c r="D76" s="4">
        <f t="shared" si="5"/>
        <v>2.9018129349542621E-2</v>
      </c>
      <c r="E76" s="4">
        <f t="shared" si="6"/>
        <v>1.8733413280638078</v>
      </c>
      <c r="F76" s="4">
        <f t="shared" si="7"/>
        <v>4.2259584674337249</v>
      </c>
      <c r="G76" s="4">
        <f t="shared" si="8"/>
        <v>4.3561265919035286</v>
      </c>
      <c r="I76" s="4">
        <f t="shared" si="9"/>
        <v>1.0290181293495426</v>
      </c>
    </row>
    <row r="77" spans="1:9" x14ac:dyDescent="0.2">
      <c r="A77" s="4">
        <f>IF('True_Odds_Calculator_3-way'!A76="","",'True_Odds_Calculator_3-way'!A76)</f>
        <v>1.48</v>
      </c>
      <c r="B77" s="4">
        <f>IF('True_Odds_Calculator_3-way'!B76="","",'True_Odds_Calculator_3-way'!B76)</f>
        <v>4.7300000000000004</v>
      </c>
      <c r="C77" s="4">
        <f>IF('True_Odds_Calculator_3-way'!C76="","",'True_Odds_Calculator_3-way'!C76)</f>
        <v>6.72</v>
      </c>
      <c r="D77" s="4">
        <f t="shared" si="5"/>
        <v>3.5901689971457262E-2</v>
      </c>
      <c r="E77" s="4">
        <f t="shared" si="6"/>
        <v>1.5066856637143347</v>
      </c>
      <c r="F77" s="4">
        <f t="shared" si="7"/>
        <v>5.013806506548554</v>
      </c>
      <c r="G77" s="4">
        <f t="shared" si="8"/>
        <v>7.3076822383758948</v>
      </c>
      <c r="I77" s="4">
        <f t="shared" si="9"/>
        <v>1.0359016899714573</v>
      </c>
    </row>
    <row r="78" spans="1:9" x14ac:dyDescent="0.2">
      <c r="A78" s="4">
        <f>IF('True_Odds_Calculator_3-way'!A77="","",'True_Odds_Calculator_3-way'!A77)</f>
        <v>4.2</v>
      </c>
      <c r="B78" s="4">
        <f>IF('True_Odds_Calculator_3-way'!B77="","",'True_Odds_Calculator_3-way'!B77)</f>
        <v>4.3499999999999996</v>
      </c>
      <c r="C78" s="4">
        <f>IF('True_Odds_Calculator_3-way'!C77="","",'True_Odds_Calculator_3-way'!C77)</f>
        <v>1.78</v>
      </c>
      <c r="D78" s="4">
        <f t="shared" si="5"/>
        <v>2.9778048375491251E-2</v>
      </c>
      <c r="E78" s="4">
        <f t="shared" si="6"/>
        <v>4.3827120562788071</v>
      </c>
      <c r="F78" s="4">
        <f t="shared" si="7"/>
        <v>4.5463009562153998</v>
      </c>
      <c r="G78" s="4">
        <f t="shared" si="8"/>
        <v>1.812015244717839</v>
      </c>
      <c r="I78" s="4">
        <f t="shared" si="9"/>
        <v>1.0297780483754913</v>
      </c>
    </row>
    <row r="79" spans="1:9" x14ac:dyDescent="0.2">
      <c r="A79" s="4">
        <f>IF('True_Odds_Calculator_3-way'!A78="","",'True_Odds_Calculator_3-way'!A78)</f>
        <v>1.51</v>
      </c>
      <c r="B79" s="4">
        <f>IF('True_Odds_Calculator_3-way'!B78="","",'True_Odds_Calculator_3-way'!B78)</f>
        <v>4.45</v>
      </c>
      <c r="C79" s="4">
        <f>IF('True_Odds_Calculator_3-way'!C78="","",'True_Odds_Calculator_3-way'!C78)</f>
        <v>6.99</v>
      </c>
      <c r="D79" s="4">
        <f t="shared" si="5"/>
        <v>3.0032273204809057E-2</v>
      </c>
      <c r="E79" s="4">
        <f t="shared" si="6"/>
        <v>1.5331758606805517</v>
      </c>
      <c r="F79" s="4">
        <f t="shared" si="7"/>
        <v>4.6574808608616927</v>
      </c>
      <c r="G79" s="4">
        <f t="shared" si="8"/>
        <v>7.5159285797533117</v>
      </c>
      <c r="I79" s="4">
        <f t="shared" si="9"/>
        <v>1.0300322732048091</v>
      </c>
    </row>
    <row r="80" spans="1:9" x14ac:dyDescent="0.2">
      <c r="A80" s="4">
        <f>IF('True_Odds_Calculator_3-way'!A79="","",'True_Odds_Calculator_3-way'!A79)</f>
        <v>1.7</v>
      </c>
      <c r="B80" s="4">
        <f>IF('True_Odds_Calculator_3-way'!B79="","",'True_Odds_Calculator_3-way'!B79)</f>
        <v>4.24</v>
      </c>
      <c r="C80" s="4">
        <f>IF('True_Odds_Calculator_3-way'!C79="","",'True_Odds_Calculator_3-way'!C79)</f>
        <v>4.79</v>
      </c>
      <c r="D80" s="4">
        <f t="shared" si="5"/>
        <v>3.2852617944802542E-2</v>
      </c>
      <c r="E80" s="4">
        <f t="shared" si="6"/>
        <v>1.7322483732622986</v>
      </c>
      <c r="F80" s="4">
        <f t="shared" si="7"/>
        <v>4.4464565360734101</v>
      </c>
      <c r="G80" s="4">
        <f t="shared" si="8"/>
        <v>5.0551671765158321</v>
      </c>
      <c r="I80" s="4">
        <f t="shared" si="9"/>
        <v>1.0328526179448025</v>
      </c>
    </row>
    <row r="81" spans="1:9" x14ac:dyDescent="0.2">
      <c r="A81" s="4">
        <f>IF('True_Odds_Calculator_3-way'!A80="","",'True_Odds_Calculator_3-way'!A80)</f>
        <v>2.3199999999999998</v>
      </c>
      <c r="B81" s="4">
        <f>IF('True_Odds_Calculator_3-way'!B80="","",'True_Odds_Calculator_3-way'!B80)</f>
        <v>3.7</v>
      </c>
      <c r="C81" s="4">
        <f>IF('True_Odds_Calculator_3-way'!C80="","",'True_Odds_Calculator_3-way'!C80)</f>
        <v>3.06</v>
      </c>
      <c r="D81" s="4">
        <f t="shared" si="5"/>
        <v>2.810213864980593E-2</v>
      </c>
      <c r="E81" s="4">
        <f t="shared" si="6"/>
        <v>2.3715390467752337</v>
      </c>
      <c r="F81" s="4">
        <f t="shared" si="7"/>
        <v>3.8328436961318015</v>
      </c>
      <c r="G81" s="4">
        <f t="shared" si="8"/>
        <v>3.1503007934807288</v>
      </c>
      <c r="I81" s="4">
        <f t="shared" si="9"/>
        <v>1.0281021386498059</v>
      </c>
    </row>
    <row r="82" spans="1:9" x14ac:dyDescent="0.2">
      <c r="A82" s="4">
        <f>IF('True_Odds_Calculator_3-way'!A81="","",'True_Odds_Calculator_3-way'!A81)</f>
        <v>2.7</v>
      </c>
      <c r="B82" s="4">
        <f>IF('True_Odds_Calculator_3-way'!B81="","",'True_Odds_Calculator_3-way'!B81)</f>
        <v>3.06</v>
      </c>
      <c r="C82" s="4">
        <f>IF('True_Odds_Calculator_3-way'!C81="","",'True_Odds_Calculator_3-way'!C81)</f>
        <v>2.94</v>
      </c>
      <c r="D82" s="4">
        <f t="shared" si="5"/>
        <v>3.7303810413054084E-2</v>
      </c>
      <c r="E82" s="4">
        <f t="shared" si="6"/>
        <v>2.793797358287442</v>
      </c>
      <c r="F82" s="4">
        <f t="shared" si="7"/>
        <v>3.1810381405874311</v>
      </c>
      <c r="G82" s="4">
        <f t="shared" si="8"/>
        <v>3.0515580480303921</v>
      </c>
      <c r="I82" s="4">
        <f t="shared" si="9"/>
        <v>1.0373038104130541</v>
      </c>
    </row>
    <row r="83" spans="1:9" x14ac:dyDescent="0.2">
      <c r="A83" s="4">
        <f>IF('True_Odds_Calculator_3-way'!A82="","",'True_Odds_Calculator_3-way'!A82)</f>
        <v>2.39</v>
      </c>
      <c r="B83" s="4">
        <f>IF('True_Odds_Calculator_3-way'!B82="","",'True_Odds_Calculator_3-way'!B82)</f>
        <v>3.33</v>
      </c>
      <c r="C83" s="4">
        <f>IF('True_Odds_Calculator_3-way'!C82="","",'True_Odds_Calculator_3-way'!C82)</f>
        <v>3.12</v>
      </c>
      <c r="D83" s="4">
        <f t="shared" si="5"/>
        <v>3.9223162654125066E-2</v>
      </c>
      <c r="E83" s="4">
        <f t="shared" si="6"/>
        <v>2.4670911364867458</v>
      </c>
      <c r="F83" s="4">
        <f t="shared" si="7"/>
        <v>3.48158002329733</v>
      </c>
      <c r="G83" s="4">
        <f t="shared" si="8"/>
        <v>3.2526837662011037</v>
      </c>
      <c r="I83" s="4">
        <f t="shared" si="9"/>
        <v>1.0392231626541251</v>
      </c>
    </row>
    <row r="84" spans="1:9" x14ac:dyDescent="0.2">
      <c r="A84" s="4">
        <f>IF('True_Odds_Calculator_3-way'!A83="","",'True_Odds_Calculator_3-way'!A83)</f>
        <v>3.53</v>
      </c>
      <c r="B84" s="4">
        <f>IF('True_Odds_Calculator_3-way'!B83="","",'True_Odds_Calculator_3-way'!B83)</f>
        <v>3.2</v>
      </c>
      <c r="C84" s="4">
        <f>IF('True_Odds_Calculator_3-way'!C83="","",'True_Odds_Calculator_3-way'!C83)</f>
        <v>2.2599999999999998</v>
      </c>
      <c r="D84" s="4">
        <f t="shared" si="5"/>
        <v>3.8263995086364577E-2</v>
      </c>
      <c r="E84" s="4">
        <f t="shared" si="6"/>
        <v>3.6964278474609968</v>
      </c>
      <c r="F84" s="4">
        <f t="shared" si="7"/>
        <v>3.336165348815328</v>
      </c>
      <c r="G84" s="4">
        <f t="shared" si="8"/>
        <v>2.327079325067849</v>
      </c>
      <c r="I84" s="4">
        <f t="shared" si="9"/>
        <v>1.0382639950863646</v>
      </c>
    </row>
    <row r="85" spans="1:9" x14ac:dyDescent="0.2">
      <c r="A85" s="4">
        <f>IF('True_Odds_Calculator_3-way'!A84="","",'True_Odds_Calculator_3-way'!A84)</f>
        <v>2.36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3.18</v>
      </c>
      <c r="D85" s="4">
        <f t="shared" si="5"/>
        <v>4.4942688622022109E-2</v>
      </c>
      <c r="E85" s="4">
        <f t="shared" si="6"/>
        <v>2.4464956457230809</v>
      </c>
      <c r="F85" s="4">
        <f t="shared" si="7"/>
        <v>3.4273857092051268</v>
      </c>
      <c r="G85" s="4">
        <f t="shared" si="8"/>
        <v>3.3390708298273148</v>
      </c>
      <c r="I85" s="4">
        <f t="shared" si="9"/>
        <v>1.0449426886220221</v>
      </c>
    </row>
    <row r="86" spans="1:9" x14ac:dyDescent="0.2">
      <c r="A86" s="4">
        <f>IF('True_Odds_Calculator_3-way'!A85="","",'True_Odds_Calculator_3-way'!A85)</f>
        <v>3.25</v>
      </c>
      <c r="B86" s="4">
        <f>IF('True_Odds_Calculator_3-way'!B85="","",'True_Odds_Calculator_3-way'!B85)</f>
        <v>3.34</v>
      </c>
      <c r="C86" s="4">
        <f>IF('True_Odds_Calculator_3-way'!C85="","",'True_Odds_Calculator_3-way'!C85)</f>
        <v>2.38</v>
      </c>
      <c r="D86" s="4">
        <f t="shared" si="5"/>
        <v>2.7261572523988864E-2</v>
      </c>
      <c r="E86" s="4">
        <f t="shared" si="6"/>
        <v>3.3489044345447709</v>
      </c>
      <c r="F86" s="4">
        <f t="shared" si="7"/>
        <v>3.4445461696747213</v>
      </c>
      <c r="G86" s="4">
        <f t="shared" si="8"/>
        <v>2.4326113362229953</v>
      </c>
      <c r="I86" s="4">
        <f t="shared" si="9"/>
        <v>1.0272615725239889</v>
      </c>
    </row>
    <row r="87" spans="1:9" x14ac:dyDescent="0.2">
      <c r="A87" s="4">
        <f>IF('True_Odds_Calculator_3-way'!A86="","",'True_Odds_Calculator_3-way'!A86)</f>
        <v>1.78</v>
      </c>
      <c r="B87" s="4">
        <f>IF('True_Odds_Calculator_3-way'!B86="","",'True_Odds_Calculator_3-way'!B86)</f>
        <v>3.67</v>
      </c>
      <c r="C87" s="4">
        <f>IF('True_Odds_Calculator_3-way'!C86="","",'True_Odds_Calculator_3-way'!C86)</f>
        <v>5.09</v>
      </c>
      <c r="D87" s="4">
        <f t="shared" si="5"/>
        <v>3.0740971065654987E-2</v>
      </c>
      <c r="E87" s="4">
        <f t="shared" si="6"/>
        <v>1.8130697445710038</v>
      </c>
      <c r="F87" s="4">
        <f t="shared" si="7"/>
        <v>3.8134087843331912</v>
      </c>
      <c r="G87" s="4">
        <f t="shared" si="8"/>
        <v>5.3700886871479065</v>
      </c>
      <c r="I87" s="4">
        <f t="shared" si="9"/>
        <v>1.030740971065655</v>
      </c>
    </row>
    <row r="88" spans="1:9" x14ac:dyDescent="0.2">
      <c r="A88" s="4">
        <f>IF('True_Odds_Calculator_3-way'!A87="","",'True_Odds_Calculator_3-way'!A87)</f>
        <v>1.52</v>
      </c>
      <c r="B88" s="4">
        <f>IF('True_Odds_Calculator_3-way'!B87="","",'True_Odds_Calculator_3-way'!B87)</f>
        <v>4.8499999999999996</v>
      </c>
      <c r="C88" s="4">
        <f>IF('True_Odds_Calculator_3-way'!C87="","",'True_Odds_Calculator_3-way'!C87)</f>
        <v>5.94</v>
      </c>
      <c r="D88" s="4">
        <f t="shared" si="5"/>
        <v>3.2430472202582994E-2</v>
      </c>
      <c r="E88" s="4">
        <f t="shared" si="6"/>
        <v>1.5453930317169626</v>
      </c>
      <c r="F88" s="4">
        <f t="shared" si="7"/>
        <v>5.1183513933456668</v>
      </c>
      <c r="G88" s="4">
        <f t="shared" si="8"/>
        <v>6.3475938206058418</v>
      </c>
      <c r="I88" s="4">
        <f t="shared" si="9"/>
        <v>1.032430472202583</v>
      </c>
    </row>
    <row r="89" spans="1:9" x14ac:dyDescent="0.2">
      <c r="A89" s="4">
        <f>IF('True_Odds_Calculator_3-way'!A88="","",'True_Odds_Calculator_3-way'!A88)</f>
        <v>1.53</v>
      </c>
      <c r="B89" s="4">
        <f>IF('True_Odds_Calculator_3-way'!B88="","",'True_Odds_Calculator_3-way'!B88)</f>
        <v>4.51</v>
      </c>
      <c r="C89" s="4">
        <f>IF('True_Odds_Calculator_3-way'!C88="","",'True_Odds_Calculator_3-way'!C88)</f>
        <v>6.45</v>
      </c>
      <c r="D89" s="4">
        <f t="shared" si="5"/>
        <v>3.0363020953925624E-2</v>
      </c>
      <c r="E89" s="4">
        <f t="shared" si="6"/>
        <v>1.554064913826561</v>
      </c>
      <c r="F89" s="4">
        <f t="shared" si="7"/>
        <v>4.7257084670969407</v>
      </c>
      <c r="G89" s="4">
        <f t="shared" si="8"/>
        <v>6.9004658251477391</v>
      </c>
      <c r="I89" s="4">
        <f t="shared" si="9"/>
        <v>1.0303630209539256</v>
      </c>
    </row>
    <row r="90" spans="1:9" x14ac:dyDescent="0.2">
      <c r="A90" s="4">
        <f>IF('True_Odds_Calculator_3-way'!A89="","",'True_Odds_Calculator_3-way'!A89)</f>
        <v>1.27</v>
      </c>
      <c r="B90" s="4">
        <f>IF('True_Odds_Calculator_3-way'!B89="","",'True_Odds_Calculator_3-way'!B89)</f>
        <v>6.14</v>
      </c>
      <c r="C90" s="4">
        <f>IF('True_Odds_Calculator_3-way'!C89="","",'True_Odds_Calculator_3-way'!C89)</f>
        <v>11.78</v>
      </c>
      <c r="D90" s="4">
        <f t="shared" si="5"/>
        <v>3.515766777804763E-2</v>
      </c>
      <c r="E90" s="4">
        <f t="shared" si="6"/>
        <v>1.2891875097458303</v>
      </c>
      <c r="F90" s="4">
        <f t="shared" si="7"/>
        <v>6.6160658080598873</v>
      </c>
      <c r="G90" s="4">
        <f t="shared" si="8"/>
        <v>13.666724724264425</v>
      </c>
      <c r="I90" s="4">
        <f t="shared" si="9"/>
        <v>1.0351576677780476</v>
      </c>
    </row>
    <row r="91" spans="1:9" x14ac:dyDescent="0.2">
      <c r="A91" s="4">
        <f>IF('True_Odds_Calculator_3-way'!A90="","",'True_Odds_Calculator_3-way'!A90)</f>
        <v>2.3199999999999998</v>
      </c>
      <c r="B91" s="4">
        <f>IF('True_Odds_Calculator_3-way'!B90="","",'True_Odds_Calculator_3-way'!B90)</f>
        <v>3.25</v>
      </c>
      <c r="C91" s="4">
        <f>IF('True_Odds_Calculator_3-way'!C90="","",'True_Odds_Calculator_3-way'!C90)</f>
        <v>3.46</v>
      </c>
      <c r="D91" s="4">
        <f t="shared" si="5"/>
        <v>2.7744131491390878E-2</v>
      </c>
      <c r="E91" s="4">
        <f t="shared" si="6"/>
        <v>2.3708680690189992</v>
      </c>
      <c r="F91" s="4">
        <f t="shared" si="7"/>
        <v>3.3507093990016186</v>
      </c>
      <c r="G91" s="4">
        <f t="shared" si="8"/>
        <v>3.5743736356080054</v>
      </c>
      <c r="I91" s="4">
        <f t="shared" si="9"/>
        <v>1.0277441314913909</v>
      </c>
    </row>
    <row r="92" spans="1:9" x14ac:dyDescent="0.2">
      <c r="A92" s="4">
        <f>IF('True_Odds_Calculator_3-way'!A91="","",'True_Odds_Calculator_3-way'!A91)</f>
        <v>2.0099999999999998</v>
      </c>
      <c r="B92" s="4">
        <f>IF('True_Odds_Calculator_3-way'!B91="","",'True_Odds_Calculator_3-way'!B91)</f>
        <v>3.61</v>
      </c>
      <c r="C92" s="4">
        <f>IF('True_Odds_Calculator_3-way'!C91="","",'True_Odds_Calculator_3-way'!C91)</f>
        <v>3.92</v>
      </c>
      <c r="D92" s="4">
        <f t="shared" si="5"/>
        <v>2.9622788876579431E-2</v>
      </c>
      <c r="E92" s="4">
        <f t="shared" si="6"/>
        <v>2.0507008096798991</v>
      </c>
      <c r="F92" s="4">
        <f t="shared" si="7"/>
        <v>3.7434389593653217</v>
      </c>
      <c r="G92" s="4">
        <f t="shared" si="8"/>
        <v>4.0778414612606735</v>
      </c>
      <c r="I92" s="4">
        <f t="shared" si="9"/>
        <v>1.0296227888765794</v>
      </c>
    </row>
    <row r="93" spans="1:9" x14ac:dyDescent="0.2">
      <c r="A93" s="4">
        <f>IF('True_Odds_Calculator_3-way'!A92="","",'True_Odds_Calculator_3-way'!A92)</f>
        <v>5.64</v>
      </c>
      <c r="B93" s="4">
        <f>IF('True_Odds_Calculator_3-way'!B92="","",'True_Odds_Calculator_3-way'!B92)</f>
        <v>4.0199999999999996</v>
      </c>
      <c r="C93" s="4">
        <f>IF('True_Odds_Calculator_3-way'!C92="","",'True_Odds_Calculator_3-way'!C92)</f>
        <v>1.65</v>
      </c>
      <c r="D93" s="4">
        <f t="shared" si="5"/>
        <v>3.2121789505085818E-2</v>
      </c>
      <c r="E93" s="4">
        <f t="shared" si="6"/>
        <v>6.0024837784238594</v>
      </c>
      <c r="F93" s="4">
        <f t="shared" si="7"/>
        <v>4.200816579528917</v>
      </c>
      <c r="G93" s="4">
        <f t="shared" si="8"/>
        <v>1.6796747879871983</v>
      </c>
      <c r="I93" s="4">
        <f t="shared" si="9"/>
        <v>1.0321217895050858</v>
      </c>
    </row>
    <row r="94" spans="1:9" x14ac:dyDescent="0.2">
      <c r="A94" s="4">
        <f>IF('True_Odds_Calculator_3-way'!A93="","",'True_Odds_Calculator_3-way'!A93)</f>
        <v>2.2999999999999998</v>
      </c>
      <c r="B94" s="4">
        <f>IF('True_Odds_Calculator_3-way'!B93="","",'True_Odds_Calculator_3-way'!B93)</f>
        <v>3.63</v>
      </c>
      <c r="C94" s="4">
        <f>IF('True_Odds_Calculator_3-way'!C93="","",'True_Odds_Calculator_3-way'!C93)</f>
        <v>3</v>
      </c>
      <c r="D94" s="4">
        <f t="shared" si="5"/>
        <v>4.359803569289733E-2</v>
      </c>
      <c r="E94" s="4">
        <f t="shared" si="6"/>
        <v>2.3795363860915826</v>
      </c>
      <c r="F94" s="4">
        <f t="shared" si="7"/>
        <v>3.8321603427172586</v>
      </c>
      <c r="G94" s="4">
        <f t="shared" si="8"/>
        <v>3.1367564182842829</v>
      </c>
      <c r="I94" s="4">
        <f t="shared" si="9"/>
        <v>1.0435980356928973</v>
      </c>
    </row>
    <row r="95" spans="1:9" x14ac:dyDescent="0.2">
      <c r="A95" s="4">
        <f>IF('True_Odds_Calculator_3-way'!A94="","",'True_Odds_Calculator_3-way'!A94)</f>
        <v>1.58</v>
      </c>
      <c r="B95" s="4">
        <f>IF('True_Odds_Calculator_3-way'!B94="","",'True_Odds_Calculator_3-way'!B94)</f>
        <v>4.0599999999999996</v>
      </c>
      <c r="C95" s="4">
        <f>IF('True_Odds_Calculator_3-way'!C94="","",'True_Odds_Calculator_3-way'!C94)</f>
        <v>5.79</v>
      </c>
      <c r="D95" s="4">
        <f t="shared" si="5"/>
        <v>5.1928382799577344E-2</v>
      </c>
      <c r="E95" s="4">
        <f t="shared" si="6"/>
        <v>1.6244263522842664</v>
      </c>
      <c r="F95" s="4">
        <f t="shared" si="7"/>
        <v>4.3668893096114374</v>
      </c>
      <c r="G95" s="4">
        <f t="shared" si="8"/>
        <v>6.4349190318238518</v>
      </c>
      <c r="I95" s="4">
        <f t="shared" si="9"/>
        <v>1.0519283827995773</v>
      </c>
    </row>
    <row r="96" spans="1:9" x14ac:dyDescent="0.2">
      <c r="A96" s="4">
        <f>IF('True_Odds_Calculator_3-way'!A95="","",'True_Odds_Calculator_3-way'!A95)</f>
        <v>1.75</v>
      </c>
      <c r="B96" s="4">
        <f>IF('True_Odds_Calculator_3-way'!B95="","",'True_Odds_Calculator_3-way'!B95)</f>
        <v>3.88</v>
      </c>
      <c r="C96" s="4">
        <f>IF('True_Odds_Calculator_3-way'!C95="","",'True_Odds_Calculator_3-way'!C95)</f>
        <v>4.54</v>
      </c>
      <c r="D96" s="4">
        <f t="shared" si="5"/>
        <v>4.9424847372074643E-2</v>
      </c>
      <c r="E96" s="4">
        <f t="shared" si="6"/>
        <v>1.8019523790966836</v>
      </c>
      <c r="F96" s="4">
        <f t="shared" si="7"/>
        <v>4.144957286409638</v>
      </c>
      <c r="G96" s="4">
        <f t="shared" si="8"/>
        <v>4.9070273367858048</v>
      </c>
      <c r="I96" s="4">
        <f t="shared" si="9"/>
        <v>1.0494248473720746</v>
      </c>
    </row>
    <row r="97" spans="1:9" x14ac:dyDescent="0.2">
      <c r="A97" s="4">
        <f>IF('True_Odds_Calculator_3-way'!A96="","",'True_Odds_Calculator_3-way'!A96)</f>
        <v>1.72</v>
      </c>
      <c r="B97" s="4">
        <f>IF('True_Odds_Calculator_3-way'!B96="","",'True_Odds_Calculator_3-way'!B96)</f>
        <v>3.86</v>
      </c>
      <c r="C97" s="4">
        <f>IF('True_Odds_Calculator_3-way'!C96="","",'True_Odds_Calculator_3-way'!C96)</f>
        <v>5.21</v>
      </c>
      <c r="D97" s="4">
        <f t="shared" si="5"/>
        <v>3.2401286004673402E-2</v>
      </c>
      <c r="E97" s="4">
        <f t="shared" si="6"/>
        <v>1.7525567870527914</v>
      </c>
      <c r="F97" s="4">
        <f t="shared" si="7"/>
        <v>4.0279227066341168</v>
      </c>
      <c r="G97" s="4">
        <f t="shared" si="8"/>
        <v>5.5206481602857345</v>
      </c>
      <c r="I97" s="4">
        <f t="shared" si="9"/>
        <v>1.0324012860046734</v>
      </c>
    </row>
    <row r="98" spans="1:9" x14ac:dyDescent="0.2">
      <c r="A98" s="4">
        <f>IF('True_Odds_Calculator_3-way'!A97="","",'True_Odds_Calculator_3-way'!A97)</f>
        <v>2.14</v>
      </c>
      <c r="B98" s="4">
        <f>IF('True_Odds_Calculator_3-way'!B97="","",'True_Odds_Calculator_3-way'!B97)</f>
        <v>3.45</v>
      </c>
      <c r="C98" s="4">
        <f>IF('True_Odds_Calculator_3-way'!C97="","",'True_Odds_Calculator_3-way'!C97)</f>
        <v>3.7</v>
      </c>
      <c r="D98" s="4">
        <f t="shared" si="5"/>
        <v>2.7415062360206521E-2</v>
      </c>
      <c r="E98" s="4">
        <f t="shared" si="6"/>
        <v>2.1826847528771296</v>
      </c>
      <c r="F98" s="4">
        <f t="shared" si="7"/>
        <v>3.5623100964568728</v>
      </c>
      <c r="G98" s="4">
        <f t="shared" si="8"/>
        <v>3.8294821052238071</v>
      </c>
      <c r="I98" s="4">
        <f t="shared" si="9"/>
        <v>1.0274150623602065</v>
      </c>
    </row>
    <row r="99" spans="1:9" x14ac:dyDescent="0.2">
      <c r="A99" s="4">
        <f>IF('True_Odds_Calculator_3-way'!A98="","",'True_Odds_Calculator_3-way'!A98)</f>
        <v>2.48</v>
      </c>
      <c r="B99" s="4">
        <f>IF('True_Odds_Calculator_3-way'!B98="","",'True_Odds_Calculator_3-way'!B98)</f>
        <v>3.72</v>
      </c>
      <c r="C99" s="4">
        <f>IF('True_Odds_Calculator_3-way'!C98="","",'True_Odds_Calculator_3-way'!C98)</f>
        <v>2.82</v>
      </c>
      <c r="D99" s="4">
        <f t="shared" si="5"/>
        <v>2.6652939830702493E-2</v>
      </c>
      <c r="E99" s="4">
        <f t="shared" si="6"/>
        <v>2.5358731386578999</v>
      </c>
      <c r="F99" s="4">
        <f t="shared" si="7"/>
        <v>3.8471468387853904</v>
      </c>
      <c r="G99" s="4">
        <f t="shared" si="8"/>
        <v>2.8924671887062976</v>
      </c>
      <c r="I99" s="4">
        <f t="shared" si="9"/>
        <v>1.0266529398307025</v>
      </c>
    </row>
    <row r="100" spans="1:9" x14ac:dyDescent="0.2">
      <c r="A100" s="4">
        <f>IF('True_Odds_Calculator_3-way'!A99="","",'True_Odds_Calculator_3-way'!A99)</f>
        <v>2.16</v>
      </c>
      <c r="B100" s="4">
        <f>IF('True_Odds_Calculator_3-way'!B99="","",'True_Odds_Calculator_3-way'!B99)</f>
        <v>3.64</v>
      </c>
      <c r="C100" s="4">
        <f>IF('True_Odds_Calculator_3-way'!C99="","",'True_Odds_Calculator_3-way'!C99)</f>
        <v>3.44</v>
      </c>
      <c r="D100" s="4">
        <f t="shared" si="5"/>
        <v>2.8385912106842381E-2</v>
      </c>
      <c r="E100" s="4">
        <f t="shared" si="6"/>
        <v>2.2050668401298195</v>
      </c>
      <c r="F100" s="4">
        <f t="shared" si="7"/>
        <v>3.7698391931109954</v>
      </c>
      <c r="G100" s="4">
        <f t="shared" si="8"/>
        <v>3.5557362980081564</v>
      </c>
      <c r="I100" s="4">
        <f t="shared" si="9"/>
        <v>1.0283859121068424</v>
      </c>
    </row>
    <row r="101" spans="1:9" x14ac:dyDescent="0.2">
      <c r="A101" s="4">
        <f>IF('True_Odds_Calculator_3-way'!A100="","",'True_Odds_Calculator_3-way'!A100)</f>
        <v>1.97</v>
      </c>
      <c r="B101" s="4">
        <f>IF('True_Odds_Calculator_3-way'!B100="","",'True_Odds_Calculator_3-way'!B100)</f>
        <v>3.79</v>
      </c>
      <c r="C101" s="4">
        <f>IF('True_Odds_Calculator_3-way'!C100="","",'True_Odds_Calculator_3-way'!C100)</f>
        <v>3.87</v>
      </c>
      <c r="D101" s="4">
        <f t="shared" si="5"/>
        <v>2.9864388758570115E-2</v>
      </c>
      <c r="E101" s="4">
        <f t="shared" si="6"/>
        <v>2.0094063649764928</v>
      </c>
      <c r="F101" s="4">
        <f t="shared" si="7"/>
        <v>3.938598098640719</v>
      </c>
      <c r="G101" s="4">
        <f t="shared" si="8"/>
        <v>4.0250659117873466</v>
      </c>
      <c r="I101" s="4">
        <f t="shared" si="9"/>
        <v>1.0298643887585701</v>
      </c>
    </row>
    <row r="102" spans="1:9" x14ac:dyDescent="0.2">
      <c r="A102" s="4">
        <f>IF('True_Odds_Calculator_3-way'!A101="","",'True_Odds_Calculator_3-way'!A101)</f>
        <v>2.38</v>
      </c>
      <c r="B102" s="4">
        <f>IF('True_Odds_Calculator_3-way'!B101="","",'True_Odds_Calculator_3-way'!B101)</f>
        <v>3.61</v>
      </c>
      <c r="C102" s="4">
        <f>IF('True_Odds_Calculator_3-way'!C101="","",'True_Odds_Calculator_3-way'!C101)</f>
        <v>3.03</v>
      </c>
      <c r="D102" s="4">
        <f t="shared" si="5"/>
        <v>2.7209380776528347E-2</v>
      </c>
      <c r="E102" s="4">
        <f t="shared" si="6"/>
        <v>2.4325083906544438</v>
      </c>
      <c r="F102" s="4">
        <f t="shared" si="7"/>
        <v>3.7321995078432648</v>
      </c>
      <c r="G102" s="4">
        <f t="shared" si="8"/>
        <v>3.1156218836086604</v>
      </c>
      <c r="I102" s="4">
        <f t="shared" si="9"/>
        <v>1.0272093807765283</v>
      </c>
    </row>
    <row r="103" spans="1: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3.94</v>
      </c>
      <c r="C103" s="4">
        <f>IF('True_Odds_Calculator_3-way'!C102="","",'True_Odds_Calculator_3-way'!C102)</f>
        <v>4.55</v>
      </c>
      <c r="D103" s="4">
        <f t="shared" si="5"/>
        <v>3.2246544256299359E-2</v>
      </c>
      <c r="E103" s="4">
        <f t="shared" si="6"/>
        <v>1.8251160319893951</v>
      </c>
      <c r="F103" s="4">
        <f t="shared" si="7"/>
        <v>4.1142399608867652</v>
      </c>
      <c r="G103" s="4">
        <f t="shared" si="8"/>
        <v>4.7839709029902533</v>
      </c>
      <c r="I103" s="4">
        <f t="shared" si="9"/>
        <v>1.0322465442562994</v>
      </c>
    </row>
    <row r="104" spans="1:9" x14ac:dyDescent="0.2">
      <c r="A104" s="4">
        <f>IF('True_Odds_Calculator_3-way'!A103="","",'True_Odds_Calculator_3-way'!A103)</f>
        <v>1.68</v>
      </c>
      <c r="B104" s="4">
        <f>IF('True_Odds_Calculator_3-way'!B103="","",'True_Odds_Calculator_3-way'!B103)</f>
        <v>4.43</v>
      </c>
      <c r="C104" s="4">
        <f>IF('True_Odds_Calculator_3-way'!C103="","",'True_Odds_Calculator_3-way'!C103)</f>
        <v>4.74</v>
      </c>
      <c r="D104" s="4">
        <f t="shared" si="5"/>
        <v>3.1942193684628695E-2</v>
      </c>
      <c r="E104" s="4">
        <f t="shared" si="6"/>
        <v>1.7105985513363209</v>
      </c>
      <c r="F104" s="4">
        <f t="shared" si="7"/>
        <v>4.6492979590889956</v>
      </c>
      <c r="G104" s="4">
        <f t="shared" si="8"/>
        <v>4.9919363694304284</v>
      </c>
      <c r="I104" s="4">
        <f t="shared" si="9"/>
        <v>1.0319421936846287</v>
      </c>
    </row>
    <row r="105" spans="1:9" x14ac:dyDescent="0.2">
      <c r="A105" s="4">
        <f>IF('True_Odds_Calculator_3-way'!A104="","",'True_Odds_Calculator_3-way'!A104)</f>
        <v>2.13</v>
      </c>
      <c r="B105" s="4">
        <f>IF('True_Odds_Calculator_3-way'!B104="","",'True_Odds_Calculator_3-way'!B104)</f>
        <v>3.52</v>
      </c>
      <c r="C105" s="4">
        <f>IF('True_Odds_Calculator_3-way'!C104="","",'True_Odds_Calculator_3-way'!C104)</f>
        <v>3.63</v>
      </c>
      <c r="D105" s="4">
        <f t="shared" si="5"/>
        <v>2.9056570829938178E-2</v>
      </c>
      <c r="E105" s="4">
        <f t="shared" si="6"/>
        <v>2.1748678839277233</v>
      </c>
      <c r="F105" s="4">
        <f t="shared" si="7"/>
        <v>3.6442433454699703</v>
      </c>
      <c r="G105" s="4">
        <f t="shared" si="8"/>
        <v>3.7622757878218342</v>
      </c>
      <c r="I105" s="4">
        <f t="shared" si="9"/>
        <v>1.0290565708299382</v>
      </c>
    </row>
    <row r="106" spans="1:9" x14ac:dyDescent="0.2">
      <c r="A106" s="4">
        <f>IF('True_Odds_Calculator_3-way'!A105="","",'True_Odds_Calculator_3-way'!A105)</f>
        <v>2.13</v>
      </c>
      <c r="B106" s="4">
        <f>IF('True_Odds_Calculator_3-way'!B105="","",'True_Odds_Calculator_3-way'!B105)</f>
        <v>3.76</v>
      </c>
      <c r="C106" s="4">
        <f>IF('True_Odds_Calculator_3-way'!C105="","",'True_Odds_Calculator_3-way'!C105)</f>
        <v>3.42</v>
      </c>
      <c r="D106" s="4">
        <f t="shared" si="5"/>
        <v>2.7838675702341442E-2</v>
      </c>
      <c r="E106" s="4">
        <f t="shared" si="6"/>
        <v>2.1729493427704107</v>
      </c>
      <c r="F106" s="4">
        <f t="shared" si="7"/>
        <v>3.8959335642532351</v>
      </c>
      <c r="G106" s="4">
        <f t="shared" si="8"/>
        <v>3.5320948821298033</v>
      </c>
      <c r="I106" s="4">
        <f t="shared" si="9"/>
        <v>1.0278386757023414</v>
      </c>
    </row>
    <row r="107" spans="1:9" x14ac:dyDescent="0.2">
      <c r="A107" s="4">
        <f>IF('True_Odds_Calculator_3-way'!A106="","",'True_Odds_Calculator_3-way'!A106)</f>
        <v>2.67</v>
      </c>
      <c r="B107" s="4">
        <f>IF('True_Odds_Calculator_3-way'!B106="","",'True_Odds_Calculator_3-way'!B106)</f>
        <v>3.11</v>
      </c>
      <c r="C107" s="4">
        <f>IF('True_Odds_Calculator_3-way'!C106="","",'True_Odds_Calculator_3-way'!C106)</f>
        <v>2.88</v>
      </c>
      <c r="D107" s="4">
        <f t="shared" si="5"/>
        <v>4.329746578834337E-2</v>
      </c>
      <c r="E107" s="4">
        <f t="shared" si="6"/>
        <v>2.7770114259145631</v>
      </c>
      <c r="F107" s="4">
        <f t="shared" si="7"/>
        <v>3.2561525352742451</v>
      </c>
      <c r="G107" s="4">
        <f t="shared" si="8"/>
        <v>3.0049003889149688</v>
      </c>
      <c r="I107" s="4">
        <f t="shared" si="9"/>
        <v>1.0432974657883434</v>
      </c>
    </row>
    <row r="108" spans="1: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3.16</v>
      </c>
      <c r="C108" s="4">
        <f>IF('True_Odds_Calculator_3-way'!C107="","",'True_Odds_Calculator_3-way'!C107)</f>
        <v>3.28</v>
      </c>
      <c r="D108" s="4">
        <f t="shared" si="5"/>
        <v>8.429670794598243E-2</v>
      </c>
      <c r="E108" s="4">
        <f t="shared" si="6"/>
        <v>2.299569201642556</v>
      </c>
      <c r="F108" s="4">
        <f t="shared" si="7"/>
        <v>3.4679259249467966</v>
      </c>
      <c r="G108" s="4">
        <f t="shared" si="8"/>
        <v>3.6129889624116065</v>
      </c>
      <c r="I108" s="4">
        <f t="shared" si="9"/>
        <v>1.0842967079459824</v>
      </c>
    </row>
    <row r="109" spans="1:9" x14ac:dyDescent="0.2">
      <c r="A109" s="4">
        <f>IF('True_Odds_Calculator_3-way'!A108="","",'True_Odds_Calculator_3-way'!A108)</f>
        <v>2.42</v>
      </c>
      <c r="B109" s="4">
        <f>IF('True_Odds_Calculator_3-way'!B108="","",'True_Odds_Calculator_3-way'!B108)</f>
        <v>3.11</v>
      </c>
      <c r="C109" s="4">
        <f>IF('True_Odds_Calculator_3-way'!C108="","",'True_Odds_Calculator_3-way'!C108)</f>
        <v>2.85</v>
      </c>
      <c r="D109" s="4">
        <f t="shared" si="5"/>
        <v>8.5643741838452581E-2</v>
      </c>
      <c r="E109" s="4">
        <f t="shared" si="6"/>
        <v>2.5995955314547823</v>
      </c>
      <c r="F109" s="4">
        <f t="shared" si="7"/>
        <v>3.4130217667684848</v>
      </c>
      <c r="G109" s="4">
        <f t="shared" si="8"/>
        <v>3.1024175122712512</v>
      </c>
      <c r="I109" s="4">
        <f t="shared" si="9"/>
        <v>1.0856437418384526</v>
      </c>
    </row>
    <row r="110" spans="1:9" x14ac:dyDescent="0.2">
      <c r="A110" s="4">
        <f>IF('True_Odds_Calculator_3-way'!A109="","",'True_Odds_Calculator_3-way'!A109)</f>
        <v>2.11</v>
      </c>
      <c r="B110" s="4">
        <f>IF('True_Odds_Calculator_3-way'!B109="","",'True_Odds_Calculator_3-way'!B109)</f>
        <v>2.15</v>
      </c>
      <c r="C110" s="4">
        <f>IF('True_Odds_Calculator_3-way'!C109="","",'True_Odds_Calculator_3-way'!C109)</f>
        <v>3.25</v>
      </c>
      <c r="D110" s="4">
        <f t="shared" si="5"/>
        <v>0.24674223605117462</v>
      </c>
      <c r="E110" s="4">
        <f t="shared" si="6"/>
        <v>2.5530639191324487</v>
      </c>
      <c r="F110" s="4">
        <f t="shared" si="7"/>
        <v>2.6118603157731566</v>
      </c>
      <c r="G110" s="4">
        <f t="shared" si="8"/>
        <v>4.4356737241923954</v>
      </c>
      <c r="I110" s="4">
        <f t="shared" si="9"/>
        <v>1.2467422360511746</v>
      </c>
    </row>
    <row r="111" spans="1:9" x14ac:dyDescent="0.2">
      <c r="A111" s="4">
        <f>IF('True_Odds_Calculator_3-way'!A110="","",'True_Odds_Calculator_3-way'!A110)</f>
        <v>2.2000000000000002</v>
      </c>
      <c r="B111" s="4">
        <f>IF('True_Odds_Calculator_3-way'!B110="","",'True_Odds_Calculator_3-way'!B110)</f>
        <v>3.18</v>
      </c>
      <c r="C111" s="4">
        <f>IF('True_Odds_Calculator_3-way'!C110="","",'True_Odds_Calculator_3-way'!C110)</f>
        <v>3.15</v>
      </c>
      <c r="D111" s="4">
        <f t="shared" si="5"/>
        <v>8.6471180810803405E-2</v>
      </c>
      <c r="E111" s="4">
        <f t="shared" si="6"/>
        <v>2.3489522266516021</v>
      </c>
      <c r="F111" s="4">
        <f t="shared" si="7"/>
        <v>3.5008896231810382</v>
      </c>
      <c r="G111" s="4">
        <f t="shared" si="8"/>
        <v>3.464564205760281</v>
      </c>
      <c r="I111" s="4">
        <f t="shared" si="9"/>
        <v>1.0864711808108034</v>
      </c>
    </row>
    <row r="112" spans="1:9" x14ac:dyDescent="0.2">
      <c r="A112" s="4">
        <f>IF('True_Odds_Calculator_3-way'!A111="","",'True_Odds_Calculator_3-way'!A111)</f>
        <v>4.5</v>
      </c>
      <c r="B112" s="4">
        <f>IF('True_Odds_Calculator_3-way'!B111="","",'True_Odds_Calculator_3-way'!B111)</f>
        <v>10</v>
      </c>
      <c r="C112" s="4">
        <f>IF('True_Odds_Calculator_3-way'!C111="","",'True_Odds_Calculator_3-way'!C111)</f>
        <v>1.38</v>
      </c>
      <c r="D112" s="4">
        <f t="shared" si="5"/>
        <v>4.6859903381642587E-2</v>
      </c>
      <c r="E112" s="4">
        <f t="shared" si="6"/>
        <v>4.8402182385035077</v>
      </c>
      <c r="F112" s="4">
        <f t="shared" si="7"/>
        <v>11.851145038167942</v>
      </c>
      <c r="G112" s="4">
        <f t="shared" si="8"/>
        <v>1.4104019986372927</v>
      </c>
      <c r="I112" s="4">
        <f t="shared" si="9"/>
        <v>1.0468599033816426</v>
      </c>
    </row>
    <row r="113" spans="1:9" x14ac:dyDescent="0.2">
      <c r="A113" s="4">
        <f>IF('True_Odds_Calculator_3-way'!A112="","",'True_Odds_Calculator_3-way'!A112)</f>
        <v>1.56</v>
      </c>
      <c r="B113" s="4">
        <f>IF('True_Odds_Calculator_3-way'!B112="","",'True_Odds_Calculator_3-way'!B112)</f>
        <v>4.21</v>
      </c>
      <c r="C113" s="4">
        <f>IF('True_Odds_Calculator_3-way'!C112="","",'True_Odds_Calculator_3-way'!C112)</f>
        <v>6.23</v>
      </c>
      <c r="D113" s="4">
        <f t="shared" si="5"/>
        <v>3.9068975896753511E-2</v>
      </c>
      <c r="E113" s="4">
        <f t="shared" si="6"/>
        <v>1.5923499709702162</v>
      </c>
      <c r="F113" s="4">
        <f t="shared" si="7"/>
        <v>4.4542100674914815</v>
      </c>
      <c r="G113" s="4">
        <f t="shared" si="8"/>
        <v>6.7800907278777887</v>
      </c>
      <c r="I113" s="4">
        <f t="shared" si="9"/>
        <v>1.0390689758967535</v>
      </c>
    </row>
    <row r="114" spans="1:9" x14ac:dyDescent="0.2">
      <c r="A114" s="4">
        <f>IF('True_Odds_Calculator_3-way'!A113="","",'True_Odds_Calculator_3-way'!A113)</f>
        <v>1.88</v>
      </c>
      <c r="B114" s="4">
        <f>IF('True_Odds_Calculator_3-way'!B113="","",'True_Odds_Calculator_3-way'!B113)</f>
        <v>3.96</v>
      </c>
      <c r="C114" s="4">
        <f>IF('True_Odds_Calculator_3-way'!C113="","",'True_Odds_Calculator_3-way'!C113)</f>
        <v>3.88</v>
      </c>
      <c r="D114" s="4">
        <f t="shared" si="5"/>
        <v>4.2172104905160435E-2</v>
      </c>
      <c r="E114" s="4">
        <f t="shared" si="6"/>
        <v>1.9310330566136757</v>
      </c>
      <c r="F114" s="4">
        <f t="shared" si="7"/>
        <v>4.1934367944600499</v>
      </c>
      <c r="G114" s="4">
        <f t="shared" si="8"/>
        <v>4.1038337157249325</v>
      </c>
      <c r="I114" s="4">
        <f t="shared" si="9"/>
        <v>1.0421721049051604</v>
      </c>
    </row>
    <row r="115" spans="1:9" x14ac:dyDescent="0.2">
      <c r="A115" s="4">
        <f>IF('True_Odds_Calculator_3-way'!A114="","",'True_Odds_Calculator_3-way'!A114)</f>
        <v>1.4</v>
      </c>
      <c r="B115" s="4">
        <f>IF('True_Odds_Calculator_3-way'!B114="","",'True_Odds_Calculator_3-way'!B114)</f>
        <v>4.83</v>
      </c>
      <c r="C115" s="4">
        <f>IF('True_Odds_Calculator_3-way'!C114="","",'True_Odds_Calculator_3-way'!C114)</f>
        <v>7.97</v>
      </c>
      <c r="D115" s="4">
        <f t="shared" si="5"/>
        <v>4.6795566188943649E-2</v>
      </c>
      <c r="E115" s="4">
        <f t="shared" si="6"/>
        <v>1.4312556622351995</v>
      </c>
      <c r="F115" s="4">
        <f t="shared" si="7"/>
        <v>5.2235464932198346</v>
      </c>
      <c r="G115" s="4">
        <f t="shared" si="8"/>
        <v>9.101500559557401</v>
      </c>
      <c r="I115" s="4">
        <f t="shared" si="9"/>
        <v>1.0467955661889436</v>
      </c>
    </row>
    <row r="116" spans="1:9" x14ac:dyDescent="0.2">
      <c r="A116" s="4">
        <f>IF('True_Odds_Calculator_3-way'!A115="","",'True_Odds_Calculator_3-way'!A115)</f>
        <v>2.2400000000000002</v>
      </c>
      <c r="B116" s="4">
        <f>IF('True_Odds_Calculator_3-way'!B115="","",'True_Odds_Calculator_3-way'!B115)</f>
        <v>3.42</v>
      </c>
      <c r="C116" s="4">
        <f>IF('True_Odds_Calculator_3-way'!C115="","",'True_Odds_Calculator_3-way'!C115)</f>
        <v>3.32</v>
      </c>
      <c r="D116" s="4">
        <f t="shared" si="5"/>
        <v>4.0031051524393346E-2</v>
      </c>
      <c r="E116" s="4">
        <f t="shared" si="6"/>
        <v>2.3090161505551694</v>
      </c>
      <c r="F116" s="4">
        <f t="shared" si="7"/>
        <v>3.583536098758159</v>
      </c>
      <c r="G116" s="4">
        <f t="shared" si="8"/>
        <v>3.4738972264755974</v>
      </c>
      <c r="I116" s="4">
        <f t="shared" si="9"/>
        <v>1.0400310515243933</v>
      </c>
    </row>
    <row r="117" spans="1:9" x14ac:dyDescent="0.2">
      <c r="A117" s="4">
        <f>IF('True_Odds_Calculator_3-way'!A116="","",'True_Odds_Calculator_3-way'!A116)</f>
        <v>2.93</v>
      </c>
      <c r="B117" s="4">
        <f>IF('True_Odds_Calculator_3-way'!B116="","",'True_Odds_Calculator_3-way'!B116)</f>
        <v>3.08</v>
      </c>
      <c r="C117" s="4">
        <f>IF('True_Odds_Calculator_3-way'!C116="","",'True_Odds_Calculator_3-way'!C116)</f>
        <v>2.77</v>
      </c>
      <c r="D117" s="4">
        <f t="shared" si="5"/>
        <v>2.6983083327879465E-2</v>
      </c>
      <c r="E117" s="4">
        <f t="shared" si="6"/>
        <v>3.0093056709456971</v>
      </c>
      <c r="F117" s="4">
        <f t="shared" si="7"/>
        <v>3.1677551560400894</v>
      </c>
      <c r="G117" s="4">
        <f t="shared" si="8"/>
        <v>2.8407761779676326</v>
      </c>
      <c r="I117" s="4">
        <f t="shared" si="9"/>
        <v>1.0269830833278795</v>
      </c>
    </row>
    <row r="118" spans="1:9" x14ac:dyDescent="0.2">
      <c r="A118" s="4">
        <f>IF('True_Odds_Calculator_3-way'!A117="","",'True_Odds_Calculator_3-way'!A117)</f>
        <v>1.96</v>
      </c>
      <c r="B118" s="4">
        <f>IF('True_Odds_Calculator_3-way'!B117="","",'True_Odds_Calculator_3-way'!B117)</f>
        <v>3.69</v>
      </c>
      <c r="C118" s="4">
        <f>IF('True_Odds_Calculator_3-way'!C117="","",'True_Odds_Calculator_3-way'!C117)</f>
        <v>4.03</v>
      </c>
      <c r="D118" s="4">
        <f t="shared" si="5"/>
        <v>2.9345749476130445E-2</v>
      </c>
      <c r="E118" s="4">
        <f t="shared" si="6"/>
        <v>1.9983127640219895</v>
      </c>
      <c r="F118" s="4">
        <f t="shared" si="7"/>
        <v>3.8281791677728609</v>
      </c>
      <c r="G118" s="4">
        <f t="shared" si="8"/>
        <v>4.195386863521664</v>
      </c>
      <c r="I118" s="4">
        <f t="shared" si="9"/>
        <v>1.0293457494761304</v>
      </c>
    </row>
    <row r="119" spans="1:9" x14ac:dyDescent="0.2">
      <c r="A119" s="4">
        <f>IF('True_Odds_Calculator_3-way'!A118="","",'True_Odds_Calculator_3-way'!A118)</f>
        <v>1.7</v>
      </c>
      <c r="B119" s="4">
        <f>IF('True_Odds_Calculator_3-way'!B118="","",'True_Odds_Calculator_3-way'!B118)</f>
        <v>3.63</v>
      </c>
      <c r="C119" s="4">
        <f>IF('True_Odds_Calculator_3-way'!C118="","",'True_Odds_Calculator_3-way'!C118)</f>
        <v>5.95</v>
      </c>
      <c r="D119" s="4">
        <f t="shared" si="5"/>
        <v>3.1784614672315303E-2</v>
      </c>
      <c r="E119" s="4">
        <f t="shared" si="6"/>
        <v>1.731180784696154</v>
      </c>
      <c r="F119" s="4">
        <f t="shared" si="7"/>
        <v>3.7751915401870253</v>
      </c>
      <c r="G119" s="4">
        <f t="shared" si="8"/>
        <v>6.3503209682951942</v>
      </c>
      <c r="I119" s="4">
        <f t="shared" si="9"/>
        <v>1.0317846146723153</v>
      </c>
    </row>
    <row r="120" spans="1:9" x14ac:dyDescent="0.2">
      <c r="A120" s="4">
        <f>IF('True_Odds_Calculator_3-way'!A119="","",'True_Odds_Calculator_3-way'!A119)</f>
        <v>4.2</v>
      </c>
      <c r="B120" s="4">
        <f>IF('True_Odds_Calculator_3-way'!B119="","",'True_Odds_Calculator_3-way'!B119)</f>
        <v>3.3</v>
      </c>
      <c r="C120" s="4">
        <f>IF('True_Odds_Calculator_3-way'!C119="","",'True_Odds_Calculator_3-way'!C119)</f>
        <v>2.14</v>
      </c>
      <c r="D120" s="4">
        <f t="shared" si="5"/>
        <v>8.4152607517093969E-3</v>
      </c>
      <c r="E120" s="4">
        <f t="shared" si="6"/>
        <v>4.25007164555511</v>
      </c>
      <c r="F120" s="4">
        <f t="shared" si="7"/>
        <v>3.3308328092714041</v>
      </c>
      <c r="G120" s="4">
        <f t="shared" si="8"/>
        <v>2.1529237558794496</v>
      </c>
      <c r="I120" s="4">
        <f t="shared" si="9"/>
        <v>1.0084152607517094</v>
      </c>
    </row>
    <row r="121" spans="1:9" x14ac:dyDescent="0.2">
      <c r="A121" s="4">
        <f>IF('True_Odds_Calculator_3-way'!A120="","",'True_Odds_Calculator_3-way'!A120)</f>
        <v>1.79</v>
      </c>
      <c r="B121" s="4">
        <f>IF('True_Odds_Calculator_3-way'!B120="","",'True_Odds_Calculator_3-way'!B120)</f>
        <v>3.48</v>
      </c>
      <c r="C121" s="4">
        <f>IF('True_Odds_Calculator_3-way'!C120="","",'True_Odds_Calculator_3-way'!C120)</f>
        <v>5.31</v>
      </c>
      <c r="D121" s="4">
        <f t="shared" si="5"/>
        <v>3.4339456853651917E-2</v>
      </c>
      <c r="E121" s="4">
        <f t="shared" si="6"/>
        <v>1.8274428591444154</v>
      </c>
      <c r="F121" s="4">
        <f t="shared" si="7"/>
        <v>3.6243724170757781</v>
      </c>
      <c r="G121" s="4">
        <f t="shared" si="8"/>
        <v>5.6536325262572085</v>
      </c>
      <c r="I121" s="4">
        <f t="shared" si="9"/>
        <v>1.0343394568536519</v>
      </c>
    </row>
    <row r="122" spans="1:9" x14ac:dyDescent="0.2">
      <c r="A122" s="4">
        <f>IF('True_Odds_Calculator_3-way'!A121="","",'True_Odds_Calculator_3-way'!A121)</f>
        <v>2.74</v>
      </c>
      <c r="B122" s="4">
        <f>IF('True_Odds_Calculator_3-way'!B121="","",'True_Odds_Calculator_3-way'!B121)</f>
        <v>3.31</v>
      </c>
      <c r="C122" s="4">
        <f>IF('True_Odds_Calculator_3-way'!C121="","",'True_Odds_Calculator_3-way'!C121)</f>
        <v>2.73</v>
      </c>
      <c r="D122" s="4">
        <f t="shared" si="5"/>
        <v>3.3378673575378937E-2</v>
      </c>
      <c r="E122" s="4">
        <f t="shared" si="6"/>
        <v>2.8261578386377959</v>
      </c>
      <c r="F122" s="4">
        <f t="shared" si="7"/>
        <v>3.4365609918163842</v>
      </c>
      <c r="G122" s="4">
        <f t="shared" si="8"/>
        <v>2.8155202825345778</v>
      </c>
      <c r="I122" s="4">
        <f t="shared" si="9"/>
        <v>1.0333786735753789</v>
      </c>
    </row>
    <row r="123" spans="1:9" x14ac:dyDescent="0.2">
      <c r="A123" s="4">
        <f>IF('True_Odds_Calculator_3-way'!A122="","",'True_Odds_Calculator_3-way'!A122)</f>
        <v>2.4500000000000002</v>
      </c>
      <c r="B123" s="4">
        <f>IF('True_Odds_Calculator_3-way'!B122="","",'True_Odds_Calculator_3-way'!B122)</f>
        <v>3.6</v>
      </c>
      <c r="C123" s="4">
        <f>IF('True_Odds_Calculator_3-way'!C122="","",'True_Odds_Calculator_3-way'!C122)</f>
        <v>2.88</v>
      </c>
      <c r="D123" s="4">
        <f t="shared" si="5"/>
        <v>3.3163265306122458E-2</v>
      </c>
      <c r="E123" s="4">
        <f t="shared" si="6"/>
        <v>2.5182012847965738</v>
      </c>
      <c r="F123" s="4">
        <f t="shared" si="7"/>
        <v>3.7492029755579175</v>
      </c>
      <c r="G123" s="4">
        <f t="shared" si="8"/>
        <v>2.9747048903878586</v>
      </c>
      <c r="I123" s="4">
        <f t="shared" si="9"/>
        <v>1.0331632653061225</v>
      </c>
    </row>
    <row r="124" spans="1:9" x14ac:dyDescent="0.2">
      <c r="A124" s="4">
        <f>IF('True_Odds_Calculator_3-way'!A123="","",'True_Odds_Calculator_3-way'!A123)</f>
        <v>2.42</v>
      </c>
      <c r="B124" s="4">
        <f>IF('True_Odds_Calculator_3-way'!B123="","",'True_Odds_Calculator_3-way'!B123)</f>
        <v>3.68</v>
      </c>
      <c r="C124" s="4">
        <f>IF('True_Odds_Calculator_3-way'!C123="","",'True_Odds_Calculator_3-way'!C123)</f>
        <v>2.92</v>
      </c>
      <c r="D124" s="4">
        <f t="shared" si="5"/>
        <v>2.7428024355308001E-2</v>
      </c>
      <c r="E124" s="4">
        <f t="shared" si="6"/>
        <v>2.4747546215604133</v>
      </c>
      <c r="F124" s="4">
        <f t="shared" si="7"/>
        <v>3.8081245138131736</v>
      </c>
      <c r="G124" s="4">
        <f t="shared" si="8"/>
        <v>3.0000922950833795</v>
      </c>
      <c r="I124" s="4">
        <f t="shared" si="9"/>
        <v>1.027428024355308</v>
      </c>
    </row>
    <row r="125" spans="1:9" x14ac:dyDescent="0.2">
      <c r="A125" s="4">
        <f>IF('True_Odds_Calculator_3-way'!A124="","",'True_Odds_Calculator_3-way'!A124)</f>
        <v>1.89</v>
      </c>
      <c r="B125" s="4">
        <f>IF('True_Odds_Calculator_3-way'!B124="","",'True_Odds_Calculator_3-way'!B124)</f>
        <v>3.56</v>
      </c>
      <c r="C125" s="4">
        <f>IF('True_Odds_Calculator_3-way'!C124="","",'True_Odds_Calculator_3-way'!C124)</f>
        <v>4.2300000000000004</v>
      </c>
      <c r="D125" s="4">
        <f t="shared" si="5"/>
        <v>4.6406024890366382E-2</v>
      </c>
      <c r="E125" s="4">
        <f t="shared" si="6"/>
        <v>1.9469197479584834</v>
      </c>
      <c r="F125" s="4">
        <f t="shared" si="7"/>
        <v>3.7674687905555992</v>
      </c>
      <c r="G125" s="4">
        <f t="shared" si="8"/>
        <v>4.5261577979130259</v>
      </c>
      <c r="I125" s="4">
        <f t="shared" si="9"/>
        <v>1.0464060248903664</v>
      </c>
    </row>
    <row r="126" spans="1:9" x14ac:dyDescent="0.2">
      <c r="A126" s="4">
        <f>IF('True_Odds_Calculator_3-way'!A125="","",'True_Odds_Calculator_3-way'!A125)</f>
        <v>2.76</v>
      </c>
      <c r="B126" s="4">
        <f>IF('True_Odds_Calculator_3-way'!B125="","",'True_Odds_Calculator_3-way'!B125)</f>
        <v>3.21</v>
      </c>
      <c r="C126" s="4">
        <f>IF('True_Odds_Calculator_3-way'!C125="","",'True_Odds_Calculator_3-way'!C125)</f>
        <v>2.74</v>
      </c>
      <c r="D126" s="4">
        <f t="shared" si="5"/>
        <v>3.8808823980124085E-2</v>
      </c>
      <c r="E126" s="4">
        <f t="shared" si="6"/>
        <v>2.8621920426044478</v>
      </c>
      <c r="F126" s="4">
        <f t="shared" si="7"/>
        <v>3.349071680687294</v>
      </c>
      <c r="G126" s="4">
        <f t="shared" si="8"/>
        <v>2.8406893491456628</v>
      </c>
      <c r="I126" s="4">
        <f t="shared" si="9"/>
        <v>1.0388088239801241</v>
      </c>
    </row>
    <row r="127" spans="1:9" x14ac:dyDescent="0.2">
      <c r="A127" s="4">
        <f>IF('True_Odds_Calculator_3-way'!A126="","",'True_Odds_Calculator_3-way'!A126)</f>
        <v>1.46</v>
      </c>
      <c r="B127" s="4">
        <f>IF('True_Odds_Calculator_3-way'!B126="","",'True_Odds_Calculator_3-way'!B126)</f>
        <v>4.3499999999999996</v>
      </c>
      <c r="C127" s="4">
        <f>IF('True_Odds_Calculator_3-way'!C126="","",'True_Odds_Calculator_3-way'!C126)</f>
        <v>7.73</v>
      </c>
      <c r="D127" s="4">
        <f t="shared" si="5"/>
        <v>4.4182670400786384E-2</v>
      </c>
      <c r="E127" s="4">
        <f t="shared" si="6"/>
        <v>1.4920831187682628</v>
      </c>
      <c r="F127" s="4">
        <f t="shared" si="7"/>
        <v>4.6477580232217974</v>
      </c>
      <c r="G127" s="4">
        <f t="shared" si="8"/>
        <v>8.7230692143357622</v>
      </c>
      <c r="I127" s="4">
        <f t="shared" si="9"/>
        <v>1.0441826704007864</v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J3" sqref="AJ3:AJ12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3.06</v>
      </c>
      <c r="B3">
        <v>3.95</v>
      </c>
      <c r="C3">
        <v>2.23</v>
      </c>
      <c r="D3" s="20">
        <f>IF(OR($A3="",$B3="",$C3=""),"",(1/A3)+(1/B3)+(1/C3)-1)</f>
        <v>2.8392435856482878E-2</v>
      </c>
      <c r="E3" s="17">
        <f>IF(OR($A3="",$B3="",$C3=""),"",A3*'MPTO_working_3-way'!$I2)</f>
        <v>3.1468808537208375</v>
      </c>
      <c r="F3" s="21">
        <f>IF(OR($A3="",$B3="",$C3=""),"",B3*'MPTO_working_3-way'!$I2)</f>
        <v>4.062150121633108</v>
      </c>
      <c r="G3" s="22">
        <f>IF(OR($A3="",$B3="",$C3=""),"",C3*'MPTO_working_3-way'!$I2)</f>
        <v>2.293315131959957</v>
      </c>
      <c r="H3" s="17">
        <f>IF(OR($A3="",$B3="",$C3=""),"",'MPTO_working_3-way'!E2)</f>
        <v>3.1512614277123991</v>
      </c>
      <c r="I3" s="21">
        <f>IF(OR($A3="",$B3="",$C3=""),"",'MPTO_working_3-way'!F2)</f>
        <v>4.1033988950635107</v>
      </c>
      <c r="J3" s="22">
        <f>IF(OR($A3="",$B3="",$C3=""),"",'MPTO_working_3-way'!G2)</f>
        <v>2.2780789565837671</v>
      </c>
      <c r="K3" s="17">
        <f>IF(OR($A3="",$B3="",$C3=""),"",'OddsRatio_working_3-way'!H2)</f>
        <v>3.1516736342927336</v>
      </c>
      <c r="L3" s="21">
        <f>IF(OR($A3="",$B3="",$C3=""),"",'OddsRatio_working_3-way'!I2)</f>
        <v>4.0812802044483334</v>
      </c>
      <c r="M3" s="22">
        <f>IF(OR($A3="",$B3="",$C3=""),"",'OddsRatio_working_3-way'!J2)</f>
        <v>2.2847371699903216</v>
      </c>
      <c r="N3" s="23">
        <f>(1/E3)* 100</f>
        <v>31.777497988765951</v>
      </c>
      <c r="O3" s="24">
        <f>(1/F3)* 100</f>
        <v>24.617504771044</v>
      </c>
      <c r="P3" s="24">
        <f>(1/G3)* 100</f>
        <v>43.604997240190045</v>
      </c>
      <c r="Q3" t="s">
        <v>219</v>
      </c>
      <c r="R3" t="s">
        <v>138</v>
      </c>
      <c r="S3" t="s">
        <v>328</v>
      </c>
      <c r="AD3" s="28"/>
      <c r="AE3" s="28"/>
      <c r="AH3" s="37"/>
      <c r="AI3" s="28"/>
      <c r="AJ3" t="s">
        <v>290</v>
      </c>
    </row>
    <row r="4" spans="1:36" s="40" customFormat="1" ht="15" x14ac:dyDescent="0.25">
      <c r="A4">
        <v>2.5499999999999998</v>
      </c>
      <c r="B4">
        <v>3.31</v>
      </c>
      <c r="C4">
        <v>3</v>
      </c>
      <c r="D4" s="20">
        <f t="shared" ref="D4:D67" si="0">IF(OR($A4="",$B4="",$C4=""),"",(1/A4)+(1/B4)+(1/C4)-1)</f>
        <v>2.760499970380903E-2</v>
      </c>
      <c r="E4" s="17">
        <f>IF(OR($A4="",$B4="",$C4=""),"",A4*'MPTO_working_3-way'!$I3)</f>
        <v>2.6203927492447128</v>
      </c>
      <c r="F4" s="21">
        <f>IF(OR($A4="",$B4="",$C4=""),"",B4*'MPTO_working_3-way'!$I3)</f>
        <v>3.4013725490196078</v>
      </c>
      <c r="G4" s="22">
        <f>IF(OR($A4="",$B4="",$C4=""),"",C4*'MPTO_working_3-way'!$I3)</f>
        <v>3.0828149991114273</v>
      </c>
      <c r="H4" s="17"/>
      <c r="I4" s="21"/>
      <c r="J4" s="22"/>
      <c r="K4" s="17"/>
      <c r="L4" s="21"/>
      <c r="M4" s="22"/>
      <c r="N4" s="23">
        <f t="shared" ref="N4" si="1">(1/E4)* 100</f>
        <v>38.162218250994414</v>
      </c>
      <c r="O4" s="24">
        <f t="shared" ref="O4" si="2">(1/F4)* 100</f>
        <v>29.399896235660343</v>
      </c>
      <c r="P4" s="24">
        <f t="shared" ref="P4" si="3">(1/G4)* 100</f>
        <v>32.437885513345243</v>
      </c>
      <c r="Q4" t="s">
        <v>160</v>
      </c>
      <c r="R4" t="s">
        <v>156</v>
      </c>
      <c r="S4" t="s">
        <v>328</v>
      </c>
      <c r="AD4" s="37"/>
      <c r="AE4" s="37"/>
      <c r="AH4" s="37"/>
      <c r="AI4" s="37"/>
      <c r="AJ4" t="s">
        <v>122</v>
      </c>
    </row>
    <row r="5" spans="1:36" s="40" customFormat="1" ht="15" x14ac:dyDescent="0.25">
      <c r="A5">
        <v>1.88</v>
      </c>
      <c r="B5">
        <v>3.73</v>
      </c>
      <c r="C5">
        <v>4.3099999999999996</v>
      </c>
      <c r="D5" s="20">
        <f t="shared" si="0"/>
        <v>3.2029969847248374E-2</v>
      </c>
      <c r="E5" s="17">
        <f>IF(OR($A5="",$B5="",$C5=""),"",A5*'MPTO_working_3-way'!$I4)</f>
        <v>1.9402163433128268</v>
      </c>
      <c r="F5" s="21">
        <f>IF(OR($A5="",$B5="",$C5=""),"",B5*'MPTO_working_3-way'!$I4)</f>
        <v>3.8494717875302364</v>
      </c>
      <c r="G5" s="22">
        <f>IF(OR($A5="",$B5="",$C5=""),"",C5*'MPTO_working_3-way'!$I4)</f>
        <v>4.4480491700416405</v>
      </c>
      <c r="H5" s="17"/>
      <c r="I5" s="21"/>
      <c r="J5" s="22"/>
      <c r="K5" s="17"/>
      <c r="L5" s="21"/>
      <c r="M5" s="22"/>
      <c r="N5" s="23">
        <f t="shared" ref="N5:N68" si="4">(1/E5)* 100</f>
        <v>51.540644085728495</v>
      </c>
      <c r="O5" s="24">
        <f t="shared" ref="O5:O68" si="5">(1/F5)* 100</f>
        <v>25.977590048570924</v>
      </c>
      <c r="P5" s="24">
        <f t="shared" ref="P5:P68" si="6">(1/G5)* 100</f>
        <v>22.481765865700591</v>
      </c>
      <c r="Q5" t="s">
        <v>135</v>
      </c>
      <c r="R5" t="s">
        <v>159</v>
      </c>
      <c r="S5" t="s">
        <v>328</v>
      </c>
      <c r="AD5" s="37"/>
      <c r="AE5" s="37"/>
      <c r="AH5" s="37"/>
      <c r="AI5" s="37"/>
      <c r="AJ5" t="s">
        <v>122</v>
      </c>
    </row>
    <row r="6" spans="1:36" s="40" customFormat="1" ht="15" x14ac:dyDescent="0.25">
      <c r="A6">
        <v>1.93</v>
      </c>
      <c r="B6">
        <v>3.68</v>
      </c>
      <c r="C6">
        <v>4.1900000000000004</v>
      </c>
      <c r="D6" s="20">
        <f t="shared" si="0"/>
        <v>2.8537329947562862E-2</v>
      </c>
      <c r="E6" s="17">
        <f>IF(OR($A6="",$B6="",$C6=""),"",A6*'MPTO_working_3-way'!$I5)</f>
        <v>1.9850770467987962</v>
      </c>
      <c r="F6" s="21">
        <f>IF(OR($A6="",$B6="",$C6=""),"",B6*'MPTO_working_3-way'!$I5)</f>
        <v>3.7850173742070314</v>
      </c>
      <c r="G6" s="22">
        <f>IF(OR($A6="",$B6="",$C6=""),"",C6*'MPTO_working_3-way'!$I5)</f>
        <v>4.3095714124802891</v>
      </c>
      <c r="H6" s="17"/>
      <c r="I6" s="21"/>
      <c r="J6" s="22"/>
      <c r="K6" s="17"/>
      <c r="L6" s="21"/>
      <c r="M6" s="22"/>
      <c r="N6" s="23">
        <f t="shared" si="4"/>
        <v>50.375878438201404</v>
      </c>
      <c r="O6" s="24">
        <f t="shared" si="5"/>
        <v>26.419957985252363</v>
      </c>
      <c r="P6" s="24">
        <f t="shared" si="6"/>
        <v>23.204163576546229</v>
      </c>
      <c r="Q6" t="s">
        <v>165</v>
      </c>
      <c r="R6" t="s">
        <v>222</v>
      </c>
      <c r="S6" t="s">
        <v>328</v>
      </c>
      <c r="AD6" s="37"/>
      <c r="AE6" s="37"/>
      <c r="AH6" s="37"/>
      <c r="AI6" s="37"/>
      <c r="AJ6" t="s">
        <v>124</v>
      </c>
    </row>
    <row r="7" spans="1:36" s="40" customFormat="1" ht="15" x14ac:dyDescent="0.25">
      <c r="A7">
        <v>1.71</v>
      </c>
      <c r="B7">
        <v>3.78</v>
      </c>
      <c r="C7">
        <v>5.52</v>
      </c>
      <c r="D7" s="20">
        <f t="shared" si="0"/>
        <v>3.0505006477546726E-2</v>
      </c>
      <c r="E7" s="17">
        <f>IF(OR($A7="",$B7="",$C7=""),"",A7*'MPTO_working_3-way'!$I6)</f>
        <v>1.7621635610766049</v>
      </c>
      <c r="F7" s="21">
        <f>IF(OR($A7="",$B7="",$C7=""),"",B7*'MPTO_working_3-way'!$I6)</f>
        <v>3.8953089244851262</v>
      </c>
      <c r="G7" s="22">
        <f>IF(OR($A7="",$B7="",$C7=""),"",C7*'MPTO_working_3-way'!$I6)</f>
        <v>5.6883876357560572</v>
      </c>
      <c r="H7" s="17"/>
      <c r="I7" s="21"/>
      <c r="J7" s="22"/>
      <c r="K7" s="17"/>
      <c r="L7" s="21"/>
      <c r="M7" s="22"/>
      <c r="N7" s="23">
        <f t="shared" si="4"/>
        <v>56.748421207225718</v>
      </c>
      <c r="O7" s="24">
        <f t="shared" si="5"/>
        <v>25.671904831840209</v>
      </c>
      <c r="P7" s="24">
        <f t="shared" si="6"/>
        <v>17.579673960934056</v>
      </c>
      <c r="Q7" t="s">
        <v>272</v>
      </c>
      <c r="R7" t="s">
        <v>270</v>
      </c>
      <c r="S7" t="s">
        <v>328</v>
      </c>
      <c r="AD7" s="37"/>
      <c r="AE7" s="37"/>
      <c r="AH7" s="37"/>
      <c r="AI7" s="37"/>
      <c r="AJ7" t="s">
        <v>294</v>
      </c>
    </row>
    <row r="8" spans="1:36" s="36" customFormat="1" ht="15" x14ac:dyDescent="0.25">
      <c r="A8">
        <v>1.37</v>
      </c>
      <c r="B8">
        <v>5.09</v>
      </c>
      <c r="C8">
        <v>9.4</v>
      </c>
      <c r="D8" s="20">
        <f t="shared" si="0"/>
        <v>3.2773640246642977E-2</v>
      </c>
      <c r="E8" s="17">
        <f>IF(OR($A8="",$B8="",$C8=""),"",A8*'MPTO_working_3-way'!$I7)</f>
        <v>1.414899887137901</v>
      </c>
      <c r="F8" s="21">
        <f>IF(OR($A8="",$B8="",$C8=""),"",B8*'MPTO_working_3-way'!$I7)</f>
        <v>5.2568178288554126</v>
      </c>
      <c r="G8" s="22">
        <f>IF(OR($A8="",$B8="",$C8=""),"",C8*'MPTO_working_3-way'!$I7)</f>
        <v>9.7080722183184438</v>
      </c>
      <c r="H8" s="17"/>
      <c r="I8" s="21"/>
      <c r="J8" s="22"/>
      <c r="K8" s="17"/>
      <c r="L8" s="21"/>
      <c r="M8" s="22"/>
      <c r="N8" s="23">
        <f t="shared" si="4"/>
        <v>70.676378526174588</v>
      </c>
      <c r="O8" s="24">
        <f t="shared" si="5"/>
        <v>19.022915241819096</v>
      </c>
      <c r="P8" s="24">
        <f t="shared" si="6"/>
        <v>10.300706232006299</v>
      </c>
      <c r="Q8" t="s">
        <v>245</v>
      </c>
      <c r="R8" t="s">
        <v>271</v>
      </c>
      <c r="S8" t="s">
        <v>328</v>
      </c>
      <c r="AD8" s="37"/>
      <c r="AE8" s="37"/>
      <c r="AH8" s="37"/>
      <c r="AI8" s="37"/>
      <c r="AJ8" t="s">
        <v>294</v>
      </c>
    </row>
    <row r="9" spans="1:36" s="36" customFormat="1" ht="15" x14ac:dyDescent="0.25">
      <c r="A9">
        <v>2.23</v>
      </c>
      <c r="B9">
        <v>2.94</v>
      </c>
      <c r="C9">
        <v>4.09</v>
      </c>
      <c r="D9" s="20">
        <f t="shared" si="0"/>
        <v>3.306532520142369E-2</v>
      </c>
      <c r="E9" s="17">
        <f>IF(OR($A9="",$B9="",$C9=""),"",A9*'MPTO_working_3-way'!$I8)</f>
        <v>2.3037356751991749</v>
      </c>
      <c r="F9" s="21">
        <f>IF(OR($A9="",$B9="",$C9=""),"",B9*'MPTO_working_3-way'!$I8)</f>
        <v>3.0372120560921858</v>
      </c>
      <c r="G9" s="22">
        <f>IF(OR($A9="",$B9="",$C9=""),"",C9*'MPTO_working_3-way'!$I8)</f>
        <v>4.2252371800738224</v>
      </c>
      <c r="H9" s="17"/>
      <c r="I9" s="21"/>
      <c r="J9" s="22"/>
      <c r="K9" s="17"/>
      <c r="L9" s="21"/>
      <c r="M9" s="22"/>
      <c r="N9" s="23">
        <f t="shared" si="4"/>
        <v>43.40775770265148</v>
      </c>
      <c r="O9" s="24">
        <f t="shared" si="5"/>
        <v>32.924931862895512</v>
      </c>
      <c r="P9" s="24">
        <f t="shared" si="6"/>
        <v>23.667310434453011</v>
      </c>
      <c r="Q9" t="s">
        <v>186</v>
      </c>
      <c r="R9" t="s">
        <v>246</v>
      </c>
      <c r="S9" t="s">
        <v>328</v>
      </c>
      <c r="AD9" s="37"/>
      <c r="AE9" s="37"/>
      <c r="AH9" s="37"/>
      <c r="AI9" s="37"/>
      <c r="AJ9" t="s">
        <v>291</v>
      </c>
    </row>
    <row r="10" spans="1:36" s="36" customFormat="1" ht="15" x14ac:dyDescent="0.25">
      <c r="A10">
        <v>5.82</v>
      </c>
      <c r="B10">
        <v>3.18</v>
      </c>
      <c r="C10">
        <v>1.82</v>
      </c>
      <c r="D10" s="20">
        <f t="shared" si="0"/>
        <v>3.5737264097505328E-2</v>
      </c>
      <c r="E10" s="17">
        <f>IF(OR($A10="",$B10="",$C10=""),"",A10*'MPTO_working_3-way'!$I9)</f>
        <v>6.0279908770474817</v>
      </c>
      <c r="F10" s="21">
        <f>IF(OR($A10="",$B10="",$C10=""),"",B10*'MPTO_working_3-way'!$I9)</f>
        <v>3.2936444998300671</v>
      </c>
      <c r="G10" s="22">
        <f>IF(OR($A10="",$B10="",$C10=""),"",C10*'MPTO_working_3-way'!$I9)</f>
        <v>1.8850418206574597</v>
      </c>
      <c r="H10" s="17"/>
      <c r="I10" s="21"/>
      <c r="J10" s="22"/>
      <c r="K10" s="17"/>
      <c r="L10" s="21"/>
      <c r="M10" s="22"/>
      <c r="N10" s="23">
        <f t="shared" si="4"/>
        <v>16.589275272589685</v>
      </c>
      <c r="O10" s="24">
        <f t="shared" si="5"/>
        <v>30.361503800777349</v>
      </c>
      <c r="P10" s="24">
        <f t="shared" si="6"/>
        <v>53.049220926632955</v>
      </c>
      <c r="Q10" t="s">
        <v>145</v>
      </c>
      <c r="R10" t="s">
        <v>276</v>
      </c>
      <c r="S10" t="s">
        <v>328</v>
      </c>
      <c r="AD10" s="37"/>
      <c r="AE10" s="37"/>
      <c r="AH10" s="37"/>
      <c r="AI10" s="37"/>
      <c r="AJ10" t="s">
        <v>291</v>
      </c>
    </row>
    <row r="11" spans="1:36" s="36" customFormat="1" ht="15" x14ac:dyDescent="0.25">
      <c r="A11">
        <v>1.61</v>
      </c>
      <c r="B11">
        <v>3.95</v>
      </c>
      <c r="C11">
        <v>6.36</v>
      </c>
      <c r="D11" s="20">
        <f t="shared" si="0"/>
        <v>3.151527378690111E-2</v>
      </c>
      <c r="E11" s="17">
        <f>IF(OR($A11="",$B11="",$C11=""),"",A11*'MPTO_working_3-way'!$I10)</f>
        <v>1.6607395907969109</v>
      </c>
      <c r="F11" s="21">
        <f>IF(OR($A11="",$B11="",$C11=""),"",B11*'MPTO_working_3-way'!$I10)</f>
        <v>4.0744853314582592</v>
      </c>
      <c r="G11" s="22">
        <f>IF(OR($A11="",$B11="",$C11=""),"",C11*'MPTO_working_3-way'!$I10)</f>
        <v>6.5604371412846918</v>
      </c>
      <c r="H11" s="17"/>
      <c r="I11" s="21"/>
      <c r="J11" s="22"/>
      <c r="K11" s="17"/>
      <c r="L11" s="21"/>
      <c r="M11" s="22"/>
      <c r="N11" s="23">
        <f t="shared" si="4"/>
        <v>60.214136252399875</v>
      </c>
      <c r="O11" s="24">
        <f t="shared" si="5"/>
        <v>24.542977054775648</v>
      </c>
      <c r="P11" s="24">
        <f t="shared" si="6"/>
        <v>15.242886692824495</v>
      </c>
      <c r="Q11" t="s">
        <v>254</v>
      </c>
      <c r="R11" t="s">
        <v>194</v>
      </c>
      <c r="S11" t="s">
        <v>328</v>
      </c>
      <c r="AD11" s="37"/>
      <c r="AE11" s="37"/>
      <c r="AH11" s="37"/>
      <c r="AI11" s="37"/>
      <c r="AJ11" t="s">
        <v>295</v>
      </c>
    </row>
    <row r="12" spans="1:36" s="36" customFormat="1" ht="15" x14ac:dyDescent="0.25">
      <c r="A12">
        <v>2.02</v>
      </c>
      <c r="B12">
        <v>3.41</v>
      </c>
      <c r="C12">
        <v>3.87</v>
      </c>
      <c r="D12" s="20">
        <f t="shared" si="0"/>
        <v>4.6702569731841947E-2</v>
      </c>
      <c r="E12" s="17">
        <f>IF(OR($A12="",$B12="",$C12=""),"",A12*'MPTO_working_3-way'!$I11)</f>
        <v>2.1143391908583209</v>
      </c>
      <c r="F12" s="21">
        <f>IF(OR($A12="",$B12="",$C12=""),"",B12*'MPTO_working_3-way'!$I11)</f>
        <v>3.569255762785581</v>
      </c>
      <c r="G12" s="22">
        <f>IF(OR($A12="",$B12="",$C12=""),"",C12*'MPTO_working_3-way'!$I11)</f>
        <v>4.0507389448622284</v>
      </c>
      <c r="H12" s="17"/>
      <c r="I12" s="21"/>
      <c r="J12" s="22"/>
      <c r="K12" s="17"/>
      <c r="L12" s="21"/>
      <c r="M12" s="22"/>
      <c r="N12" s="23">
        <f t="shared" si="4"/>
        <v>47.296101038265661</v>
      </c>
      <c r="O12" s="24">
        <f t="shared" si="5"/>
        <v>28.017045189823058</v>
      </c>
      <c r="P12" s="24">
        <f t="shared" si="6"/>
        <v>24.686853771911274</v>
      </c>
      <c r="Q12" t="s">
        <v>82</v>
      </c>
      <c r="R12" t="s">
        <v>80</v>
      </c>
      <c r="S12" t="s">
        <v>335</v>
      </c>
      <c r="AD12" s="37"/>
      <c r="AE12" s="37"/>
      <c r="AH12" s="37"/>
      <c r="AI12" s="37"/>
      <c r="AJ12" t="s">
        <v>121</v>
      </c>
    </row>
    <row r="13" spans="1:36" s="36" customFormat="1" ht="15" x14ac:dyDescent="0.25">
      <c r="A13">
        <v>1.78</v>
      </c>
      <c r="B13">
        <v>3.54</v>
      </c>
      <c r="C13">
        <v>4.96</v>
      </c>
      <c r="D13" s="20">
        <f t="shared" si="0"/>
        <v>4.5896531741010049E-2</v>
      </c>
      <c r="E13" s="17">
        <f>IF(OR($A13="",$B13="",$C13=""),"",A13*'MPTO_working_3-way'!$I12)</f>
        <v>1.861695826498998</v>
      </c>
      <c r="F13" s="21">
        <f>IF(OR($A13="",$B13="",$C13=""),"",B13*'MPTO_working_3-way'!$I12)</f>
        <v>3.7024737223631754</v>
      </c>
      <c r="G13" s="22">
        <f>IF(OR($A13="",$B13="",$C13=""),"",C13*'MPTO_working_3-way'!$I12)</f>
        <v>5.1876467974354101</v>
      </c>
      <c r="H13" s="17"/>
      <c r="I13" s="21"/>
      <c r="J13" s="22"/>
      <c r="K13" s="17"/>
      <c r="L13" s="21"/>
      <c r="M13" s="22"/>
      <c r="N13" s="23">
        <f t="shared" si="4"/>
        <v>53.714467517529144</v>
      </c>
      <c r="O13" s="24">
        <f t="shared" si="5"/>
        <v>27.008969542712396</v>
      </c>
      <c r="P13" s="24">
        <f t="shared" si="6"/>
        <v>19.276562939758442</v>
      </c>
      <c r="Q13" t="s">
        <v>88</v>
      </c>
      <c r="R13" t="s">
        <v>75</v>
      </c>
      <c r="S13" t="s">
        <v>335</v>
      </c>
      <c r="AD13" s="37"/>
      <c r="AE13" s="37"/>
      <c r="AH13" s="37"/>
      <c r="AI13" s="37"/>
      <c r="AJ13" t="s">
        <v>121</v>
      </c>
    </row>
    <row r="14" spans="1:36" s="36" customFormat="1" ht="15" x14ac:dyDescent="0.25">
      <c r="A14">
        <v>2.1</v>
      </c>
      <c r="B14">
        <v>3.6</v>
      </c>
      <c r="C14">
        <v>3.64</v>
      </c>
      <c r="D14" s="20">
        <f t="shared" si="0"/>
        <v>2.8693528693528592E-2</v>
      </c>
      <c r="E14" s="17">
        <f>IF(OR($A14="",$B14="",$C14=""),"",A14*'MPTO_working_3-way'!$I13)</f>
        <v>2.1602564102564101</v>
      </c>
      <c r="F14" s="21">
        <f>IF(OR($A14="",$B14="",$C14=""),"",B14*'MPTO_working_3-way'!$I13)</f>
        <v>3.703296703296703</v>
      </c>
      <c r="G14" s="22">
        <f>IF(OR($A14="",$B14="",$C14=""),"",C14*'MPTO_working_3-way'!$I13)</f>
        <v>3.744444444444444</v>
      </c>
      <c r="H14" s="17"/>
      <c r="I14" s="21"/>
      <c r="J14" s="22"/>
      <c r="K14" s="17"/>
      <c r="L14" s="21"/>
      <c r="M14" s="22"/>
      <c r="N14" s="23">
        <f t="shared" si="4"/>
        <v>46.290801186943625</v>
      </c>
      <c r="O14" s="24">
        <f t="shared" si="5"/>
        <v>27.002967359050444</v>
      </c>
      <c r="P14" s="24">
        <f t="shared" si="6"/>
        <v>26.706231454005934</v>
      </c>
      <c r="Q14" t="s">
        <v>149</v>
      </c>
      <c r="R14" t="s">
        <v>150</v>
      </c>
      <c r="S14" t="s">
        <v>335</v>
      </c>
      <c r="AD14" s="37"/>
      <c r="AE14" s="37"/>
      <c r="AH14" s="37"/>
      <c r="AI14" s="37"/>
      <c r="AJ14" t="s">
        <v>324</v>
      </c>
    </row>
    <row r="15" spans="1:36" s="36" customFormat="1" ht="15" x14ac:dyDescent="0.25">
      <c r="A15">
        <v>1.63</v>
      </c>
      <c r="B15">
        <v>4.34</v>
      </c>
      <c r="C15">
        <v>5.39</v>
      </c>
      <c r="D15" s="20">
        <f t="shared" si="0"/>
        <v>2.9440436016444638E-2</v>
      </c>
      <c r="E15" s="17">
        <f>IF(OR($A15="",$B15="",$C15=""),"",A15*'MPTO_working_3-way'!$I14)</f>
        <v>1.6779879107068048</v>
      </c>
      <c r="F15" s="21">
        <f>IF(OR($A15="",$B15="",$C15=""),"",B15*'MPTO_working_3-way'!$I14)</f>
        <v>4.4677714923113694</v>
      </c>
      <c r="G15" s="22">
        <f>IF(OR($A15="",$B15="",$C15=""),"",C15*'MPTO_working_3-way'!$I14)</f>
        <v>5.5486839501286367</v>
      </c>
      <c r="H15" s="17"/>
      <c r="I15" s="21"/>
      <c r="J15" s="22"/>
      <c r="K15" s="17"/>
      <c r="L15" s="21"/>
      <c r="M15" s="22"/>
      <c r="N15" s="23">
        <f t="shared" si="4"/>
        <v>59.595185020062416</v>
      </c>
      <c r="O15" s="24">
        <f t="shared" si="5"/>
        <v>22.382523406152472</v>
      </c>
      <c r="P15" s="24">
        <f t="shared" si="6"/>
        <v>18.022291573785111</v>
      </c>
      <c r="Q15" t="s">
        <v>205</v>
      </c>
      <c r="R15" t="s">
        <v>203</v>
      </c>
      <c r="S15" t="s">
        <v>335</v>
      </c>
      <c r="AD15" s="37"/>
      <c r="AE15" s="37"/>
      <c r="AH15" s="37"/>
      <c r="AI15" s="37"/>
      <c r="AJ15" t="s">
        <v>324</v>
      </c>
    </row>
    <row r="16" spans="1:36" s="36" customFormat="1" ht="15" x14ac:dyDescent="0.25">
      <c r="A16">
        <v>1.73</v>
      </c>
      <c r="B16">
        <v>4.13</v>
      </c>
      <c r="C16">
        <v>4.78</v>
      </c>
      <c r="D16" s="20">
        <f t="shared" si="0"/>
        <v>2.9370453606753832E-2</v>
      </c>
      <c r="E16" s="17">
        <f>IF(OR($A16="",$B16="",$C16=""),"",A16*'MPTO_working_3-way'!$I15)</f>
        <v>1.7808108847396842</v>
      </c>
      <c r="F16" s="21">
        <f>IF(OR($A16="",$B16="",$C16=""),"",B16*'MPTO_working_3-way'!$I15)</f>
        <v>4.2512999733958932</v>
      </c>
      <c r="G16" s="22">
        <f>IF(OR($A16="",$B16="",$C16=""),"",C16*'MPTO_working_3-way'!$I15)</f>
        <v>4.9203907682402832</v>
      </c>
      <c r="H16" s="17"/>
      <c r="I16" s="21"/>
      <c r="J16" s="22"/>
      <c r="K16" s="17"/>
      <c r="L16" s="21"/>
      <c r="M16" s="22"/>
      <c r="N16" s="23">
        <f t="shared" si="4"/>
        <v>56.154194056724791</v>
      </c>
      <c r="O16" s="24">
        <f t="shared" si="5"/>
        <v>23.522216880904093</v>
      </c>
      <c r="P16" s="24">
        <f t="shared" si="6"/>
        <v>20.323589062371109</v>
      </c>
      <c r="Q16" t="s">
        <v>152</v>
      </c>
      <c r="R16" t="s">
        <v>207</v>
      </c>
      <c r="S16" t="s">
        <v>335</v>
      </c>
      <c r="AD16" s="37"/>
      <c r="AE16" s="37"/>
      <c r="AH16" s="37"/>
      <c r="AI16" s="37"/>
      <c r="AJ16" t="s">
        <v>324</v>
      </c>
    </row>
    <row r="17" spans="1:36" s="36" customFormat="1" ht="15" x14ac:dyDescent="0.25">
      <c r="A17">
        <v>2.5499999999999998</v>
      </c>
      <c r="B17">
        <v>3.05</v>
      </c>
      <c r="C17">
        <v>3.2</v>
      </c>
      <c r="D17" s="20">
        <f t="shared" si="0"/>
        <v>3.2525715204114514E-2</v>
      </c>
      <c r="E17" s="17">
        <f>IF(OR($A17="",$B17="",$C17=""),"",A17*'MPTO_working_3-way'!$I16)</f>
        <v>2.6329405737704916</v>
      </c>
      <c r="F17" s="21">
        <f>IF(OR($A17="",$B17="",$C17=""),"",B17*'MPTO_working_3-way'!$I16)</f>
        <v>3.1492034313725492</v>
      </c>
      <c r="G17" s="22">
        <f>IF(OR($A17="",$B17="",$C17=""),"",C17*'MPTO_working_3-way'!$I16)</f>
        <v>3.3040822886531664</v>
      </c>
      <c r="H17" s="17"/>
      <c r="I17" s="21"/>
      <c r="J17" s="22"/>
      <c r="K17" s="17"/>
      <c r="L17" s="21"/>
      <c r="M17" s="22"/>
      <c r="N17" s="23">
        <f t="shared" si="4"/>
        <v>37.980348282906903</v>
      </c>
      <c r="O17" s="24">
        <f t="shared" si="5"/>
        <v>31.754061679151668</v>
      </c>
      <c r="P17" s="24">
        <f t="shared" si="6"/>
        <v>30.265590037941433</v>
      </c>
      <c r="Q17" t="s">
        <v>116</v>
      </c>
      <c r="R17" t="s">
        <v>209</v>
      </c>
      <c r="S17" t="s">
        <v>335</v>
      </c>
      <c r="AD17" s="37"/>
      <c r="AE17" s="37"/>
      <c r="AH17" s="37"/>
      <c r="AI17" s="37"/>
      <c r="AJ17" t="s">
        <v>123</v>
      </c>
    </row>
    <row r="18" spans="1:36" s="36" customFormat="1" ht="15" x14ac:dyDescent="0.25">
      <c r="A18">
        <v>2.41</v>
      </c>
      <c r="B18">
        <v>3.12</v>
      </c>
      <c r="C18">
        <v>3.36</v>
      </c>
      <c r="D18" s="20">
        <f t="shared" si="0"/>
        <v>3.3069627467967599E-2</v>
      </c>
      <c r="E18" s="17">
        <f>IF(OR($A18="",$B18="",$C18=""),"",A18*'MPTO_working_3-way'!$I17)</f>
        <v>2.489697802197802</v>
      </c>
      <c r="F18" s="21">
        <f>IF(OR($A18="",$B18="",$C18=""),"",B18*'MPTO_working_3-way'!$I17)</f>
        <v>3.2231772377000589</v>
      </c>
      <c r="G18" s="22">
        <f>IF(OR($A18="",$B18="",$C18=""),"",C18*'MPTO_working_3-way'!$I17)</f>
        <v>3.4711139482923712</v>
      </c>
      <c r="H18" s="17"/>
      <c r="I18" s="21"/>
      <c r="J18" s="22"/>
      <c r="K18" s="17"/>
      <c r="L18" s="21"/>
      <c r="M18" s="22"/>
      <c r="N18" s="23">
        <f t="shared" si="4"/>
        <v>40.165517241379312</v>
      </c>
      <c r="O18" s="24">
        <f t="shared" si="5"/>
        <v>31.02528735632184</v>
      </c>
      <c r="P18" s="24">
        <f t="shared" si="6"/>
        <v>28.809195402298855</v>
      </c>
      <c r="Q18" t="s">
        <v>99</v>
      </c>
      <c r="R18" t="s">
        <v>154</v>
      </c>
      <c r="S18" t="s">
        <v>335</v>
      </c>
      <c r="AD18" s="37"/>
      <c r="AE18" s="37"/>
      <c r="AH18" s="37"/>
      <c r="AI18" s="37"/>
      <c r="AJ18" t="s">
        <v>123</v>
      </c>
    </row>
    <row r="19" spans="1:36" s="36" customFormat="1" ht="15" x14ac:dyDescent="0.25">
      <c r="A19">
        <v>4.8600000000000003</v>
      </c>
      <c r="B19">
        <v>3.56</v>
      </c>
      <c r="C19">
        <v>1.82</v>
      </c>
      <c r="D19" s="20">
        <f t="shared" si="0"/>
        <v>3.6110742727471834E-2</v>
      </c>
      <c r="E19" s="17">
        <f>IF(OR($A19="",$B19="",$C19=""),"",A19*'MPTO_working_3-way'!$I18)</f>
        <v>5.0354982096555139</v>
      </c>
      <c r="F19" s="21">
        <f>IF(OR($A19="",$B19="",$C19=""),"",B19*'MPTO_working_3-way'!$I18)</f>
        <v>3.6885542441097998</v>
      </c>
      <c r="G19" s="22">
        <f>IF(OR($A19="",$B19="",$C19=""),"",C19*'MPTO_working_3-way'!$I18)</f>
        <v>1.8857215517639987</v>
      </c>
      <c r="H19" s="17"/>
      <c r="I19" s="21"/>
      <c r="J19" s="22"/>
      <c r="K19" s="17"/>
      <c r="L19" s="21"/>
      <c r="M19" s="22"/>
      <c r="N19" s="23">
        <f t="shared" si="4"/>
        <v>19.859008153006801</v>
      </c>
      <c r="O19" s="24">
        <f t="shared" si="5"/>
        <v>27.110893152700299</v>
      </c>
      <c r="P19" s="24">
        <f t="shared" si="6"/>
        <v>53.030098694292896</v>
      </c>
      <c r="Q19" t="s">
        <v>83</v>
      </c>
      <c r="R19" t="s">
        <v>212</v>
      </c>
      <c r="S19" t="s">
        <v>335</v>
      </c>
      <c r="AD19" s="37"/>
      <c r="AE19" s="37"/>
      <c r="AH19" s="37"/>
      <c r="AI19" s="37"/>
      <c r="AJ19" t="s">
        <v>123</v>
      </c>
    </row>
    <row r="20" spans="1:36" s="36" customFormat="1" ht="15" x14ac:dyDescent="0.25">
      <c r="A20">
        <v>1.8</v>
      </c>
      <c r="B20">
        <v>3.6</v>
      </c>
      <c r="C20">
        <v>4.93</v>
      </c>
      <c r="D20" s="20">
        <f t="shared" si="0"/>
        <v>3.6173089925625401E-2</v>
      </c>
      <c r="E20" s="17">
        <f>IF(OR($A20="",$B20="",$C20=""),"",A20*'MPTO_working_3-way'!$I19)</f>
        <v>1.8651115618661258</v>
      </c>
      <c r="F20" s="21">
        <f>IF(OR($A20="",$B20="",$C20=""),"",B20*'MPTO_working_3-way'!$I19)</f>
        <v>3.7302231237322516</v>
      </c>
      <c r="G20" s="22">
        <f>IF(OR($A20="",$B20="",$C20=""),"",C20*'MPTO_working_3-way'!$I19)</f>
        <v>5.1083333333333325</v>
      </c>
      <c r="H20" s="17"/>
      <c r="I20" s="21"/>
      <c r="J20" s="22"/>
      <c r="K20" s="17"/>
      <c r="L20" s="21"/>
      <c r="M20" s="22"/>
      <c r="N20" s="23">
        <f t="shared" si="4"/>
        <v>53.61609570418706</v>
      </c>
      <c r="O20" s="24">
        <f t="shared" si="5"/>
        <v>26.80804785209353</v>
      </c>
      <c r="P20" s="24">
        <f t="shared" si="6"/>
        <v>19.575856443719417</v>
      </c>
      <c r="Q20" t="s">
        <v>97</v>
      </c>
      <c r="R20" t="s">
        <v>98</v>
      </c>
      <c r="S20" t="s">
        <v>335</v>
      </c>
      <c r="AD20" s="37"/>
      <c r="AE20" s="37"/>
      <c r="AH20" s="37"/>
      <c r="AI20" s="37"/>
      <c r="AJ20" t="s">
        <v>123</v>
      </c>
    </row>
    <row r="21" spans="1:36" s="36" customFormat="1" ht="15" x14ac:dyDescent="0.25">
      <c r="A21">
        <v>2.16</v>
      </c>
      <c r="B21">
        <v>3.38</v>
      </c>
      <c r="C21">
        <v>3.7</v>
      </c>
      <c r="D21" s="20">
        <f t="shared" si="0"/>
        <v>2.9091221398913625E-2</v>
      </c>
      <c r="E21" s="17">
        <f>IF(OR($A21="",$B21="",$C21=""),"",A21*'MPTO_working_3-way'!$I20)</f>
        <v>2.2228370382216536</v>
      </c>
      <c r="F21" s="21">
        <f>IF(OR($A21="",$B21="",$C21=""),"",B21*'MPTO_working_3-way'!$I20)</f>
        <v>3.4783283283283279</v>
      </c>
      <c r="G21" s="22">
        <f>IF(OR($A21="",$B21="",$C21=""),"",C21*'MPTO_working_3-way'!$I20)</f>
        <v>3.8076375191759806</v>
      </c>
      <c r="H21" s="17"/>
      <c r="I21" s="21"/>
      <c r="J21" s="22"/>
      <c r="K21" s="17"/>
      <c r="L21" s="21"/>
      <c r="M21" s="22"/>
      <c r="N21" s="23">
        <f t="shared" si="4"/>
        <v>44.987553419572066</v>
      </c>
      <c r="O21" s="24">
        <f t="shared" si="5"/>
        <v>28.749442421975051</v>
      </c>
      <c r="P21" s="24">
        <f t="shared" si="6"/>
        <v>26.263004158452887</v>
      </c>
      <c r="Q21" t="s">
        <v>157</v>
      </c>
      <c r="R21" t="s">
        <v>84</v>
      </c>
      <c r="S21" t="s">
        <v>335</v>
      </c>
      <c r="AD21" s="37"/>
      <c r="AE21" s="37"/>
      <c r="AH21" s="37"/>
      <c r="AI21" s="37"/>
      <c r="AJ21" t="s">
        <v>122</v>
      </c>
    </row>
    <row r="22" spans="1:36" s="36" customFormat="1" ht="15" x14ac:dyDescent="0.25">
      <c r="A22">
        <v>1.28</v>
      </c>
      <c r="B22">
        <v>5.79</v>
      </c>
      <c r="C22">
        <v>13.24</v>
      </c>
      <c r="D22" s="20">
        <f t="shared" si="0"/>
        <v>2.9490272581646604E-2</v>
      </c>
      <c r="E22" s="17">
        <f>IF(OR($A22="",$B22="",$C22=""),"",A22*'MPTO_working_3-way'!$I21)</f>
        <v>1.3177475489045076</v>
      </c>
      <c r="F22" s="21">
        <f>IF(OR($A22="",$B22="",$C22=""),"",B22*'MPTO_working_3-way'!$I21)</f>
        <v>5.9607486782477341</v>
      </c>
      <c r="G22" s="22">
        <f>IF(OR($A22="",$B22="",$C22=""),"",C22*'MPTO_working_3-way'!$I21)</f>
        <v>13.630451208981</v>
      </c>
      <c r="H22" s="17"/>
      <c r="I22" s="21"/>
      <c r="J22" s="22"/>
      <c r="K22" s="17"/>
      <c r="L22" s="21"/>
      <c r="M22" s="22"/>
      <c r="N22" s="23">
        <f t="shared" si="4"/>
        <v>75.887069631154844</v>
      </c>
      <c r="O22" s="24">
        <f t="shared" si="5"/>
        <v>16.776416084262209</v>
      </c>
      <c r="P22" s="24">
        <f t="shared" si="6"/>
        <v>7.3365142845829467</v>
      </c>
      <c r="Q22" t="s">
        <v>100</v>
      </c>
      <c r="R22" t="s">
        <v>74</v>
      </c>
      <c r="S22" t="s">
        <v>335</v>
      </c>
      <c r="AD22" s="37"/>
      <c r="AE22" s="37"/>
      <c r="AH22" s="37"/>
      <c r="AI22" s="37"/>
      <c r="AJ22" t="s">
        <v>122</v>
      </c>
    </row>
    <row r="23" spans="1:36" s="36" customFormat="1" ht="15" x14ac:dyDescent="0.25">
      <c r="A23">
        <v>1.37</v>
      </c>
      <c r="B23">
        <v>5.52</v>
      </c>
      <c r="C23">
        <v>8.2799999999999994</v>
      </c>
      <c r="D23" s="20">
        <f t="shared" si="0"/>
        <v>3.1859374449028532E-2</v>
      </c>
      <c r="E23" s="17">
        <f>IF(OR($A23="",$B23="",$C23=""),"",A23*'MPTO_working_3-way'!$I22)</f>
        <v>1.4136473429951693</v>
      </c>
      <c r="F23" s="21">
        <f>IF(OR($A23="",$B23="",$C23=""),"",B23*'MPTO_working_3-way'!$I22)</f>
        <v>5.6958637469586373</v>
      </c>
      <c r="G23" s="22">
        <f>IF(OR($A23="",$B23="",$C23=""),"",C23*'MPTO_working_3-way'!$I22)</f>
        <v>8.5437956204379564</v>
      </c>
      <c r="H23" s="17"/>
      <c r="I23" s="21"/>
      <c r="J23" s="22"/>
      <c r="K23" s="17"/>
      <c r="L23" s="21"/>
      <c r="M23" s="22"/>
      <c r="N23" s="23">
        <f t="shared" si="4"/>
        <v>70.739000427167866</v>
      </c>
      <c r="O23" s="24">
        <f t="shared" si="5"/>
        <v>17.556599743699273</v>
      </c>
      <c r="P23" s="24">
        <f t="shared" si="6"/>
        <v>11.704399829132848</v>
      </c>
      <c r="Q23" t="s">
        <v>130</v>
      </c>
      <c r="R23" t="s">
        <v>158</v>
      </c>
      <c r="S23" t="s">
        <v>335</v>
      </c>
      <c r="AD23" s="37"/>
      <c r="AE23" s="37"/>
      <c r="AH23" s="37"/>
      <c r="AI23" s="37"/>
      <c r="AJ23" t="s">
        <v>122</v>
      </c>
    </row>
    <row r="24" spans="1:36" s="36" customFormat="1" ht="15" x14ac:dyDescent="0.25">
      <c r="A24">
        <v>2.9</v>
      </c>
      <c r="B24">
        <v>3.15</v>
      </c>
      <c r="C24">
        <v>2.66</v>
      </c>
      <c r="D24" s="20">
        <f t="shared" si="0"/>
        <v>3.8227753291274258E-2</v>
      </c>
      <c r="E24" s="17">
        <f>IF(OR($A24="",$B24="",$C24=""),"",A24*'MPTO_working_3-way'!$I23)</f>
        <v>3.0108604845446951</v>
      </c>
      <c r="F24" s="21">
        <f>IF(OR($A24="",$B24="",$C24=""),"",B24*'MPTO_working_3-way'!$I23)</f>
        <v>3.270417422867514</v>
      </c>
      <c r="G24" s="22">
        <f>IF(OR($A24="",$B24="",$C24=""),"",C24*'MPTO_working_3-way'!$I23)</f>
        <v>2.7616858237547897</v>
      </c>
      <c r="H24" s="17"/>
      <c r="I24" s="21"/>
      <c r="J24" s="22"/>
      <c r="K24" s="17"/>
      <c r="L24" s="21"/>
      <c r="M24" s="22"/>
      <c r="N24" s="23">
        <f t="shared" si="4"/>
        <v>33.213096559378471</v>
      </c>
      <c r="O24" s="24">
        <f t="shared" si="5"/>
        <v>30.577136514983351</v>
      </c>
      <c r="P24" s="24">
        <f t="shared" si="6"/>
        <v>36.209766925638178</v>
      </c>
      <c r="Q24" t="s">
        <v>309</v>
      </c>
      <c r="R24" t="s">
        <v>127</v>
      </c>
      <c r="S24" t="s">
        <v>335</v>
      </c>
      <c r="AD24" s="37"/>
      <c r="AE24" s="37"/>
      <c r="AH24" s="37"/>
      <c r="AI24" s="37"/>
      <c r="AJ24" t="s">
        <v>129</v>
      </c>
    </row>
    <row r="25" spans="1:36" s="36" customFormat="1" ht="15" x14ac:dyDescent="0.25">
      <c r="A25">
        <v>12.93</v>
      </c>
      <c r="B25">
        <v>5.92</v>
      </c>
      <c r="C25">
        <v>1.24</v>
      </c>
      <c r="D25" s="20">
        <f t="shared" si="0"/>
        <v>5.2710052317117784E-2</v>
      </c>
      <c r="E25" s="17">
        <f>IF(OR($A25="",$B25="",$C25=""),"",A25*'MPTO_working_3-way'!$I24)</f>
        <v>13.611540976460333</v>
      </c>
      <c r="F25" s="21">
        <f>IF(OR($A25="",$B25="",$C25=""),"",B25*'MPTO_working_3-way'!$I24)</f>
        <v>6.2320435097173368</v>
      </c>
      <c r="G25" s="22">
        <f>IF(OR($A25="",$B25="",$C25=""),"",C25*'MPTO_working_3-way'!$I24)</f>
        <v>1.305360464873226</v>
      </c>
      <c r="H25" s="17"/>
      <c r="I25" s="21"/>
      <c r="J25" s="22"/>
      <c r="K25" s="17"/>
      <c r="L25" s="21"/>
      <c r="M25" s="22"/>
      <c r="N25" s="23">
        <f t="shared" si="4"/>
        <v>7.3467067522287914</v>
      </c>
      <c r="O25" s="24">
        <f t="shared" si="5"/>
        <v>16.046101065256465</v>
      </c>
      <c r="P25" s="24">
        <f t="shared" si="6"/>
        <v>76.607192182514737</v>
      </c>
      <c r="Q25" t="s">
        <v>310</v>
      </c>
      <c r="R25" t="s">
        <v>128</v>
      </c>
      <c r="S25" t="s">
        <v>335</v>
      </c>
      <c r="AD25" s="37"/>
      <c r="AE25" s="37"/>
      <c r="AH25" s="37"/>
      <c r="AI25" s="37"/>
      <c r="AJ25" t="s">
        <v>129</v>
      </c>
    </row>
    <row r="26" spans="1:36" s="36" customFormat="1" ht="15" x14ac:dyDescent="0.25">
      <c r="A26">
        <v>2.95</v>
      </c>
      <c r="B26">
        <v>3.56</v>
      </c>
      <c r="C26">
        <v>2.4500000000000002</v>
      </c>
      <c r="D26" s="20">
        <f t="shared" si="0"/>
        <v>2.8045192558074472E-2</v>
      </c>
      <c r="E26" s="17">
        <f>IF(OR($A26="",$B26="",$C26=""),"",A26*'MPTO_working_3-way'!$I25)</f>
        <v>3.0327333180463198</v>
      </c>
      <c r="F26" s="21">
        <f>IF(OR($A26="",$B26="",$C26=""),"",B26*'MPTO_working_3-way'!$I25)</f>
        <v>3.6598408855067452</v>
      </c>
      <c r="G26" s="22">
        <f>IF(OR($A26="",$B26="",$C26=""),"",C26*'MPTO_working_3-way'!$I25)</f>
        <v>2.5187107217672828</v>
      </c>
      <c r="H26" s="17"/>
      <c r="I26" s="21"/>
      <c r="J26" s="22"/>
      <c r="K26" s="17"/>
      <c r="L26" s="21"/>
      <c r="M26" s="22"/>
      <c r="N26" s="23">
        <f t="shared" si="4"/>
        <v>32.973555374931472</v>
      </c>
      <c r="O26" s="24">
        <f t="shared" si="5"/>
        <v>27.323592234844902</v>
      </c>
      <c r="P26" s="24">
        <f t="shared" si="6"/>
        <v>39.702852390223612</v>
      </c>
      <c r="Q26" t="s">
        <v>329</v>
      </c>
      <c r="R26" t="s">
        <v>330</v>
      </c>
      <c r="S26" t="s">
        <v>335</v>
      </c>
      <c r="AD26" s="37"/>
      <c r="AE26" s="37"/>
      <c r="AH26" s="37"/>
      <c r="AI26" s="37"/>
      <c r="AJ26" t="s">
        <v>124</v>
      </c>
    </row>
    <row r="27" spans="1:36" s="36" customFormat="1" ht="15" x14ac:dyDescent="0.25">
      <c r="A27">
        <v>2.27</v>
      </c>
      <c r="B27">
        <v>3.11</v>
      </c>
      <c r="C27">
        <v>3.76</v>
      </c>
      <c r="D27" s="20">
        <f t="shared" si="0"/>
        <v>2.802948952987272E-2</v>
      </c>
      <c r="E27" s="17">
        <f>IF(OR($A27="",$B27="",$C27=""),"",A27*'MPTO_working_3-way'!$I26)</f>
        <v>2.333626941232811</v>
      </c>
      <c r="F27" s="21">
        <f>IF(OR($A27="",$B27="",$C27=""),"",B27*'MPTO_working_3-way'!$I26)</f>
        <v>3.1971717124379042</v>
      </c>
      <c r="G27" s="22">
        <f>IF(OR($A27="",$B27="",$C27=""),"",C27*'MPTO_working_3-way'!$I26)</f>
        <v>3.8653908806323214</v>
      </c>
      <c r="H27" s="17"/>
      <c r="I27" s="21"/>
      <c r="J27" s="22"/>
      <c r="K27" s="17"/>
      <c r="L27" s="21"/>
      <c r="M27" s="22"/>
      <c r="N27" s="23">
        <f t="shared" si="4"/>
        <v>42.85175073749015</v>
      </c>
      <c r="O27" s="24">
        <f t="shared" si="5"/>
        <v>31.277644428971911</v>
      </c>
      <c r="P27" s="24">
        <f t="shared" si="6"/>
        <v>25.870604833537936</v>
      </c>
      <c r="Q27" t="s">
        <v>143</v>
      </c>
      <c r="R27" t="s">
        <v>317</v>
      </c>
      <c r="S27" t="s">
        <v>335</v>
      </c>
      <c r="AD27" s="37"/>
      <c r="AE27" s="37"/>
      <c r="AH27" s="37"/>
      <c r="AI27" s="37"/>
      <c r="AJ27" t="s">
        <v>124</v>
      </c>
    </row>
    <row r="28" spans="1:36" s="36" customFormat="1" ht="15" x14ac:dyDescent="0.25">
      <c r="A28">
        <v>4.0999999999999996</v>
      </c>
      <c r="B28">
        <v>3.34</v>
      </c>
      <c r="C28">
        <v>2.06</v>
      </c>
      <c r="D28" s="20">
        <f t="shared" si="0"/>
        <v>2.8740529833064077E-2</v>
      </c>
      <c r="E28" s="17">
        <f>IF(OR($A28="",$B28="",$C28=""),"",A28*'MPTO_working_3-way'!$I27)</f>
        <v>4.217836172315562</v>
      </c>
      <c r="F28" s="21">
        <f>IF(OR($A28="",$B28="",$C28=""),"",B28*'MPTO_working_3-way'!$I27)</f>
        <v>3.4359933696424338</v>
      </c>
      <c r="G28" s="22">
        <f>IF(OR($A28="",$B28="",$C28=""),"",C28*'MPTO_working_3-way'!$I27)</f>
        <v>2.1192054914561123</v>
      </c>
      <c r="H28" s="17"/>
      <c r="I28" s="21"/>
      <c r="J28" s="22"/>
      <c r="K28" s="17"/>
      <c r="L28" s="21"/>
      <c r="M28" s="22"/>
      <c r="N28" s="23">
        <f t="shared" si="4"/>
        <v>23.708839299251565</v>
      </c>
      <c r="O28" s="24">
        <f t="shared" si="5"/>
        <v>29.103665008063295</v>
      </c>
      <c r="P28" s="24">
        <f t="shared" si="6"/>
        <v>47.187495692685147</v>
      </c>
      <c r="Q28" t="s">
        <v>221</v>
      </c>
      <c r="R28" t="s">
        <v>331</v>
      </c>
      <c r="S28" t="s">
        <v>335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2.09</v>
      </c>
      <c r="B29">
        <v>3.43</v>
      </c>
      <c r="C29">
        <v>3.87</v>
      </c>
      <c r="D29" s="20">
        <f t="shared" si="0"/>
        <v>2.8412021842441737E-2</v>
      </c>
      <c r="E29" s="17">
        <f>IF(OR($A29="",$B29="",$C29=""),"",A29*'MPTO_working_3-way'!$I28)</f>
        <v>2.1493811256507032</v>
      </c>
      <c r="F29" s="21">
        <f>IF(OR($A29="",$B29="",$C29=""),"",B29*'MPTO_working_3-way'!$I28)</f>
        <v>3.5274532349195753</v>
      </c>
      <c r="G29" s="22">
        <f>IF(OR($A29="",$B29="",$C29=""),"",C29*'MPTO_working_3-way'!$I28)</f>
        <v>3.9799545245302497</v>
      </c>
      <c r="H29" s="17"/>
      <c r="I29" s="21"/>
      <c r="J29" s="22"/>
      <c r="K29" s="17"/>
      <c r="L29" s="21"/>
      <c r="M29" s="22"/>
      <c r="N29" s="23">
        <f t="shared" si="4"/>
        <v>46.525020065822908</v>
      </c>
      <c r="O29" s="24">
        <f t="shared" si="5"/>
        <v>28.349064704830866</v>
      </c>
      <c r="P29" s="24">
        <f t="shared" si="6"/>
        <v>25.125915229346223</v>
      </c>
      <c r="Q29" t="s">
        <v>166</v>
      </c>
      <c r="R29" t="s">
        <v>164</v>
      </c>
      <c r="S29" t="s">
        <v>335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3.47</v>
      </c>
      <c r="B30">
        <v>3.47</v>
      </c>
      <c r="C30">
        <v>2.2200000000000002</v>
      </c>
      <c r="D30" s="20">
        <f t="shared" si="0"/>
        <v>2.6819326531142051E-2</v>
      </c>
      <c r="E30" s="17">
        <f>IF(OR($A30="",$B30="",$C30=""),"",A30*'MPTO_working_3-way'!$I29)</f>
        <v>3.5630630630630633</v>
      </c>
      <c r="F30" s="21">
        <f>IF(OR($A30="",$B30="",$C30=""),"",B30*'MPTO_working_3-way'!$I29)</f>
        <v>3.5630630630630633</v>
      </c>
      <c r="G30" s="22">
        <f>IF(OR($A30="",$B30="",$C30=""),"",C30*'MPTO_working_3-way'!$I29)</f>
        <v>2.2795389048991357</v>
      </c>
      <c r="H30" s="17"/>
      <c r="I30" s="21"/>
      <c r="J30" s="22"/>
      <c r="K30" s="17"/>
      <c r="L30" s="21"/>
      <c r="M30" s="22"/>
      <c r="N30" s="23">
        <f t="shared" si="4"/>
        <v>28.06573957016435</v>
      </c>
      <c r="O30" s="24">
        <f t="shared" si="5"/>
        <v>28.06573957016435</v>
      </c>
      <c r="P30" s="24">
        <f t="shared" si="6"/>
        <v>43.868520859671293</v>
      </c>
      <c r="Q30" t="s">
        <v>220</v>
      </c>
      <c r="R30" t="s">
        <v>315</v>
      </c>
      <c r="S30" t="s">
        <v>335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2.89</v>
      </c>
      <c r="B31">
        <v>2.98</v>
      </c>
      <c r="C31">
        <v>2.89</v>
      </c>
      <c r="D31" s="20">
        <f t="shared" si="0"/>
        <v>2.7611992290007104E-2</v>
      </c>
      <c r="E31" s="17">
        <f>IF(OR($A31="",$B31="",$C31=""),"",A31*'MPTO_working_3-way'!$I30)</f>
        <v>2.9697986577181208</v>
      </c>
      <c r="F31" s="21">
        <f>IF(OR($A31="",$B31="",$C31=""),"",B31*'MPTO_working_3-way'!$I30)</f>
        <v>3.0622837370242211</v>
      </c>
      <c r="G31" s="22">
        <f>IF(OR($A31="",$B31="",$C31=""),"",C31*'MPTO_working_3-way'!$I30)</f>
        <v>2.9697986577181208</v>
      </c>
      <c r="H31" s="17"/>
      <c r="I31" s="21"/>
      <c r="J31" s="22"/>
      <c r="K31" s="17"/>
      <c r="L31" s="21"/>
      <c r="M31" s="22"/>
      <c r="N31" s="23">
        <f t="shared" si="4"/>
        <v>33.672316384180789</v>
      </c>
      <c r="O31" s="24">
        <f t="shared" si="5"/>
        <v>32.655367231638422</v>
      </c>
      <c r="P31" s="24">
        <f t="shared" si="6"/>
        <v>33.672316384180789</v>
      </c>
      <c r="Q31" t="s">
        <v>226</v>
      </c>
      <c r="R31" t="s">
        <v>325</v>
      </c>
      <c r="S31" t="s">
        <v>335</v>
      </c>
      <c r="AD31" s="37"/>
      <c r="AE31" s="37"/>
      <c r="AH31" s="37"/>
      <c r="AI31" s="37"/>
      <c r="AJ31" t="s">
        <v>292</v>
      </c>
    </row>
    <row r="32" spans="1:36" s="36" customFormat="1" ht="15" x14ac:dyDescent="0.25">
      <c r="A32">
        <v>3.23</v>
      </c>
      <c r="B32">
        <v>3.2</v>
      </c>
      <c r="C32">
        <v>2.4700000000000002</v>
      </c>
      <c r="D32" s="20">
        <f t="shared" si="0"/>
        <v>2.695582281495601E-2</v>
      </c>
      <c r="E32" s="17">
        <f>IF(OR($A32="",$B32="",$C32=""),"",A32*'MPTO_working_3-way'!$I31)</f>
        <v>3.3170673076923078</v>
      </c>
      <c r="F32" s="21">
        <f>IF(OR($A32="",$B32="",$C32=""),"",B32*'MPTO_working_3-way'!$I31)</f>
        <v>3.2862586330078596</v>
      </c>
      <c r="G32" s="22">
        <f>IF(OR($A32="",$B32="",$C32=""),"",C32*'MPTO_working_3-way'!$I31)</f>
        <v>2.5365808823529417</v>
      </c>
      <c r="H32" s="17"/>
      <c r="I32" s="21"/>
      <c r="J32" s="22"/>
      <c r="K32" s="17"/>
      <c r="L32" s="21"/>
      <c r="M32" s="22"/>
      <c r="N32" s="23">
        <f t="shared" si="4"/>
        <v>30.147112109573154</v>
      </c>
      <c r="O32" s="24">
        <f t="shared" si="5"/>
        <v>30.429741285600397</v>
      </c>
      <c r="P32" s="24">
        <f t="shared" si="6"/>
        <v>39.423146604826428</v>
      </c>
      <c r="Q32" t="s">
        <v>169</v>
      </c>
      <c r="R32" t="s">
        <v>224</v>
      </c>
      <c r="S32" t="s">
        <v>335</v>
      </c>
      <c r="AD32" s="37"/>
      <c r="AE32" s="37"/>
      <c r="AH32" s="37"/>
      <c r="AI32" s="37"/>
      <c r="AJ32" t="s">
        <v>292</v>
      </c>
    </row>
    <row r="33" spans="1:36" s="36" customFormat="1" ht="15" x14ac:dyDescent="0.25">
      <c r="A33">
        <v>1.59</v>
      </c>
      <c r="B33">
        <v>4.0199999999999996</v>
      </c>
      <c r="C33">
        <v>6.49</v>
      </c>
      <c r="D33" s="20">
        <f t="shared" si="0"/>
        <v>3.1770241446198222E-2</v>
      </c>
      <c r="E33" s="17">
        <f>IF(OR($A33="",$B33="",$C33=""),"",A33*'MPTO_working_3-way'!$I32)</f>
        <v>1.6405146838994553</v>
      </c>
      <c r="F33" s="21">
        <f>IF(OR($A33="",$B33="",$C33=""),"",B33*'MPTO_working_3-way'!$I32)</f>
        <v>4.1477163706137166</v>
      </c>
      <c r="G33" s="22">
        <f>IF(OR($A33="",$B33="",$C33=""),"",C33*'MPTO_working_3-way'!$I32)</f>
        <v>6.6961888669858265</v>
      </c>
      <c r="H33" s="17"/>
      <c r="I33" s="21"/>
      <c r="J33" s="22"/>
      <c r="K33" s="17"/>
      <c r="L33" s="21"/>
      <c r="M33" s="22"/>
      <c r="N33" s="23">
        <f t="shared" si="4"/>
        <v>60.956479683743481</v>
      </c>
      <c r="O33" s="24">
        <f t="shared" si="5"/>
        <v>24.1096524122269</v>
      </c>
      <c r="P33" s="24">
        <f t="shared" si="6"/>
        <v>14.933867904029604</v>
      </c>
      <c r="Q33" t="s">
        <v>173</v>
      </c>
      <c r="R33" t="s">
        <v>323</v>
      </c>
      <c r="S33" t="s">
        <v>335</v>
      </c>
      <c r="AD33" s="37"/>
      <c r="AE33" s="37"/>
      <c r="AH33" s="37"/>
      <c r="AI33" s="37"/>
      <c r="AJ33" t="s">
        <v>292</v>
      </c>
    </row>
    <row r="34" spans="1:36" s="36" customFormat="1" ht="15" x14ac:dyDescent="0.25">
      <c r="A34">
        <v>1.92</v>
      </c>
      <c r="B34">
        <v>4.1900000000000004</v>
      </c>
      <c r="C34">
        <v>3.7</v>
      </c>
      <c r="D34" s="20">
        <f t="shared" si="0"/>
        <v>2.9767088090477012E-2</v>
      </c>
      <c r="E34" s="17">
        <f>IF(OR($A34="",$B34="",$C34=""),"",A34*'MPTO_working_3-way'!$I33)</f>
        <v>1.9771528091337158</v>
      </c>
      <c r="F34" s="21">
        <f>IF(OR($A34="",$B34="",$C34=""),"",B34*'MPTO_working_3-way'!$I33)</f>
        <v>4.3147240990990987</v>
      </c>
      <c r="G34" s="22">
        <f>IF(OR($A34="",$B34="",$C34=""),"",C34*'MPTO_working_3-way'!$I33)</f>
        <v>3.8101382259347649</v>
      </c>
      <c r="H34" s="17"/>
      <c r="I34" s="21"/>
      <c r="J34" s="22"/>
      <c r="K34" s="17"/>
      <c r="L34" s="21"/>
      <c r="M34" s="22"/>
      <c r="N34" s="23">
        <f t="shared" si="4"/>
        <v>50.577780097743045</v>
      </c>
      <c r="O34" s="24">
        <f t="shared" si="5"/>
        <v>23.176452932617337</v>
      </c>
      <c r="P34" s="24">
        <f t="shared" si="6"/>
        <v>26.245766969639632</v>
      </c>
      <c r="Q34" t="s">
        <v>176</v>
      </c>
      <c r="R34" t="s">
        <v>174</v>
      </c>
      <c r="S34" t="s">
        <v>335</v>
      </c>
      <c r="AD34" s="37"/>
      <c r="AE34" s="37"/>
      <c r="AH34" s="37"/>
      <c r="AI34" s="37"/>
      <c r="AJ34" t="s">
        <v>293</v>
      </c>
    </row>
    <row r="35" spans="1:36" s="36" customFormat="1" ht="15" x14ac:dyDescent="0.25">
      <c r="A35">
        <v>6.75</v>
      </c>
      <c r="B35">
        <v>4.91</v>
      </c>
      <c r="C35">
        <v>1.47</v>
      </c>
      <c r="D35" s="20">
        <f t="shared" si="0"/>
        <v>3.208624477172628E-2</v>
      </c>
      <c r="E35" s="17">
        <f>IF(OR($A35="",$B35="",$C35=""),"",A35*'MPTO_working_3-way'!$I34)</f>
        <v>6.9665821522091527</v>
      </c>
      <c r="F35" s="21">
        <f>IF(OR($A35="",$B35="",$C35=""),"",B35*'MPTO_working_3-way'!$I34)</f>
        <v>5.0675434618291764</v>
      </c>
      <c r="G35" s="22">
        <f>IF(OR($A35="",$B35="",$C35=""),"",C35*'MPTO_working_3-way'!$I34)</f>
        <v>1.5171667798144377</v>
      </c>
      <c r="H35" s="17"/>
      <c r="I35" s="21"/>
      <c r="J35" s="22"/>
      <c r="K35" s="17"/>
      <c r="L35" s="21"/>
      <c r="M35" s="22"/>
      <c r="N35" s="23">
        <f t="shared" si="4"/>
        <v>14.354241120703543</v>
      </c>
      <c r="O35" s="24">
        <f t="shared" si="5"/>
        <v>19.733427202596516</v>
      </c>
      <c r="P35" s="24">
        <f t="shared" si="6"/>
        <v>65.912331676699935</v>
      </c>
      <c r="Q35" t="s">
        <v>318</v>
      </c>
      <c r="R35" t="s">
        <v>233</v>
      </c>
      <c r="S35" t="s">
        <v>335</v>
      </c>
      <c r="AD35" s="37"/>
      <c r="AE35" s="37"/>
      <c r="AH35" s="37"/>
      <c r="AI35" s="37"/>
      <c r="AJ35" t="s">
        <v>293</v>
      </c>
    </row>
    <row r="36" spans="1:36" s="36" customFormat="1" ht="15" x14ac:dyDescent="0.25">
      <c r="A36">
        <v>1.5</v>
      </c>
      <c r="B36">
        <v>4.3600000000000003</v>
      </c>
      <c r="C36">
        <v>6.84</v>
      </c>
      <c r="D36" s="20">
        <f t="shared" si="0"/>
        <v>4.2223295241160974E-2</v>
      </c>
      <c r="E36" s="17">
        <f>IF(OR($A36="",$B36="",$C36=""),"",A36*'MPTO_working_3-way'!$I35)</f>
        <v>1.5633349428617414</v>
      </c>
      <c r="F36" s="21">
        <f>IF(OR($A36="",$B36="",$C36=""),"",B36*'MPTO_working_3-way'!$I35)</f>
        <v>4.544093567251462</v>
      </c>
      <c r="G36" s="22">
        <f>IF(OR($A36="",$B36="",$C36=""),"",C36*'MPTO_working_3-way'!$I35)</f>
        <v>7.1288073394495406</v>
      </c>
      <c r="H36" s="17"/>
      <c r="I36" s="21"/>
      <c r="J36" s="22"/>
      <c r="K36" s="17"/>
      <c r="L36" s="21"/>
      <c r="M36" s="22"/>
      <c r="N36" s="23">
        <f t="shared" si="4"/>
        <v>63.965819005456616</v>
      </c>
      <c r="O36" s="24">
        <f t="shared" si="5"/>
        <v>22.00658910738186</v>
      </c>
      <c r="P36" s="24">
        <f t="shared" si="6"/>
        <v>14.027591887161536</v>
      </c>
      <c r="Q36" t="s">
        <v>244</v>
      </c>
      <c r="R36" t="s">
        <v>178</v>
      </c>
      <c r="S36" t="s">
        <v>335</v>
      </c>
      <c r="AD36" s="37"/>
      <c r="AE36" s="37"/>
      <c r="AH36" s="37"/>
      <c r="AI36" s="37"/>
      <c r="AJ36" t="s">
        <v>294</v>
      </c>
    </row>
    <row r="37" spans="1:36" s="36" customFormat="1" ht="15" x14ac:dyDescent="0.25">
      <c r="A37">
        <v>2.0699999999999998</v>
      </c>
      <c r="B37">
        <v>3.57</v>
      </c>
      <c r="C37">
        <v>3.6</v>
      </c>
      <c r="D37" s="20">
        <f t="shared" si="0"/>
        <v>4.0981610035318639E-2</v>
      </c>
      <c r="E37" s="17">
        <f>IF(OR($A37="",$B37="",$C37=""),"",A37*'MPTO_working_3-way'!$I36)</f>
        <v>2.1548319327731096</v>
      </c>
      <c r="F37" s="21">
        <f>IF(OR($A37="",$B37="",$C37=""),"",B37*'MPTO_working_3-way'!$I36)</f>
        <v>3.7163043478260875</v>
      </c>
      <c r="G37" s="22">
        <f>IF(OR($A37="",$B37="",$C37=""),"",C37*'MPTO_working_3-way'!$I36)</f>
        <v>3.7475337961271471</v>
      </c>
      <c r="H37" s="17"/>
      <c r="I37" s="21"/>
      <c r="J37" s="22"/>
      <c r="K37" s="17"/>
      <c r="L37" s="21"/>
      <c r="M37" s="22"/>
      <c r="N37" s="23">
        <f t="shared" si="4"/>
        <v>46.407331578434238</v>
      </c>
      <c r="O37" s="24">
        <f t="shared" si="5"/>
        <v>26.908452763966068</v>
      </c>
      <c r="P37" s="24">
        <f t="shared" si="6"/>
        <v>26.684215657599687</v>
      </c>
      <c r="Q37" t="s">
        <v>243</v>
      </c>
      <c r="R37" t="s">
        <v>180</v>
      </c>
      <c r="S37" t="s">
        <v>335</v>
      </c>
      <c r="AD37" s="37"/>
      <c r="AE37" s="37"/>
      <c r="AH37" s="37"/>
      <c r="AI37" s="37"/>
      <c r="AJ37" t="s">
        <v>294</v>
      </c>
    </row>
    <row r="38" spans="1:36" s="36" customFormat="1" ht="15" x14ac:dyDescent="0.25">
      <c r="A38">
        <v>1.8</v>
      </c>
      <c r="B38">
        <v>3.59</v>
      </c>
      <c r="C38">
        <v>4.8099999999999996</v>
      </c>
      <c r="D38" s="20">
        <f t="shared" si="0"/>
        <v>4.2007295489189689E-2</v>
      </c>
      <c r="E38" s="17">
        <f>IF(OR($A38="",$B38="",$C38=""),"",A38*'MPTO_working_3-way'!$I37)</f>
        <v>1.8756131318805416</v>
      </c>
      <c r="F38" s="21">
        <f>IF(OR($A38="",$B38="",$C38=""),"",B38*'MPTO_working_3-way'!$I37)</f>
        <v>3.7408061908061909</v>
      </c>
      <c r="G38" s="22">
        <f>IF(OR($A38="",$B38="",$C38=""),"",C38*'MPTO_working_3-way'!$I37)</f>
        <v>5.0120550913030018</v>
      </c>
      <c r="H38" s="17"/>
      <c r="I38" s="21"/>
      <c r="J38" s="22"/>
      <c r="K38" s="17"/>
      <c r="L38" s="21"/>
      <c r="M38" s="22"/>
      <c r="N38" s="23">
        <f t="shared" si="4"/>
        <v>53.31589883876385</v>
      </c>
      <c r="O38" s="24">
        <f t="shared" si="5"/>
        <v>26.732205545898314</v>
      </c>
      <c r="P38" s="24">
        <f t="shared" si="6"/>
        <v>19.951895615337829</v>
      </c>
      <c r="Q38" t="s">
        <v>273</v>
      </c>
      <c r="R38" t="s">
        <v>181</v>
      </c>
      <c r="S38" t="s">
        <v>335</v>
      </c>
      <c r="AD38" s="37"/>
      <c r="AE38" s="37"/>
      <c r="AH38" s="37"/>
      <c r="AI38" s="37"/>
      <c r="AJ38" t="s">
        <v>294</v>
      </c>
    </row>
    <row r="39" spans="1:36" s="36" customFormat="1" ht="15" x14ac:dyDescent="0.25">
      <c r="A39">
        <v>2.2200000000000002</v>
      </c>
      <c r="B39">
        <v>3.41</v>
      </c>
      <c r="C39">
        <v>3.39</v>
      </c>
      <c r="D39" s="20">
        <f t="shared" si="0"/>
        <v>3.8690833152722925E-2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242</v>
      </c>
      <c r="R39" t="s">
        <v>183</v>
      </c>
      <c r="S39" t="s">
        <v>335</v>
      </c>
      <c r="AD39" s="37"/>
      <c r="AE39" s="37"/>
      <c r="AH39" s="37"/>
      <c r="AI39" s="37"/>
      <c r="AJ39" t="s">
        <v>294</v>
      </c>
    </row>
    <row r="40" spans="1:36" s="36" customFormat="1" ht="15" x14ac:dyDescent="0.25">
      <c r="A40">
        <v>2.4500000000000002</v>
      </c>
      <c r="B40">
        <v>2.88</v>
      </c>
      <c r="C40">
        <v>3.47</v>
      </c>
      <c r="D40" s="20">
        <f t="shared" si="0"/>
        <v>4.3569925568690326E-2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247</v>
      </c>
      <c r="R40" t="s">
        <v>185</v>
      </c>
      <c r="S40" t="s">
        <v>335</v>
      </c>
      <c r="AD40" s="37"/>
      <c r="AE40" s="37"/>
      <c r="AH40" s="37"/>
      <c r="AI40" s="37"/>
      <c r="AJ40" t="s">
        <v>291</v>
      </c>
    </row>
    <row r="41" spans="1:36" s="36" customFormat="1" ht="15" x14ac:dyDescent="0.25">
      <c r="A41">
        <v>3.75</v>
      </c>
      <c r="B41">
        <v>2.93</v>
      </c>
      <c r="C41">
        <v>2.29</v>
      </c>
      <c r="D41" s="20">
        <f t="shared" si="0"/>
        <v>4.4644817701735118E-2</v>
      </c>
      <c r="E41" s="17">
        <f>IF(OR($A41="",$B41="",$C41=""),"",A41*'MPTO_working_3-way'!$I40)</f>
        <v>3.895090624322711</v>
      </c>
      <c r="F41" s="21">
        <f>IF(OR($A41="",$B41="",$C41=""),"",B41*'MPTO_working_3-way'!$I40)</f>
        <v>3.0433641411374786</v>
      </c>
      <c r="G41" s="22">
        <f>IF(OR($A41="",$B41="",$C41=""),"",C41*'MPTO_working_3-way'!$I40)</f>
        <v>2.3786020079197354</v>
      </c>
      <c r="H41" s="17"/>
      <c r="I41" s="21"/>
      <c r="J41" s="22"/>
      <c r="K41" s="17"/>
      <c r="L41" s="21"/>
      <c r="M41" s="22"/>
      <c r="N41" s="23">
        <f t="shared" si="4"/>
        <v>25.673343612483539</v>
      </c>
      <c r="O41" s="24">
        <f t="shared" si="5"/>
        <v>32.858374930652992</v>
      </c>
      <c r="P41" s="24">
        <f t="shared" si="6"/>
        <v>42.041501548826758</v>
      </c>
      <c r="Q41" t="s">
        <v>144</v>
      </c>
      <c r="R41" t="s">
        <v>187</v>
      </c>
      <c r="S41" t="s">
        <v>335</v>
      </c>
      <c r="AD41" s="37"/>
      <c r="AE41" s="37"/>
      <c r="AH41" s="37"/>
      <c r="AI41" s="37"/>
      <c r="AJ41" t="s">
        <v>291</v>
      </c>
    </row>
    <row r="42" spans="1:36" s="36" customFormat="1" ht="15" x14ac:dyDescent="0.25">
      <c r="A42">
        <v>4.13</v>
      </c>
      <c r="B42">
        <v>3.21</v>
      </c>
      <c r="C42">
        <v>2.0299999999999998</v>
      </c>
      <c r="D42" s="20">
        <f t="shared" si="0"/>
        <v>4.6268067794529522E-2</v>
      </c>
      <c r="E42" s="17">
        <f>IF(OR($A42="",$B42="",$C42=""),"",A42*'MPTO_working_3-way'!$I41)</f>
        <v>4.3099437925986912</v>
      </c>
      <c r="F42" s="21">
        <f>IF(OR($A42="",$B42="",$C42=""),"",B42*'MPTO_working_3-way'!$I41)</f>
        <v>3.3498594610754959</v>
      </c>
      <c r="G42" s="22">
        <f>IF(OR($A42="",$B42="",$C42=""),"",C42*'MPTO_working_3-way'!$I41)</f>
        <v>2.1184469489044413</v>
      </c>
      <c r="H42" s="17"/>
      <c r="I42" s="21"/>
      <c r="J42" s="22"/>
      <c r="K42" s="17"/>
      <c r="L42" s="21"/>
      <c r="M42" s="22"/>
      <c r="N42" s="23">
        <f t="shared" si="4"/>
        <v>23.202158731565444</v>
      </c>
      <c r="O42" s="24">
        <f t="shared" si="5"/>
        <v>29.851998617247748</v>
      </c>
      <c r="P42" s="24">
        <f t="shared" si="6"/>
        <v>47.204391902150384</v>
      </c>
      <c r="Q42" t="s">
        <v>249</v>
      </c>
      <c r="R42" t="s">
        <v>147</v>
      </c>
      <c r="S42" t="s">
        <v>335</v>
      </c>
      <c r="AD42" s="37"/>
      <c r="AE42" s="37"/>
      <c r="AH42" s="37"/>
      <c r="AI42" s="37"/>
      <c r="AJ42" t="s">
        <v>291</v>
      </c>
    </row>
    <row r="43" spans="1:36" s="36" customFormat="1" ht="15" x14ac:dyDescent="0.25">
      <c r="A43">
        <v>5.75</v>
      </c>
      <c r="B43">
        <v>4.21</v>
      </c>
      <c r="C43">
        <v>1.61</v>
      </c>
      <c r="D43" s="20">
        <f t="shared" si="0"/>
        <v>3.2560747112022614E-2</v>
      </c>
      <c r="E43" s="17">
        <f>IF(OR($A43="",$B43="",$C43=""),"",A43*'MPTO_working_3-way'!$I42)</f>
        <v>6.0067077017849773</v>
      </c>
      <c r="F43" s="21">
        <f>IF(OR($A43="",$B43="",$C43=""),"",B43*'MPTO_working_3-way'!$I42)</f>
        <v>4.397954682524305</v>
      </c>
      <c r="G43" s="22">
        <f>IF(OR($A43="",$B43="",$C43=""),"",C43*'MPTO_working_3-way'!$I42)</f>
        <v>1.6818781564997936</v>
      </c>
      <c r="H43" s="17"/>
      <c r="I43" s="21"/>
      <c r="J43" s="22"/>
      <c r="K43" s="17"/>
      <c r="L43" s="21"/>
      <c r="M43" s="22"/>
      <c r="N43" s="23">
        <f t="shared" si="4"/>
        <v>16.648054968661718</v>
      </c>
      <c r="O43" s="24">
        <f t="shared" si="5"/>
        <v>22.737842296865768</v>
      </c>
      <c r="P43" s="24">
        <f t="shared" si="6"/>
        <v>59.457339173791858</v>
      </c>
      <c r="Q43" t="s">
        <v>255</v>
      </c>
      <c r="R43" t="s">
        <v>281</v>
      </c>
      <c r="S43" t="s">
        <v>335</v>
      </c>
      <c r="AD43" s="37"/>
      <c r="AE43" s="37"/>
      <c r="AH43" s="37"/>
      <c r="AI43" s="37"/>
      <c r="AJ43" t="s">
        <v>295</v>
      </c>
    </row>
    <row r="44" spans="1:36" s="36" customFormat="1" ht="15" x14ac:dyDescent="0.25">
      <c r="A44">
        <v>1.95</v>
      </c>
      <c r="B44">
        <v>3.68</v>
      </c>
      <c r="C44">
        <v>4.09</v>
      </c>
      <c r="D44" s="20">
        <f t="shared" si="0"/>
        <v>2.9058420761407966E-2</v>
      </c>
      <c r="E44" s="17">
        <f>IF(OR($A44="",$B44="",$C44=""),"",A44*'MPTO_working_3-way'!$I43)</f>
        <v>2.0402227321993327</v>
      </c>
      <c r="F44" s="21">
        <f>IF(OR($A44="",$B44="",$C44=""),"",B44*'MPTO_working_3-way'!$I43)</f>
        <v>3.850266489483869</v>
      </c>
      <c r="G44" s="22">
        <f>IF(OR($A44="",$B44="",$C44=""),"",C44*'MPTO_working_3-way'!$I43)</f>
        <v>4.2792363972796252</v>
      </c>
      <c r="H44" s="17"/>
      <c r="I44" s="21"/>
      <c r="J44" s="22"/>
      <c r="K44" s="17"/>
      <c r="L44" s="21"/>
      <c r="M44" s="22"/>
      <c r="N44" s="23">
        <f t="shared" si="4"/>
        <v>49.014256346512397</v>
      </c>
      <c r="O44" s="24">
        <f t="shared" si="5"/>
        <v>25.972228227092163</v>
      </c>
      <c r="P44" s="24">
        <f t="shared" si="6"/>
        <v>23.368655226332319</v>
      </c>
      <c r="Q44" t="s">
        <v>280</v>
      </c>
      <c r="R44" t="s">
        <v>250</v>
      </c>
      <c r="S44" t="s">
        <v>335</v>
      </c>
      <c r="AD44" s="37"/>
      <c r="AE44" s="37"/>
      <c r="AH44" s="37"/>
      <c r="AI44" s="37"/>
      <c r="AJ44" t="s">
        <v>295</v>
      </c>
    </row>
    <row r="45" spans="1:36" s="36" customFormat="1" ht="15" x14ac:dyDescent="0.25">
      <c r="A45">
        <v>1.85</v>
      </c>
      <c r="B45">
        <v>3.72</v>
      </c>
      <c r="C45">
        <v>4.51</v>
      </c>
      <c r="D45" s="20">
        <f t="shared" si="0"/>
        <v>3.1087234863788726E-2</v>
      </c>
      <c r="E45" s="17">
        <f>IF(OR($A45="",$B45="",$C45=""),"",A45*'MPTO_working_3-way'!$I44)</f>
        <v>1.910237382157242</v>
      </c>
      <c r="F45" s="21">
        <f>IF(OR($A45="",$B45="",$C45=""),"",B45*'MPTO_working_3-way'!$I44)</f>
        <v>3.8411259792567245</v>
      </c>
      <c r="G45" s="22">
        <f>IF(OR($A45="",$B45="",$C45=""),"",C45*'MPTO_working_3-way'!$I44)</f>
        <v>4.656848969475222</v>
      </c>
      <c r="H45" s="17"/>
      <c r="I45" s="21"/>
      <c r="J45" s="22"/>
      <c r="K45" s="17"/>
      <c r="L45" s="21"/>
      <c r="M45" s="22"/>
      <c r="N45" s="23">
        <f t="shared" si="4"/>
        <v>52.349514743067914</v>
      </c>
      <c r="O45" s="24">
        <f t="shared" si="5"/>
        <v>26.03403286953646</v>
      </c>
      <c r="P45" s="24">
        <f t="shared" si="6"/>
        <v>21.473747732744048</v>
      </c>
      <c r="Q45" t="s">
        <v>251</v>
      </c>
      <c r="R45" t="s">
        <v>190</v>
      </c>
      <c r="S45" t="s">
        <v>335</v>
      </c>
      <c r="AD45" s="37"/>
      <c r="AE45" s="37"/>
      <c r="AH45" s="37"/>
      <c r="AI45" s="37"/>
      <c r="AJ45" t="s">
        <v>295</v>
      </c>
    </row>
    <row r="46" spans="1:36" s="36" customFormat="1" ht="15" x14ac:dyDescent="0.25">
      <c r="A46">
        <v>1.77</v>
      </c>
      <c r="B46">
        <v>3.86</v>
      </c>
      <c r="C46">
        <v>4.8600000000000003</v>
      </c>
      <c r="D46" s="20">
        <f t="shared" si="0"/>
        <v>2.9800425797810837E-2</v>
      </c>
      <c r="E46" s="17">
        <f>IF(OR($A46="",$B46="",$C46=""),"",A46*'MPTO_working_3-way'!$I45)</f>
        <v>1.8214334047476921</v>
      </c>
      <c r="F46" s="21">
        <f>IF(OR($A46="",$B46="",$C46=""),"",B46*'MPTO_working_3-way'!$I45)</f>
        <v>3.9721655041390345</v>
      </c>
      <c r="G46" s="22">
        <f>IF(OR($A46="",$B46="",$C46=""),"",C46*'MPTO_working_3-way'!$I45)</f>
        <v>5.0012239249004429</v>
      </c>
      <c r="H46" s="17"/>
      <c r="I46" s="21"/>
      <c r="J46" s="22"/>
      <c r="K46" s="17"/>
      <c r="L46" s="21"/>
      <c r="M46" s="22"/>
      <c r="N46" s="23">
        <f t="shared" si="4"/>
        <v>54.901815097572651</v>
      </c>
      <c r="O46" s="24">
        <f t="shared" si="5"/>
        <v>25.17518464318746</v>
      </c>
      <c r="P46" s="24">
        <f t="shared" si="6"/>
        <v>19.995105498498681</v>
      </c>
      <c r="Q46" t="s">
        <v>256</v>
      </c>
      <c r="R46" t="s">
        <v>258</v>
      </c>
      <c r="S46" t="s">
        <v>335</v>
      </c>
      <c r="AD46" s="37"/>
      <c r="AE46" s="37"/>
      <c r="AH46" s="37"/>
      <c r="AI46" s="37"/>
      <c r="AJ46" t="s">
        <v>296</v>
      </c>
    </row>
    <row r="47" spans="1:36" s="36" customFormat="1" ht="15" x14ac:dyDescent="0.25">
      <c r="A47">
        <v>2</v>
      </c>
      <c r="B47">
        <v>3.53</v>
      </c>
      <c r="C47">
        <v>4.08</v>
      </c>
      <c r="D47" s="20">
        <f t="shared" si="0"/>
        <v>2.8384158195856157E-2</v>
      </c>
      <c r="E47" s="17">
        <f>IF(OR($A47="",$B47="",$C47=""),"",A47*'MPTO_working_3-way'!$I46)</f>
        <v>2.0621744697275775</v>
      </c>
      <c r="F47" s="21">
        <f>IF(OR($A47="",$B47="",$C47=""),"",B47*'MPTO_working_3-way'!$I46)</f>
        <v>3.6397379390691742</v>
      </c>
      <c r="G47" s="22">
        <f>IF(OR($A47="",$B47="",$C47=""),"",C47*'MPTO_working_3-way'!$I46)</f>
        <v>4.2068359182442583</v>
      </c>
      <c r="H47" s="17"/>
      <c r="I47" s="21"/>
      <c r="J47" s="22"/>
      <c r="K47" s="17"/>
      <c r="L47" s="21"/>
      <c r="M47" s="22"/>
      <c r="N47" s="23">
        <f t="shared" si="4"/>
        <v>48.492502195127287</v>
      </c>
      <c r="O47" s="24">
        <f t="shared" si="5"/>
        <v>27.474505492989966</v>
      </c>
      <c r="P47" s="24">
        <f t="shared" si="6"/>
        <v>23.770834409376121</v>
      </c>
      <c r="Q47" t="s">
        <v>283</v>
      </c>
      <c r="R47" t="s">
        <v>261</v>
      </c>
      <c r="S47" t="s">
        <v>335</v>
      </c>
      <c r="AD47" s="37"/>
      <c r="AE47" s="37"/>
      <c r="AH47" s="37"/>
      <c r="AI47" s="37"/>
      <c r="AJ47" t="s">
        <v>296</v>
      </c>
    </row>
    <row r="48" spans="1:36" s="36" customFormat="1" ht="15" x14ac:dyDescent="0.25">
      <c r="A48">
        <v>1.2</v>
      </c>
      <c r="B48">
        <v>6.74</v>
      </c>
      <c r="C48">
        <v>13.07</v>
      </c>
      <c r="D48" s="20">
        <f t="shared" si="0"/>
        <v>5.8212379964234229E-2</v>
      </c>
      <c r="E48" s="17">
        <f>IF(OR($A48="",$B48="",$C48=""),"",A48*'MPTO_working_3-way'!$I47)</f>
        <v>1.235760510957373</v>
      </c>
      <c r="F48" s="21">
        <f>IF(OR($A48="",$B48="",$C48=""),"",B48*'MPTO_working_3-way'!$I47)</f>
        <v>6.9408548698772456</v>
      </c>
      <c r="G48" s="22">
        <f>IF(OR($A48="",$B48="",$C48=""),"",C48*'MPTO_working_3-way'!$I47)</f>
        <v>13.459491565177387</v>
      </c>
      <c r="H48" s="17"/>
      <c r="I48" s="21"/>
      <c r="J48" s="22"/>
      <c r="K48" s="17"/>
      <c r="L48" s="21"/>
      <c r="M48" s="22"/>
      <c r="N48" s="23">
        <f t="shared" si="4"/>
        <v>80.921828390945777</v>
      </c>
      <c r="O48" s="24">
        <f t="shared" si="5"/>
        <v>14.407447191266309</v>
      </c>
      <c r="P48" s="24">
        <f t="shared" si="6"/>
        <v>7.4297011529560004</v>
      </c>
      <c r="Q48" t="s">
        <v>301</v>
      </c>
      <c r="R48" t="s">
        <v>300</v>
      </c>
      <c r="S48" t="s">
        <v>335</v>
      </c>
      <c r="AD48" s="37"/>
      <c r="AE48" s="37"/>
      <c r="AH48" s="37"/>
      <c r="AI48" s="37"/>
      <c r="AJ48" t="s">
        <v>308</v>
      </c>
    </row>
    <row r="49" spans="1:36" s="36" customFormat="1" ht="15" x14ac:dyDescent="0.25">
      <c r="A49">
        <v>2.42</v>
      </c>
      <c r="B49">
        <v>3.63</v>
      </c>
      <c r="C49">
        <v>2.81</v>
      </c>
      <c r="D49" s="20">
        <f t="shared" si="0"/>
        <v>4.4577120280776095E-2</v>
      </c>
      <c r="E49" s="17">
        <f>IF(OR($A49="",$B49="",$C49=""),"",A49*'MPTO_working_3-way'!$I48)</f>
        <v>2.4886896628339716</v>
      </c>
      <c r="F49" s="21">
        <f>IF(OR($A49="",$B49="",$C49=""),"",B49*'MPTO_working_3-way'!$I48)</f>
        <v>3.7330344942509579</v>
      </c>
      <c r="G49" s="22">
        <f>IF(OR($A49="",$B49="",$C49=""),"",C49*'MPTO_working_3-way'!$I48)</f>
        <v>2.889759484530356</v>
      </c>
      <c r="H49" s="17"/>
      <c r="I49" s="21"/>
      <c r="J49" s="22"/>
      <c r="K49" s="17"/>
      <c r="L49" s="21"/>
      <c r="M49" s="22"/>
      <c r="N49" s="23">
        <f t="shared" si="4"/>
        <v>40.181787827304248</v>
      </c>
      <c r="O49" s="24">
        <f t="shared" si="5"/>
        <v>26.787858551536164</v>
      </c>
      <c r="P49" s="24">
        <f t="shared" si="6"/>
        <v>34.604956064795822</v>
      </c>
      <c r="Q49" t="s">
        <v>305</v>
      </c>
      <c r="R49" t="s">
        <v>297</v>
      </c>
      <c r="S49" t="s">
        <v>335</v>
      </c>
      <c r="AD49" s="37"/>
      <c r="AE49" s="37"/>
      <c r="AH49" s="37"/>
      <c r="AI49" s="37"/>
      <c r="AJ49" t="s">
        <v>308</v>
      </c>
    </row>
    <row r="50" spans="1:36" s="36" customFormat="1" ht="15" x14ac:dyDescent="0.25">
      <c r="A50">
        <v>2.11</v>
      </c>
      <c r="B50">
        <v>3.56</v>
      </c>
      <c r="C50">
        <v>3.64</v>
      </c>
      <c r="D50" s="20">
        <f t="shared" si="0"/>
        <v>2.9557800418868574E-2</v>
      </c>
      <c r="E50" s="17">
        <f>IF(OR($A50="",$B50="",$C50=""),"",A50*'MPTO_working_3-way'!$I49)</f>
        <v>2.232828121724534</v>
      </c>
      <c r="F50" s="21">
        <f>IF(OR($A50="",$B50="",$C50=""),"",B50*'MPTO_working_3-way'!$I49)</f>
        <v>3.7672360726726741</v>
      </c>
      <c r="G50" s="22">
        <f>IF(OR($A50="",$B50="",$C50=""),"",C50*'MPTO_working_3-way'!$I49)</f>
        <v>3.8518930630698129</v>
      </c>
      <c r="H50" s="17"/>
      <c r="I50" s="21"/>
      <c r="J50" s="22"/>
      <c r="K50" s="17"/>
      <c r="L50" s="21"/>
      <c r="M50" s="22"/>
      <c r="N50" s="23">
        <f t="shared" si="4"/>
        <v>44.786250686758898</v>
      </c>
      <c r="O50" s="24">
        <f t="shared" si="5"/>
        <v>26.544659817152038</v>
      </c>
      <c r="P50" s="24">
        <f t="shared" si="6"/>
        <v>25.961260700291554</v>
      </c>
      <c r="Q50" t="s">
        <v>200</v>
      </c>
      <c r="R50" t="s">
        <v>319</v>
      </c>
      <c r="S50" t="s">
        <v>335</v>
      </c>
      <c r="AD50" s="37"/>
      <c r="AE50" s="37"/>
      <c r="AH50" s="37"/>
      <c r="AI50" s="37"/>
      <c r="AJ50" t="s">
        <v>125</v>
      </c>
    </row>
    <row r="51" spans="1:36" s="36" customFormat="1" ht="15" x14ac:dyDescent="0.25">
      <c r="A51">
        <v>2.38</v>
      </c>
      <c r="B51">
        <v>3.25</v>
      </c>
      <c r="C51">
        <v>3.34</v>
      </c>
      <c r="D51" s="20">
        <f t="shared" si="0"/>
        <v>2.7261572523988864E-2</v>
      </c>
      <c r="E51" s="17">
        <f>IF(OR($A51="",$B51="",$C51=""),"",A51*'MPTO_working_3-way'!$I50)</f>
        <v>2.486093546268247</v>
      </c>
      <c r="F51" s="21">
        <f>IF(OR($A51="",$B51="",$C51=""),"",B51*'MPTO_working_3-way'!$I50)</f>
        <v>3.3948756409125225</v>
      </c>
      <c r="G51" s="22">
        <f>IF(OR($A51="",$B51="",$C51=""),"",C51*'MPTO_working_3-way'!$I50)</f>
        <v>3.4888875817377918</v>
      </c>
      <c r="H51" s="17"/>
      <c r="I51" s="21"/>
      <c r="J51" s="22"/>
      <c r="K51" s="17"/>
      <c r="L51" s="21"/>
      <c r="M51" s="22"/>
      <c r="N51" s="23">
        <f t="shared" si="4"/>
        <v>40.223747875499335</v>
      </c>
      <c r="O51" s="24">
        <f t="shared" si="5"/>
        <v>29.456159982673352</v>
      </c>
      <c r="P51" s="24">
        <f t="shared" si="6"/>
        <v>28.662431120864795</v>
      </c>
      <c r="Q51" t="s">
        <v>85</v>
      </c>
      <c r="R51" t="s">
        <v>262</v>
      </c>
      <c r="S51" t="s">
        <v>335</v>
      </c>
      <c r="AD51" s="37"/>
      <c r="AE51" s="37"/>
      <c r="AH51" s="37"/>
      <c r="AI51" s="37"/>
      <c r="AJ51" t="s">
        <v>125</v>
      </c>
    </row>
    <row r="52" spans="1:36" s="36" customFormat="1" ht="15" x14ac:dyDescent="0.25">
      <c r="A52">
        <v>2.29</v>
      </c>
      <c r="B52">
        <v>3.46</v>
      </c>
      <c r="C52">
        <v>3.13</v>
      </c>
      <c r="D52" s="20">
        <f t="shared" si="0"/>
        <v>4.5187381639259838E-2</v>
      </c>
      <c r="E52" s="17">
        <f>IF(OR($A52="",$B52="",$C52=""),"",A52*'MPTO_working_3-way'!$I51)</f>
        <v>2.3576873629592092</v>
      </c>
      <c r="F52" s="21">
        <f>IF(OR($A52="",$B52="",$C52=""),"",B52*'MPTO_working_3-way'!$I51)</f>
        <v>3.5622699894492853</v>
      </c>
      <c r="G52" s="22">
        <f>IF(OR($A52="",$B52="",$C52=""),"",C52*'MPTO_working_3-way'!$I51)</f>
        <v>3.2225159153110585</v>
      </c>
      <c r="H52" s="17"/>
      <c r="I52" s="21"/>
      <c r="J52" s="22"/>
      <c r="K52" s="17"/>
      <c r="L52" s="21"/>
      <c r="M52" s="22"/>
      <c r="N52" s="23">
        <f t="shared" si="4"/>
        <v>42.4144445828843</v>
      </c>
      <c r="O52" s="24">
        <f t="shared" si="5"/>
        <v>28.071987888671977</v>
      </c>
      <c r="P52" s="24">
        <f t="shared" si="6"/>
        <v>31.031654343388198</v>
      </c>
      <c r="Q52" t="s">
        <v>92</v>
      </c>
      <c r="R52" t="s">
        <v>81</v>
      </c>
      <c r="S52" t="s">
        <v>336</v>
      </c>
      <c r="AD52" s="37"/>
      <c r="AE52" s="37"/>
      <c r="AH52" s="37"/>
      <c r="AI52" s="37"/>
      <c r="AJ52" t="s">
        <v>121</v>
      </c>
    </row>
    <row r="53" spans="1:36" s="36" customFormat="1" ht="15" x14ac:dyDescent="0.25">
      <c r="A53">
        <v>2.3199999999999998</v>
      </c>
      <c r="B53">
        <v>3.24</v>
      </c>
      <c r="C53">
        <v>3.2</v>
      </c>
      <c r="D53" s="20">
        <f t="shared" si="0"/>
        <v>5.2176458067262566E-2</v>
      </c>
      <c r="E53" s="17">
        <f>IF(OR($A53="",$B53="",$C53=""),"",A53*'MPTO_working_3-way'!$I52)</f>
        <v>2.3832468482556539</v>
      </c>
      <c r="F53" s="21">
        <f>IF(OR($A53="",$B53="",$C53=""),"",B53*'MPTO_working_3-way'!$I52)</f>
        <v>3.328327494977724</v>
      </c>
      <c r="G53" s="22">
        <f>IF(OR($A53="",$B53="",$C53=""),"",C53*'MPTO_working_3-way'!$I52)</f>
        <v>3.2872370320767645</v>
      </c>
      <c r="H53" s="17"/>
      <c r="I53" s="21"/>
      <c r="J53" s="22"/>
      <c r="K53" s="17"/>
      <c r="L53" s="21"/>
      <c r="M53" s="22"/>
      <c r="N53" s="23">
        <f t="shared" si="4"/>
        <v>41.959564563440836</v>
      </c>
      <c r="O53" s="24">
        <f t="shared" si="5"/>
        <v>30.04512030468603</v>
      </c>
      <c r="P53" s="24">
        <f t="shared" si="6"/>
        <v>30.4206843084946</v>
      </c>
      <c r="Q53" t="s">
        <v>77</v>
      </c>
      <c r="R53" t="s">
        <v>111</v>
      </c>
      <c r="S53" t="s">
        <v>336</v>
      </c>
      <c r="AD53" s="37"/>
      <c r="AE53" s="37"/>
      <c r="AH53" s="37"/>
      <c r="AI53" s="37"/>
      <c r="AJ53" t="s">
        <v>121</v>
      </c>
    </row>
    <row r="54" spans="1:36" s="36" customFormat="1" ht="15" x14ac:dyDescent="0.25">
      <c r="A54">
        <v>2.2400000000000002</v>
      </c>
      <c r="B54">
        <v>3.4</v>
      </c>
      <c r="C54">
        <v>3.28</v>
      </c>
      <c r="D54" s="20">
        <f t="shared" si="0"/>
        <v>4.5424267267882845E-2</v>
      </c>
      <c r="E54" s="17">
        <f>IF(OR($A54="",$B54="",$C54=""),"",A54*'MPTO_working_3-way'!$I53)</f>
        <v>2.3412197348719421</v>
      </c>
      <c r="F54" s="21">
        <f>IF(OR($A54="",$B54="",$C54=""),"",B54*'MPTO_working_3-way'!$I53)</f>
        <v>3.5536370975734832</v>
      </c>
      <c r="G54" s="22">
        <f>IF(OR($A54="",$B54="",$C54=""),"",C54*'MPTO_working_3-way'!$I53)</f>
        <v>3.428214611776772</v>
      </c>
      <c r="H54" s="17"/>
      <c r="I54" s="21"/>
      <c r="J54" s="22"/>
      <c r="K54" s="17"/>
      <c r="L54" s="21"/>
      <c r="M54" s="22"/>
      <c r="N54" s="23">
        <f t="shared" si="4"/>
        <v>42.712778519043923</v>
      </c>
      <c r="O54" s="24">
        <f t="shared" si="5"/>
        <v>28.140183494899528</v>
      </c>
      <c r="P54" s="24">
        <f t="shared" si="6"/>
        <v>29.169702403249513</v>
      </c>
      <c r="Q54" t="s">
        <v>89</v>
      </c>
      <c r="R54" t="s">
        <v>86</v>
      </c>
      <c r="S54" t="s">
        <v>336</v>
      </c>
      <c r="AD54" s="37"/>
      <c r="AE54" s="37"/>
      <c r="AH54" s="37"/>
      <c r="AI54" s="37"/>
      <c r="AJ54" t="s">
        <v>121</v>
      </c>
    </row>
    <row r="55" spans="1:36" s="36" customFormat="1" ht="15" x14ac:dyDescent="0.25">
      <c r="A55">
        <v>2.13</v>
      </c>
      <c r="B55">
        <v>3.33</v>
      </c>
      <c r="C55">
        <v>3.65</v>
      </c>
      <c r="D55" s="20">
        <f t="shared" si="0"/>
        <v>4.3756471115143691E-2</v>
      </c>
      <c r="E55" s="17">
        <f>IF(OR($A55="",$B55="",$C55=""),"",A55*'MPTO_working_3-way'!$I54)</f>
        <v>2.241135855683269</v>
      </c>
      <c r="F55" s="21">
        <f>IF(OR($A55="",$B55="",$C55=""),"",B55*'MPTO_working_3-way'!$I54)</f>
        <v>3.5037476053639844</v>
      </c>
      <c r="G55" s="22">
        <f>IF(OR($A55="",$B55="",$C55=""),"",C55*'MPTO_working_3-way'!$I54)</f>
        <v>3.8404440719455084</v>
      </c>
      <c r="H55" s="17"/>
      <c r="I55" s="21"/>
      <c r="J55" s="22"/>
      <c r="K55" s="17"/>
      <c r="L55" s="21"/>
      <c r="M55" s="22"/>
      <c r="N55" s="23">
        <f t="shared" si="4"/>
        <v>44.620231186079693</v>
      </c>
      <c r="O55" s="24">
        <f t="shared" si="5"/>
        <v>28.540868596501422</v>
      </c>
      <c r="P55" s="24">
        <f t="shared" si="6"/>
        <v>26.038655459273901</v>
      </c>
      <c r="Q55" t="s">
        <v>73</v>
      </c>
      <c r="R55" t="s">
        <v>79</v>
      </c>
      <c r="S55" t="s">
        <v>336</v>
      </c>
      <c r="AD55" s="37"/>
      <c r="AE55" s="37"/>
      <c r="AH55" s="37"/>
      <c r="AI55" s="37"/>
      <c r="AJ55" t="s">
        <v>121</v>
      </c>
    </row>
    <row r="56" spans="1:36" s="36" customFormat="1" ht="15" x14ac:dyDescent="0.25">
      <c r="A56">
        <v>3.88</v>
      </c>
      <c r="B56">
        <v>3.86</v>
      </c>
      <c r="C56">
        <v>1.95</v>
      </c>
      <c r="D56" s="20">
        <f t="shared" si="0"/>
        <v>2.9619829096352746E-2</v>
      </c>
      <c r="E56" s="17">
        <f>IF(OR($A56="",$B56="",$C56=""),"",A56*'MPTO_working_3-way'!$I55)</f>
        <v>4.0562461569993857</v>
      </c>
      <c r="F56" s="21">
        <f>IF(OR($A56="",$B56="",$C56=""),"",B56*'MPTO_working_3-way'!$I55)</f>
        <v>4.0353376716540277</v>
      </c>
      <c r="G56" s="22">
        <f>IF(OR($A56="",$B56="",$C56=""),"",C56*'MPTO_working_3-way'!$I55)</f>
        <v>2.0385773211723714</v>
      </c>
      <c r="H56" s="17"/>
      <c r="I56" s="21"/>
      <c r="J56" s="22"/>
      <c r="K56" s="17"/>
      <c r="L56" s="21"/>
      <c r="M56" s="22"/>
      <c r="N56" s="23">
        <f t="shared" si="4"/>
        <v>24.653336146141374</v>
      </c>
      <c r="O56" s="24">
        <f t="shared" si="5"/>
        <v>24.781073639126568</v>
      </c>
      <c r="P56" s="24">
        <f t="shared" si="6"/>
        <v>49.053817562578743</v>
      </c>
      <c r="Q56" t="s">
        <v>153</v>
      </c>
      <c r="R56" t="s">
        <v>148</v>
      </c>
      <c r="S56" t="s">
        <v>336</v>
      </c>
      <c r="AD56" s="37"/>
      <c r="AE56" s="37"/>
      <c r="AH56" s="37"/>
      <c r="AI56" s="37"/>
      <c r="AJ56" t="s">
        <v>324</v>
      </c>
    </row>
    <row r="57" spans="1:36" s="36" customFormat="1" ht="15" x14ac:dyDescent="0.25">
      <c r="A57">
        <v>1.46</v>
      </c>
      <c r="B57">
        <v>4.6500000000000004</v>
      </c>
      <c r="C57">
        <v>7.52</v>
      </c>
      <c r="D57" s="20">
        <f t="shared" si="0"/>
        <v>3.2963993694430371E-2</v>
      </c>
      <c r="E57" s="17">
        <f>IF(OR($A57="",$B57="",$C57=""),"",A57*'MPTO_working_3-way'!$I56)</f>
        <v>1.5238844478281097</v>
      </c>
      <c r="F57" s="21">
        <f>IF(OR($A57="",$B57="",$C57=""),"",B57*'MPTO_working_3-way'!$I56)</f>
        <v>4.8534675906854181</v>
      </c>
      <c r="G57" s="22">
        <f>IF(OR($A57="",$B57="",$C57=""),"",C57*'MPTO_working_3-way'!$I56)</f>
        <v>7.8490486627858802</v>
      </c>
      <c r="H57" s="17"/>
      <c r="I57" s="21"/>
      <c r="J57" s="22"/>
      <c r="K57" s="17"/>
      <c r="L57" s="21"/>
      <c r="M57" s="22"/>
      <c r="N57" s="23">
        <f t="shared" si="4"/>
        <v>65.621773450423547</v>
      </c>
      <c r="O57" s="24">
        <f t="shared" si="5"/>
        <v>20.603825642498578</v>
      </c>
      <c r="P57" s="24">
        <f t="shared" si="6"/>
        <v>12.740397505002443</v>
      </c>
      <c r="Q57" t="s">
        <v>204</v>
      </c>
      <c r="R57" t="s">
        <v>202</v>
      </c>
      <c r="S57" t="s">
        <v>336</v>
      </c>
      <c r="AD57" s="37"/>
      <c r="AE57" s="37"/>
      <c r="AH57" s="37"/>
      <c r="AI57" s="37"/>
      <c r="AJ57" t="s">
        <v>324</v>
      </c>
    </row>
    <row r="58" spans="1:36" s="36" customFormat="1" ht="15" x14ac:dyDescent="0.25">
      <c r="A58">
        <v>1.32</v>
      </c>
      <c r="B58">
        <v>5.79</v>
      </c>
      <c r="C58">
        <v>9.66</v>
      </c>
      <c r="D58" s="20">
        <f t="shared" si="0"/>
        <v>3.3806997988119925E-2</v>
      </c>
      <c r="E58" s="17">
        <f>IF(OR($A58="",$B58="",$C58=""),"",A58*'MPTO_working_3-way'!$I57)</f>
        <v>1.3590981744071857</v>
      </c>
      <c r="F58" s="21">
        <f>IF(OR($A58="",$B58="",$C58=""),"",B58*'MPTO_working_3-way'!$I57)</f>
        <v>5.9614988104678828</v>
      </c>
      <c r="G58" s="22">
        <f>IF(OR($A58="",$B58="",$C58=""),"",C58*'MPTO_working_3-way'!$I57)</f>
        <v>9.9461275490707681</v>
      </c>
      <c r="H58" s="17"/>
      <c r="I58" s="21"/>
      <c r="J58" s="22"/>
      <c r="K58" s="17"/>
      <c r="L58" s="21"/>
      <c r="M58" s="22"/>
      <c r="N58" s="23">
        <f t="shared" si="4"/>
        <v>73.578201989431861</v>
      </c>
      <c r="O58" s="24">
        <f t="shared" si="5"/>
        <v>16.774305116761667</v>
      </c>
      <c r="P58" s="24">
        <f t="shared" si="6"/>
        <v>10.054164247003111</v>
      </c>
      <c r="Q58" t="s">
        <v>151</v>
      </c>
      <c r="R58" t="s">
        <v>206</v>
      </c>
      <c r="S58" t="s">
        <v>336</v>
      </c>
      <c r="AD58" s="37"/>
      <c r="AE58" s="37"/>
      <c r="AH58" s="37"/>
      <c r="AI58" s="37"/>
      <c r="AJ58" t="s">
        <v>324</v>
      </c>
    </row>
    <row r="59" spans="1:36" s="36" customFormat="1" ht="15" x14ac:dyDescent="0.25">
      <c r="A59">
        <v>1.4</v>
      </c>
      <c r="B59">
        <v>4.8099999999999996</v>
      </c>
      <c r="C59">
        <v>8.6199999999999992</v>
      </c>
      <c r="D59" s="20">
        <f t="shared" si="0"/>
        <v>3.8195202928381633E-2</v>
      </c>
      <c r="E59" s="17">
        <f>IF(OR($A59="",$B59="",$C59=""),"",A59*'MPTO_working_3-way'!$I58)</f>
        <v>1.4461495911722024</v>
      </c>
      <c r="F59" s="21">
        <f>IF(OR($A59="",$B59="",$C59=""),"",B59*'MPTO_working_3-way'!$I58)</f>
        <v>4.9685568096702095</v>
      </c>
      <c r="G59" s="22">
        <f>IF(OR($A59="",$B59="",$C59=""),"",C59*'MPTO_working_3-way'!$I58)</f>
        <v>8.9041496256459887</v>
      </c>
      <c r="H59" s="17"/>
      <c r="I59" s="21"/>
      <c r="J59" s="22"/>
      <c r="K59" s="17"/>
      <c r="L59" s="21"/>
      <c r="M59" s="22"/>
      <c r="N59" s="23">
        <f t="shared" si="4"/>
        <v>69.149139625965802</v>
      </c>
      <c r="O59" s="24">
        <f t="shared" si="5"/>
        <v>20.126568706102315</v>
      </c>
      <c r="P59" s="24">
        <f t="shared" si="6"/>
        <v>11.23071873275547</v>
      </c>
      <c r="Q59" t="s">
        <v>210</v>
      </c>
      <c r="R59" t="s">
        <v>119</v>
      </c>
      <c r="S59" t="s">
        <v>336</v>
      </c>
      <c r="AD59" s="37"/>
      <c r="AE59" s="37"/>
      <c r="AH59" s="37"/>
      <c r="AI59" s="37"/>
      <c r="AJ59" t="s">
        <v>123</v>
      </c>
    </row>
    <row r="60" spans="1:36" s="36" customFormat="1" ht="15" x14ac:dyDescent="0.25">
      <c r="A60">
        <v>2.06</v>
      </c>
      <c r="B60">
        <v>3.3</v>
      </c>
      <c r="C60">
        <v>4.07</v>
      </c>
      <c r="D60" s="20">
        <f t="shared" si="0"/>
        <v>3.4167441934432219E-2</v>
      </c>
      <c r="E60" s="17">
        <f>IF(OR($A60="",$B60="",$C60=""),"",A60*'MPTO_working_3-way'!$I59)</f>
        <v>2.1296424158555269</v>
      </c>
      <c r="F60" s="21">
        <f>IF(OR($A60="",$B60="",$C60=""),"",B60*'MPTO_working_3-way'!$I59)</f>
        <v>3.4115630933607957</v>
      </c>
      <c r="G60" s="22">
        <f>IF(OR($A60="",$B60="",$C60=""),"",C60*'MPTO_working_3-way'!$I59)</f>
        <v>4.2075944818116486</v>
      </c>
      <c r="H60" s="17"/>
      <c r="I60" s="21"/>
      <c r="J60" s="22"/>
      <c r="K60" s="17"/>
      <c r="L60" s="21"/>
      <c r="M60" s="22"/>
      <c r="N60" s="23">
        <f t="shared" si="4"/>
        <v>46.956239815418812</v>
      </c>
      <c r="O60" s="24">
        <f t="shared" si="5"/>
        <v>29.312076975685681</v>
      </c>
      <c r="P60" s="24">
        <f t="shared" si="6"/>
        <v>23.766548899204604</v>
      </c>
      <c r="Q60" t="s">
        <v>288</v>
      </c>
      <c r="R60" t="s">
        <v>120</v>
      </c>
      <c r="S60" t="s">
        <v>336</v>
      </c>
      <c r="AD60" s="37"/>
      <c r="AE60" s="37"/>
      <c r="AH60" s="37"/>
      <c r="AI60" s="37"/>
      <c r="AJ60" t="s">
        <v>123</v>
      </c>
    </row>
    <row r="61" spans="1:36" s="36" customFormat="1" ht="15" x14ac:dyDescent="0.25">
      <c r="A61">
        <v>2.4700000000000002</v>
      </c>
      <c r="B61">
        <v>3.21</v>
      </c>
      <c r="C61">
        <v>3.16</v>
      </c>
      <c r="D61" s="20">
        <f t="shared" si="0"/>
        <v>3.2840475548452153E-2</v>
      </c>
      <c r="E61" s="17">
        <f>IF(OR($A61="",$B61="",$C61=""),"",A61*'MPTO_working_3-way'!$I60)</f>
        <v>2.5643421512331028</v>
      </c>
      <c r="F61" s="21">
        <f>IF(OR($A61="",$B61="",$C61=""),"",B61*'MPTO_working_3-way'!$I60)</f>
        <v>3.332606601400105</v>
      </c>
      <c r="G61" s="22">
        <f>IF(OR($A61="",$B61="",$C61=""),"",C61*'MPTO_working_3-way'!$I60)</f>
        <v>3.2806968412536861</v>
      </c>
      <c r="H61" s="17"/>
      <c r="I61" s="21"/>
      <c r="J61" s="22"/>
      <c r="K61" s="17"/>
      <c r="L61" s="21"/>
      <c r="M61" s="22"/>
      <c r="N61" s="23">
        <f t="shared" si="4"/>
        <v>38.996356220215574</v>
      </c>
      <c r="O61" s="24">
        <f t="shared" si="5"/>
        <v>30.006542013686133</v>
      </c>
      <c r="P61" s="24">
        <f t="shared" si="6"/>
        <v>30.48132907086471</v>
      </c>
      <c r="Q61" t="s">
        <v>155</v>
      </c>
      <c r="R61" t="s">
        <v>267</v>
      </c>
      <c r="S61" t="s">
        <v>336</v>
      </c>
      <c r="AD61" s="37"/>
      <c r="AE61" s="37"/>
      <c r="AH61" s="37"/>
      <c r="AI61" s="37"/>
      <c r="AJ61" t="s">
        <v>123</v>
      </c>
    </row>
    <row r="62" spans="1:36" s="36" customFormat="1" ht="15" x14ac:dyDescent="0.25">
      <c r="A62">
        <v>3.2</v>
      </c>
      <c r="B62">
        <v>3.61</v>
      </c>
      <c r="C62">
        <v>2.2200000000000002</v>
      </c>
      <c r="D62" s="20">
        <f t="shared" si="0"/>
        <v>3.9958760699757789E-2</v>
      </c>
      <c r="E62" s="17">
        <f>IF(OR($A62="",$B62="",$C62=""),"",A62*'MPTO_working_3-way'!$I61)</f>
        <v>3.3093358141901832</v>
      </c>
      <c r="F62" s="21">
        <f>IF(OR($A62="",$B62="",$C62=""),"",B62*'MPTO_working_3-way'!$I61)</f>
        <v>3.7333444653833001</v>
      </c>
      <c r="G62" s="22">
        <f>IF(OR($A62="",$B62="",$C62=""),"",C62*'MPTO_working_3-way'!$I61)</f>
        <v>2.2958517210944396</v>
      </c>
      <c r="H62" s="17"/>
      <c r="I62" s="21"/>
      <c r="J62" s="22"/>
      <c r="K62" s="17"/>
      <c r="L62" s="21"/>
      <c r="M62" s="22"/>
      <c r="N62" s="23">
        <f t="shared" si="4"/>
        <v>30.217543825926498</v>
      </c>
      <c r="O62" s="24">
        <f t="shared" si="5"/>
        <v>26.785634416333735</v>
      </c>
      <c r="P62" s="24">
        <f t="shared" si="6"/>
        <v>43.556819929263419</v>
      </c>
      <c r="Q62" t="s">
        <v>139</v>
      </c>
      <c r="R62" t="s">
        <v>217</v>
      </c>
      <c r="S62" t="s">
        <v>336</v>
      </c>
      <c r="AD62" s="37"/>
      <c r="AE62" s="37"/>
      <c r="AH62" s="37"/>
      <c r="AI62" s="37"/>
      <c r="AJ62" t="s">
        <v>290</v>
      </c>
    </row>
    <row r="63" spans="1:36" s="36" customFormat="1" ht="15" x14ac:dyDescent="0.25">
      <c r="A63">
        <v>2.08</v>
      </c>
      <c r="B63">
        <v>3.72</v>
      </c>
      <c r="C63">
        <v>3.45</v>
      </c>
      <c r="D63" s="20">
        <f t="shared" si="0"/>
        <v>3.9441507534074161E-2</v>
      </c>
      <c r="E63" s="17">
        <f>IF(OR($A63="",$B63="",$C63=""),"",A63*'MPTO_working_3-way'!$I62)</f>
        <v>2.1483081891407805</v>
      </c>
      <c r="F63" s="21">
        <f>IF(OR($A63="",$B63="",$C63=""),"",B63*'MPTO_working_3-way'!$I62)</f>
        <v>3.8421665690402422</v>
      </c>
      <c r="G63" s="22">
        <f>IF(OR($A63="",$B63="",$C63=""),"",C63*'MPTO_working_3-way'!$I62)</f>
        <v>3.56329964064216</v>
      </c>
      <c r="H63" s="17"/>
      <c r="I63" s="21"/>
      <c r="J63" s="22"/>
      <c r="K63" s="17"/>
      <c r="L63" s="21"/>
      <c r="M63" s="22"/>
      <c r="N63" s="23">
        <f t="shared" si="4"/>
        <v>46.548256207129747</v>
      </c>
      <c r="O63" s="24">
        <f t="shared" si="5"/>
        <v>26.026981965276846</v>
      </c>
      <c r="P63" s="24">
        <f t="shared" si="6"/>
        <v>28.063876206037641</v>
      </c>
      <c r="Q63" t="s">
        <v>140</v>
      </c>
      <c r="R63" t="s">
        <v>268</v>
      </c>
      <c r="S63" t="s">
        <v>336</v>
      </c>
      <c r="AD63" s="37"/>
      <c r="AE63" s="37"/>
      <c r="AH63" s="37"/>
      <c r="AI63" s="37"/>
      <c r="AJ63" t="s">
        <v>290</v>
      </c>
    </row>
    <row r="64" spans="1:36" s="36" customFormat="1" ht="15" x14ac:dyDescent="0.25">
      <c r="A64">
        <v>2.35</v>
      </c>
      <c r="B64">
        <v>3.25</v>
      </c>
      <c r="C64">
        <v>3.28</v>
      </c>
      <c r="D64" s="20">
        <f t="shared" si="0"/>
        <v>3.8102271366412532E-2</v>
      </c>
      <c r="E64" s="17">
        <f>IF(OR($A64="",$B64="",$C64=""),"",A64*'MPTO_working_3-way'!$I63)</f>
        <v>2.443903087644431</v>
      </c>
      <c r="F64" s="21">
        <f>IF(OR($A64="",$B64="",$C64=""),"",B64*'MPTO_working_3-way'!$I63)</f>
        <v>3.3798659722742128</v>
      </c>
      <c r="G64" s="22">
        <f>IF(OR($A64="",$B64="",$C64=""),"",C64*'MPTO_working_3-way'!$I63)</f>
        <v>3.4110647350952052</v>
      </c>
      <c r="H64" s="17"/>
      <c r="I64" s="21"/>
      <c r="J64" s="22"/>
      <c r="K64" s="17"/>
      <c r="L64" s="21"/>
      <c r="M64" s="22"/>
      <c r="N64" s="23">
        <f t="shared" si="4"/>
        <v>40.918152812837413</v>
      </c>
      <c r="O64" s="24">
        <f t="shared" si="5"/>
        <v>29.586972033897819</v>
      </c>
      <c r="P64" s="24">
        <f t="shared" si="6"/>
        <v>29.316359484807293</v>
      </c>
      <c r="Q64" t="s">
        <v>216</v>
      </c>
      <c r="R64" t="s">
        <v>218</v>
      </c>
      <c r="S64" t="s">
        <v>336</v>
      </c>
      <c r="AD64" s="37"/>
      <c r="AE64" s="37"/>
      <c r="AH64" s="37"/>
      <c r="AI64" s="37"/>
      <c r="AJ64" t="s">
        <v>290</v>
      </c>
    </row>
    <row r="65" spans="1:36" s="36" customFormat="1" ht="15" x14ac:dyDescent="0.25">
      <c r="A65">
        <v>1.32</v>
      </c>
      <c r="B65">
        <v>5.23</v>
      </c>
      <c r="C65">
        <v>10.34</v>
      </c>
      <c r="D65" s="20">
        <f t="shared" si="0"/>
        <v>4.5492145325349842E-2</v>
      </c>
      <c r="E65" s="17">
        <f>IF(OR($A65="",$B65="",$C65=""),"",A65*'MPTO_working_3-way'!$I64)</f>
        <v>1.372062789944978</v>
      </c>
      <c r="F65" s="21">
        <f>IF(OR($A65="",$B65="",$C65=""),"",B65*'MPTO_working_3-way'!$I64)</f>
        <v>5.4362790844032087</v>
      </c>
      <c r="G65" s="22">
        <f>IF(OR($A65="",$B65="",$C65=""),"",C65*'MPTO_working_3-way'!$I64)</f>
        <v>10.747825187902327</v>
      </c>
      <c r="H65" s="17"/>
      <c r="I65" s="21"/>
      <c r="J65" s="22"/>
      <c r="K65" s="17"/>
      <c r="L65" s="21"/>
      <c r="M65" s="22"/>
      <c r="N65" s="23">
        <f t="shared" si="4"/>
        <v>72.88296186795516</v>
      </c>
      <c r="O65" s="24">
        <f t="shared" si="5"/>
        <v>18.394934926520229</v>
      </c>
      <c r="P65" s="24">
        <f t="shared" si="6"/>
        <v>9.3042078980368288</v>
      </c>
      <c r="Q65" t="s">
        <v>137</v>
      </c>
      <c r="R65" t="s">
        <v>269</v>
      </c>
      <c r="S65" t="s">
        <v>336</v>
      </c>
      <c r="AD65" s="37"/>
      <c r="AE65" s="37"/>
      <c r="AH65" s="37"/>
      <c r="AI65" s="37"/>
      <c r="AJ65" t="s">
        <v>290</v>
      </c>
    </row>
    <row r="66" spans="1:36" s="36" customFormat="1" ht="15" x14ac:dyDescent="0.25">
      <c r="A66">
        <v>1.84</v>
      </c>
      <c r="B66">
        <v>3.73</v>
      </c>
      <c r="C66">
        <v>4.6100000000000003</v>
      </c>
      <c r="D66" s="20">
        <f t="shared" si="0"/>
        <v>2.8494515311185742E-2</v>
      </c>
      <c r="E66" s="17">
        <f>IF(OR($A66="",$B66="",$C66=""),"",A66*'MPTO_working_3-way'!$I65)</f>
        <v>1.9101081793141992</v>
      </c>
      <c r="F66" s="21">
        <f>IF(OR($A66="",$B66="",$C66=""),"",B66*'MPTO_working_3-way'!$I65)</f>
        <v>3.8721214721967185</v>
      </c>
      <c r="G66" s="22">
        <f>IF(OR($A66="",$B66="",$C66=""),"",C66*'MPTO_working_3-way'!$I65)</f>
        <v>4.785651470999162</v>
      </c>
      <c r="H66" s="17"/>
      <c r="I66" s="21"/>
      <c r="J66" s="22"/>
      <c r="K66" s="17"/>
      <c r="L66" s="21"/>
      <c r="M66" s="22"/>
      <c r="N66" s="23">
        <f t="shared" si="4"/>
        <v>52.353055749912436</v>
      </c>
      <c r="O66" s="24">
        <f t="shared" si="5"/>
        <v>25.82563608038576</v>
      </c>
      <c r="P66" s="24">
        <f t="shared" si="6"/>
        <v>20.895796655062661</v>
      </c>
      <c r="Q66" t="s">
        <v>162</v>
      </c>
      <c r="R66" t="s">
        <v>161</v>
      </c>
      <c r="S66" t="s">
        <v>336</v>
      </c>
      <c r="AD66" s="37"/>
      <c r="AE66" s="37"/>
      <c r="AH66" s="37"/>
      <c r="AI66" s="37"/>
      <c r="AJ66" t="s">
        <v>122</v>
      </c>
    </row>
    <row r="67" spans="1:36" s="36" customFormat="1" ht="15" x14ac:dyDescent="0.25">
      <c r="A67">
        <v>3.39</v>
      </c>
      <c r="B67">
        <v>3.56</v>
      </c>
      <c r="C67">
        <v>2.16</v>
      </c>
      <c r="D67" s="20">
        <f t="shared" si="0"/>
        <v>3.884709010492049E-2</v>
      </c>
      <c r="E67" s="17">
        <f>IF(OR($A67="",$B67="",$C67=""),"",A67*'MPTO_working_3-way'!$I66)</f>
        <v>3.5442183726529359</v>
      </c>
      <c r="F67" s="21">
        <f>IF(OR($A67="",$B67="",$C67=""),"",B67*'MPTO_working_3-way'!$I66)</f>
        <v>3.7219520373582453</v>
      </c>
      <c r="G67" s="22">
        <f>IF(OR($A67="",$B67="",$C67=""),"",C67*'MPTO_working_3-way'!$I66)</f>
        <v>2.2582630339027556</v>
      </c>
      <c r="H67" s="17"/>
      <c r="I67" s="21"/>
      <c r="J67" s="22"/>
      <c r="K67" s="17"/>
      <c r="L67" s="21"/>
      <c r="M67" s="22"/>
      <c r="N67" s="23">
        <f t="shared" si="4"/>
        <v>28.214965751432381</v>
      </c>
      <c r="O67" s="24">
        <f t="shared" si="5"/>
        <v>26.867621881279714</v>
      </c>
      <c r="P67" s="24">
        <f t="shared" si="6"/>
        <v>44.28182124877582</v>
      </c>
      <c r="Q67" t="s">
        <v>314</v>
      </c>
      <c r="R67" t="s">
        <v>141</v>
      </c>
      <c r="S67" t="s">
        <v>336</v>
      </c>
      <c r="AD67" s="37"/>
      <c r="AE67" s="37"/>
      <c r="AH67" s="37"/>
      <c r="AI67" s="37"/>
      <c r="AJ67" t="s">
        <v>129</v>
      </c>
    </row>
    <row r="68" spans="1:36" s="36" customFormat="1" ht="15" x14ac:dyDescent="0.25">
      <c r="A68">
        <v>1.92</v>
      </c>
      <c r="B68">
        <v>3.74</v>
      </c>
      <c r="C68">
        <v>4.17</v>
      </c>
      <c r="D68" s="20">
        <f t="shared" ref="D68:D126" si="7">IF(OR($A68="",$B68="",$C68=""),"",(1/A68)+(1/B68)+(1/C68)-1)</f>
        <v>2.8021165954936533E-2</v>
      </c>
      <c r="E68" s="17">
        <f>IF(OR($A68="",$B68="",$C68=""),"",A68*'MPTO_working_3-way'!$I67)</f>
        <v>1.9747094693974765</v>
      </c>
      <c r="F68" s="21">
        <f>IF(OR($A68="",$B68="",$C68=""),"",B68*'MPTO_working_3-way'!$I67)</f>
        <v>3.8465694872638347</v>
      </c>
      <c r="G68" s="22">
        <f>IF(OR($A68="",$B68="",$C68=""),"",C68*'MPTO_working_3-way'!$I67)</f>
        <v>4.2888221288476442</v>
      </c>
      <c r="H68" s="17"/>
      <c r="I68" s="21"/>
      <c r="J68" s="22"/>
      <c r="K68" s="17"/>
      <c r="L68" s="21"/>
      <c r="M68" s="22"/>
      <c r="N68" s="23">
        <f t="shared" si="4"/>
        <v>50.640360797232617</v>
      </c>
      <c r="O68" s="24">
        <f t="shared" si="5"/>
        <v>25.997190569702305</v>
      </c>
      <c r="P68" s="24">
        <f t="shared" si="6"/>
        <v>23.316425115272573</v>
      </c>
      <c r="Q68" t="s">
        <v>136</v>
      </c>
      <c r="R68" t="s">
        <v>163</v>
      </c>
      <c r="S68" t="s">
        <v>336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2.4900000000000002</v>
      </c>
      <c r="B69">
        <v>3.17</v>
      </c>
      <c r="C69">
        <v>3.23</v>
      </c>
      <c r="D69" s="20">
        <f t="shared" si="7"/>
        <v>2.6661362171836789E-2</v>
      </c>
      <c r="E69" s="17">
        <f>IF(OR($A69="",$B69="",$C69=""),"",A69*'MPTO_working_3-way'!$I68)</f>
        <v>2.5867292543612521</v>
      </c>
      <c r="F69" s="21">
        <f>IF(OR($A69="",$B69="",$C69=""),"",B69*'MPTO_working_3-way'!$I68)</f>
        <v>3.2931452756325981</v>
      </c>
      <c r="G69" s="22">
        <f>IF(OR($A69="",$B69="",$C69=""),"",C69*'MPTO_working_3-way'!$I68)</f>
        <v>3.3554761010388932</v>
      </c>
      <c r="H69" s="17"/>
      <c r="I69" s="21"/>
      <c r="J69" s="22"/>
      <c r="K69" s="17"/>
      <c r="L69" s="21"/>
      <c r="M69" s="22"/>
      <c r="N69" s="23">
        <f t="shared" ref="N69:N126" si="8">(1/E69)* 100</f>
        <v>38.658858414114647</v>
      </c>
      <c r="O69" s="24">
        <f t="shared" ref="O69:O126" si="9">(1/F69)* 100</f>
        <v>30.366106451465448</v>
      </c>
      <c r="P69" s="24">
        <f t="shared" ref="P69:P126" si="10">(1/G69)* 100</f>
        <v>29.802030170633277</v>
      </c>
      <c r="Q69" t="s">
        <v>332</v>
      </c>
      <c r="R69" t="s">
        <v>131</v>
      </c>
      <c r="S69" t="s">
        <v>336</v>
      </c>
      <c r="AD69" s="37"/>
      <c r="AE69" s="37"/>
      <c r="AH69" s="37"/>
      <c r="AI69" s="37"/>
      <c r="AJ69" t="s">
        <v>124</v>
      </c>
    </row>
    <row r="70" spans="1:36" s="36" customFormat="1" ht="15" x14ac:dyDescent="0.25">
      <c r="A70">
        <v>1.45</v>
      </c>
      <c r="B70">
        <v>4.71</v>
      </c>
      <c r="C70">
        <v>7.6</v>
      </c>
      <c r="D70" s="20">
        <f t="shared" si="7"/>
        <v>3.3548344835292676E-2</v>
      </c>
      <c r="E70" s="17">
        <f>IF(OR($A70="",$B70="",$C70=""),"",A70*'MPTO_working_3-way'!$I69)</f>
        <v>1.490630690634658</v>
      </c>
      <c r="F70" s="21">
        <f>IF(OR($A70="",$B70="",$C70=""),"",B70*'MPTO_working_3-way'!$I69)</f>
        <v>4.8419796916477509</v>
      </c>
      <c r="G70" s="22">
        <f>IF(OR($A70="",$B70="",$C70=""),"",C70*'MPTO_working_3-way'!$I69)</f>
        <v>7.8129608612575172</v>
      </c>
      <c r="H70" s="17"/>
      <c r="I70" s="21"/>
      <c r="J70" s="22"/>
      <c r="K70" s="17"/>
      <c r="L70" s="21"/>
      <c r="M70" s="22"/>
      <c r="N70" s="23">
        <f t="shared" si="8"/>
        <v>67.085697770937159</v>
      </c>
      <c r="O70" s="24">
        <f t="shared" si="9"/>
        <v>20.652709504853267</v>
      </c>
      <c r="P70" s="24">
        <f t="shared" si="10"/>
        <v>12.799244969455117</v>
      </c>
      <c r="Q70" t="s">
        <v>333</v>
      </c>
      <c r="R70" t="s">
        <v>167</v>
      </c>
      <c r="S70" t="s">
        <v>336</v>
      </c>
      <c r="AD70" s="37"/>
      <c r="AE70" s="37"/>
      <c r="AH70" s="37"/>
      <c r="AI70" s="37"/>
      <c r="AJ70" t="s">
        <v>124</v>
      </c>
    </row>
    <row r="71" spans="1:36" s="36" customFormat="1" ht="15" x14ac:dyDescent="0.25">
      <c r="A71">
        <v>4.13</v>
      </c>
      <c r="B71">
        <v>4.26</v>
      </c>
      <c r="C71">
        <v>1.81</v>
      </c>
      <c r="D71" s="20">
        <f t="shared" si="7"/>
        <v>2.9358722488189493E-2</v>
      </c>
      <c r="E71" s="17">
        <f>IF(OR($A71="",$B71="",$C71=""),"",A71*'MPTO_working_3-way'!$I70)</f>
        <v>4.2401114257696859</v>
      </c>
      <c r="F71" s="21">
        <f>IF(OR($A71="",$B71="",$C71=""),"",B71*'MPTO_working_3-way'!$I70)</f>
        <v>4.3735774028520247</v>
      </c>
      <c r="G71" s="22">
        <f>IF(OR($A71="",$B71="",$C71=""),"",C71*'MPTO_working_3-way'!$I70)</f>
        <v>1.8582570655310247</v>
      </c>
      <c r="H71" s="17"/>
      <c r="I71" s="21"/>
      <c r="J71" s="22"/>
      <c r="K71" s="17"/>
      <c r="L71" s="21"/>
      <c r="M71" s="22"/>
      <c r="N71" s="23">
        <f t="shared" si="8"/>
        <v>23.584285873300491</v>
      </c>
      <c r="O71" s="24">
        <f t="shared" si="9"/>
        <v>22.864577618950943</v>
      </c>
      <c r="P71" s="24">
        <f t="shared" si="10"/>
        <v>53.813867766149734</v>
      </c>
      <c r="Q71" t="s">
        <v>334</v>
      </c>
      <c r="R71" t="s">
        <v>168</v>
      </c>
      <c r="S71" t="s">
        <v>336</v>
      </c>
      <c r="AD71" s="37"/>
      <c r="AE71" s="37"/>
      <c r="AH71" s="37"/>
      <c r="AI71" s="37"/>
      <c r="AJ71" t="s">
        <v>124</v>
      </c>
    </row>
    <row r="72" spans="1:36" s="36" customFormat="1" ht="15" x14ac:dyDescent="0.25">
      <c r="A72">
        <v>2.02</v>
      </c>
      <c r="B72">
        <v>3.42</v>
      </c>
      <c r="C72">
        <v>4.1500000000000004</v>
      </c>
      <c r="D72" s="20">
        <f t="shared" si="7"/>
        <v>2.8411021190895225E-2</v>
      </c>
      <c r="E72" s="17">
        <f>IF(OR($A72="",$B72="",$C72=""),"",A72*'MPTO_working_3-way'!$I71)</f>
        <v>2.0877676565672911</v>
      </c>
      <c r="F72" s="21">
        <f>IF(OR($A72="",$B72="",$C72=""),"",B72*'MPTO_working_3-way'!$I71)</f>
        <v>3.5347353393367009</v>
      </c>
      <c r="G72" s="22">
        <f>IF(OR($A72="",$B72="",$C72=""),"",C72*'MPTO_working_3-way'!$I71)</f>
        <v>4.2892256310664649</v>
      </c>
      <c r="H72" s="17"/>
      <c r="I72" s="21"/>
      <c r="J72" s="22"/>
      <c r="K72" s="17"/>
      <c r="L72" s="21"/>
      <c r="M72" s="22"/>
      <c r="N72" s="23">
        <f t="shared" si="8"/>
        <v>47.898050190326288</v>
      </c>
      <c r="O72" s="24">
        <f t="shared" si="9"/>
        <v>28.290661223526048</v>
      </c>
      <c r="P72" s="24">
        <f t="shared" si="10"/>
        <v>23.314231658905804</v>
      </c>
      <c r="Q72" t="s">
        <v>225</v>
      </c>
      <c r="R72" t="s">
        <v>223</v>
      </c>
      <c r="S72" t="s">
        <v>336</v>
      </c>
      <c r="AD72" s="37"/>
      <c r="AE72" s="37"/>
      <c r="AH72" s="37"/>
      <c r="AI72" s="37"/>
      <c r="AJ72" t="s">
        <v>292</v>
      </c>
    </row>
    <row r="73" spans="1:36" s="36" customFormat="1" ht="15" x14ac:dyDescent="0.25">
      <c r="A73">
        <v>3.15</v>
      </c>
      <c r="B73">
        <v>3</v>
      </c>
      <c r="C73">
        <v>2.66</v>
      </c>
      <c r="D73" s="20">
        <f t="shared" si="7"/>
        <v>2.6733500417710943E-2</v>
      </c>
      <c r="E73" s="17">
        <f>IF(OR($A73="",$B73="",$C73=""),"",A73*'MPTO_working_3-way'!$I72)</f>
        <v>3.2424799758377967</v>
      </c>
      <c r="F73" s="21">
        <f>IF(OR($A73="",$B73="",$C73=""),"",B73*'MPTO_working_3-way'!$I72)</f>
        <v>3.0880761674645685</v>
      </c>
      <c r="G73" s="22">
        <f>IF(OR($A73="",$B73="",$C73=""),"",C73*'MPTO_working_3-way'!$I72)</f>
        <v>2.7380942018185843</v>
      </c>
      <c r="H73" s="17"/>
      <c r="I73" s="21"/>
      <c r="J73" s="22"/>
      <c r="K73" s="17"/>
      <c r="L73" s="21"/>
      <c r="M73" s="22"/>
      <c r="N73" s="23">
        <f t="shared" si="8"/>
        <v>30.840591382268091</v>
      </c>
      <c r="O73" s="24">
        <f t="shared" si="9"/>
        <v>32.38262095138149</v>
      </c>
      <c r="P73" s="24">
        <f t="shared" si="10"/>
        <v>36.521752952685894</v>
      </c>
      <c r="Q73" t="s">
        <v>228</v>
      </c>
      <c r="R73" t="s">
        <v>170</v>
      </c>
      <c r="S73" t="s">
        <v>336</v>
      </c>
      <c r="AD73" s="37"/>
      <c r="AE73" s="37"/>
      <c r="AH73" s="37"/>
      <c r="AI73" s="37"/>
      <c r="AJ73" t="s">
        <v>292</v>
      </c>
    </row>
    <row r="74" spans="1:36" s="36" customFormat="1" ht="15" x14ac:dyDescent="0.25">
      <c r="A74">
        <v>2.2200000000000002</v>
      </c>
      <c r="B74">
        <v>3.49</v>
      </c>
      <c r="C74">
        <v>3.44</v>
      </c>
      <c r="D74" s="20">
        <f t="shared" si="7"/>
        <v>2.7681076158453388E-2</v>
      </c>
      <c r="E74" s="17">
        <f>IF(OR($A74="",$B74="",$C74=""),"",A74*'MPTO_working_3-way'!$I73)</f>
        <v>2.2830724670437874</v>
      </c>
      <c r="F74" s="21">
        <f>IF(OR($A74="",$B74="",$C74=""),"",B74*'MPTO_working_3-way'!$I73)</f>
        <v>3.5891544639562247</v>
      </c>
      <c r="G74" s="22">
        <f>IF(OR($A74="",$B74="",$C74=""),"",C74*'MPTO_working_3-way'!$I73)</f>
        <v>3.5377339128966794</v>
      </c>
      <c r="H74" s="17"/>
      <c r="I74" s="21"/>
      <c r="J74" s="22"/>
      <c r="K74" s="17"/>
      <c r="L74" s="21"/>
      <c r="M74" s="22"/>
      <c r="N74" s="23">
        <f t="shared" si="8"/>
        <v>43.800624572151207</v>
      </c>
      <c r="O74" s="24">
        <f t="shared" si="9"/>
        <v>27.86171534388988</v>
      </c>
      <c r="P74" s="24">
        <f t="shared" si="10"/>
        <v>28.266682136678984</v>
      </c>
      <c r="Q74" t="s">
        <v>227</v>
      </c>
      <c r="R74" t="s">
        <v>326</v>
      </c>
      <c r="S74" t="s">
        <v>336</v>
      </c>
      <c r="AD74" s="37"/>
      <c r="AE74" s="37"/>
      <c r="AH74" s="37"/>
      <c r="AI74" s="37"/>
      <c r="AJ74" t="s">
        <v>292</v>
      </c>
    </row>
    <row r="75" spans="1:36" s="36" customFormat="1" ht="15" x14ac:dyDescent="0.25">
      <c r="A75">
        <v>1.84</v>
      </c>
      <c r="B75">
        <v>4.0599999999999996</v>
      </c>
      <c r="C75">
        <v>4.18</v>
      </c>
      <c r="D75" s="20">
        <f t="shared" si="7"/>
        <v>2.9018129349542621E-2</v>
      </c>
      <c r="E75" s="17">
        <f>IF(OR($A75="",$B75="",$C75=""),"",A75*'MPTO_working_3-way'!$I74)</f>
        <v>1.8891896407685882</v>
      </c>
      <c r="F75" s="21">
        <f>IF(OR($A75="",$B75="",$C75=""),"",B75*'MPTO_working_3-way'!$I74)</f>
        <v>4.1685380116959063</v>
      </c>
      <c r="G75" s="22">
        <f>IF(OR($A75="",$B75="",$C75=""),"",C75*'MPTO_working_3-way'!$I74)</f>
        <v>4.2917460317460314</v>
      </c>
      <c r="H75" s="17"/>
      <c r="I75" s="21"/>
      <c r="J75" s="22"/>
      <c r="K75" s="17"/>
      <c r="L75" s="21"/>
      <c r="M75" s="22"/>
      <c r="N75" s="23">
        <f t="shared" si="8"/>
        <v>52.932748434570343</v>
      </c>
      <c r="O75" s="24">
        <f t="shared" si="9"/>
        <v>23.989225891529419</v>
      </c>
      <c r="P75" s="24">
        <f t="shared" si="10"/>
        <v>23.300539980767809</v>
      </c>
      <c r="Q75" t="s">
        <v>237</v>
      </c>
      <c r="R75" t="s">
        <v>232</v>
      </c>
      <c r="S75" t="s">
        <v>336</v>
      </c>
      <c r="AD75" s="37"/>
      <c r="AE75" s="37"/>
      <c r="AH75" s="37"/>
      <c r="AI75" s="37"/>
      <c r="AJ75" t="s">
        <v>293</v>
      </c>
    </row>
    <row r="76" spans="1:36" s="36" customFormat="1" ht="15" x14ac:dyDescent="0.25">
      <c r="A76">
        <v>1.48</v>
      </c>
      <c r="B76">
        <v>4.7300000000000004</v>
      </c>
      <c r="C76">
        <v>6.72</v>
      </c>
      <c r="D76" s="20">
        <f t="shared" si="7"/>
        <v>3.5901689971457262E-2</v>
      </c>
      <c r="E76" s="17">
        <f>IF(OR($A76="",$B76="",$C76=""),"",A76*'MPTO_working_3-way'!$I75)</f>
        <v>1.520967992714511</v>
      </c>
      <c r="F76" s="21">
        <f>IF(OR($A76="",$B76="",$C76=""),"",B76*'MPTO_working_3-way'!$I75)</f>
        <v>4.8609314902294853</v>
      </c>
      <c r="G76" s="22">
        <f>IF(OR($A76="",$B76="",$C76=""),"",C76*'MPTO_working_3-way'!$I75)</f>
        <v>6.9060168317848065</v>
      </c>
      <c r="H76" s="17"/>
      <c r="I76" s="21"/>
      <c r="J76" s="22"/>
      <c r="K76" s="17"/>
      <c r="L76" s="21"/>
      <c r="M76" s="22"/>
      <c r="N76" s="23">
        <f t="shared" si="8"/>
        <v>65.747603157333643</v>
      </c>
      <c r="O76" s="24">
        <f t="shared" si="9"/>
        <v>20.572188725761897</v>
      </c>
      <c r="P76" s="24">
        <f t="shared" si="10"/>
        <v>14.480126885841338</v>
      </c>
      <c r="Q76" t="s">
        <v>238</v>
      </c>
      <c r="R76" t="s">
        <v>235</v>
      </c>
      <c r="S76" t="s">
        <v>336</v>
      </c>
      <c r="AD76" s="37"/>
      <c r="AE76" s="37"/>
      <c r="AH76" s="37"/>
      <c r="AI76" s="37"/>
      <c r="AJ76" t="s">
        <v>293</v>
      </c>
    </row>
    <row r="77" spans="1:36" s="36" customFormat="1" ht="15" x14ac:dyDescent="0.25">
      <c r="A77">
        <v>4.2</v>
      </c>
      <c r="B77">
        <v>4.3499999999999996</v>
      </c>
      <c r="C77">
        <v>1.78</v>
      </c>
      <c r="D77" s="20">
        <f t="shared" si="7"/>
        <v>2.9778048375491251E-2</v>
      </c>
      <c r="E77" s="17">
        <f>IF(OR($A77="",$B77="",$C77=""),"",A77*'MPTO_working_3-way'!$I76)</f>
        <v>4.3218761432680788</v>
      </c>
      <c r="F77" s="21">
        <f>IF(OR($A77="",$B77="",$C77=""),"",B77*'MPTO_working_3-way'!$I76)</f>
        <v>4.47622886267051</v>
      </c>
      <c r="G77" s="22">
        <f>IF(OR($A77="",$B77="",$C77=""),"",C77*'MPTO_working_3-way'!$I76)</f>
        <v>1.8316522702421858</v>
      </c>
      <c r="H77" s="17"/>
      <c r="I77" s="21"/>
      <c r="J77" s="22"/>
      <c r="K77" s="17"/>
      <c r="L77" s="21"/>
      <c r="M77" s="22"/>
      <c r="N77" s="23">
        <f t="shared" si="8"/>
        <v>23.138099446871902</v>
      </c>
      <c r="O77" s="24">
        <f t="shared" si="9"/>
        <v>22.340233948703904</v>
      </c>
      <c r="P77" s="24">
        <f t="shared" si="10"/>
        <v>54.595515548798865</v>
      </c>
      <c r="Q77" t="s">
        <v>316</v>
      </c>
      <c r="R77" t="s">
        <v>229</v>
      </c>
      <c r="S77" t="s">
        <v>336</v>
      </c>
      <c r="AD77" s="37"/>
      <c r="AE77" s="37"/>
      <c r="AH77" s="37"/>
      <c r="AI77" s="37"/>
      <c r="AJ77" t="s">
        <v>293</v>
      </c>
    </row>
    <row r="78" spans="1:36" s="36" customFormat="1" ht="15" x14ac:dyDescent="0.25">
      <c r="A78">
        <v>1.51</v>
      </c>
      <c r="B78">
        <v>4.45</v>
      </c>
      <c r="C78">
        <v>6.99</v>
      </c>
      <c r="D78" s="20">
        <f t="shared" si="7"/>
        <v>3.0032273204809057E-2</v>
      </c>
      <c r="E78" s="17">
        <f>IF(OR($A78="",$B78="",$C78=""),"",A78*'MPTO_working_3-way'!$I77)</f>
        <v>1.5642115518569004</v>
      </c>
      <c r="F78" s="21">
        <f>IF(OR($A78="",$B78="",$C78=""),"",B78*'MPTO_working_3-way'!$I77)</f>
        <v>4.6097625203729846</v>
      </c>
      <c r="G78" s="22">
        <f>IF(OR($A78="",$B78="",$C78=""),"",C78*'MPTO_working_3-way'!$I77)</f>
        <v>7.2409528129004865</v>
      </c>
      <c r="H78" s="17"/>
      <c r="I78" s="21"/>
      <c r="J78" s="22"/>
      <c r="K78" s="17"/>
      <c r="L78" s="21"/>
      <c r="M78" s="22"/>
      <c r="N78" s="23">
        <f t="shared" si="8"/>
        <v>63.929971544634355</v>
      </c>
      <c r="O78" s="24">
        <f t="shared" si="9"/>
        <v>21.693091467954581</v>
      </c>
      <c r="P78" s="24">
        <f t="shared" si="10"/>
        <v>13.810337200629167</v>
      </c>
      <c r="Q78" t="s">
        <v>239</v>
      </c>
      <c r="R78" t="s">
        <v>234</v>
      </c>
      <c r="S78" t="s">
        <v>336</v>
      </c>
      <c r="AD78" s="37"/>
      <c r="AE78" s="37"/>
      <c r="AH78" s="37"/>
      <c r="AI78" s="37"/>
      <c r="AJ78" t="s">
        <v>293</v>
      </c>
    </row>
    <row r="79" spans="1:36" s="36" customFormat="1" ht="15" x14ac:dyDescent="0.25">
      <c r="A79">
        <v>1.7</v>
      </c>
      <c r="B79">
        <v>4.24</v>
      </c>
      <c r="C79">
        <v>4.79</v>
      </c>
      <c r="D79" s="20">
        <f t="shared" si="7"/>
        <v>3.2852617944802542E-2</v>
      </c>
      <c r="E79" s="17">
        <f>IF(OR($A79="",$B79="",$C79=""),"",A79*'MPTO_working_3-way'!$I78)</f>
        <v>1.7506226822383351</v>
      </c>
      <c r="F79" s="21">
        <f>IF(OR($A79="",$B79="",$C79=""),"",B79*'MPTO_working_3-way'!$I78)</f>
        <v>4.3662589251120831</v>
      </c>
      <c r="G79" s="22">
        <f>IF(OR($A79="",$B79="",$C79=""),"",C79*'MPTO_working_3-way'!$I78)</f>
        <v>4.9326368517186028</v>
      </c>
      <c r="H79" s="17"/>
      <c r="I79" s="21"/>
      <c r="J79" s="22"/>
      <c r="K79" s="17"/>
      <c r="L79" s="21"/>
      <c r="M79" s="22"/>
      <c r="N79" s="23">
        <f t="shared" si="8"/>
        <v>57.122531893703467</v>
      </c>
      <c r="O79" s="24">
        <f t="shared" si="9"/>
        <v>22.902901938513178</v>
      </c>
      <c r="P79" s="24">
        <f t="shared" si="10"/>
        <v>20.273132404863443</v>
      </c>
      <c r="Q79" t="s">
        <v>236</v>
      </c>
      <c r="R79" t="s">
        <v>231</v>
      </c>
      <c r="S79" t="s">
        <v>336</v>
      </c>
      <c r="AD79" s="37"/>
      <c r="AE79" s="37"/>
      <c r="AH79" s="37"/>
      <c r="AI79" s="37"/>
      <c r="AJ79" t="s">
        <v>293</v>
      </c>
    </row>
    <row r="80" spans="1:36" s="36" customFormat="1" ht="15" x14ac:dyDescent="0.25">
      <c r="A80">
        <v>2.3199999999999998</v>
      </c>
      <c r="B80">
        <v>3.7</v>
      </c>
      <c r="C80">
        <v>3.06</v>
      </c>
      <c r="D80" s="20">
        <f t="shared" si="7"/>
        <v>2.810213864980593E-2</v>
      </c>
      <c r="E80" s="17">
        <f>IF(OR($A80="",$B80="",$C80=""),"",A80*'MPTO_working_3-way'!$I79)</f>
        <v>2.389674873835157</v>
      </c>
      <c r="F80" s="21">
        <f>IF(OR($A80="",$B80="",$C80=""),"",B80*'MPTO_working_3-way'!$I79)</f>
        <v>3.8111194108577937</v>
      </c>
      <c r="G80" s="22">
        <f>IF(OR($A80="",$B80="",$C80=""),"",C80*'MPTO_working_3-way'!$I79)</f>
        <v>3.151898756006716</v>
      </c>
      <c r="H80" s="17"/>
      <c r="I80" s="21"/>
      <c r="J80" s="22"/>
      <c r="K80" s="17"/>
      <c r="L80" s="21"/>
      <c r="M80" s="22"/>
      <c r="N80" s="23">
        <f t="shared" si="8"/>
        <v>41.846696843538112</v>
      </c>
      <c r="O80" s="24">
        <f t="shared" si="9"/>
        <v>26.239009912704976</v>
      </c>
      <c r="P80" s="24">
        <f t="shared" si="10"/>
        <v>31.726907410787064</v>
      </c>
      <c r="Q80" t="s">
        <v>230</v>
      </c>
      <c r="R80" t="s">
        <v>175</v>
      </c>
      <c r="S80" t="s">
        <v>336</v>
      </c>
      <c r="AD80" s="37"/>
      <c r="AE80" s="37"/>
      <c r="AH80" s="37"/>
      <c r="AI80" s="37"/>
      <c r="AJ80" t="s">
        <v>293</v>
      </c>
    </row>
    <row r="81" spans="1:36" s="36" customFormat="1" ht="15" x14ac:dyDescent="0.25">
      <c r="A81">
        <v>2.7</v>
      </c>
      <c r="B81">
        <v>3.06</v>
      </c>
      <c r="C81">
        <v>2.94</v>
      </c>
      <c r="D81" s="20">
        <f t="shared" si="7"/>
        <v>3.7303810413054084E-2</v>
      </c>
      <c r="E81" s="17">
        <f>IF(OR($A81="",$B81="",$C81=""),"",A81*'MPTO_working_3-way'!$I80)</f>
        <v>2.7887020684509669</v>
      </c>
      <c r="F81" s="21">
        <f>IF(OR($A81="",$B81="",$C81=""),"",B81*'MPTO_working_3-way'!$I80)</f>
        <v>3.1605290109110959</v>
      </c>
      <c r="G81" s="22">
        <f>IF(OR($A81="",$B81="",$C81=""),"",C81*'MPTO_working_3-way'!$I80)</f>
        <v>3.0365866967577193</v>
      </c>
      <c r="H81" s="17"/>
      <c r="I81" s="21"/>
      <c r="J81" s="22"/>
      <c r="K81" s="17"/>
      <c r="L81" s="21"/>
      <c r="M81" s="22"/>
      <c r="N81" s="23">
        <f t="shared" si="8"/>
        <v>35.858975805022709</v>
      </c>
      <c r="O81" s="24">
        <f t="shared" si="9"/>
        <v>31.640272769137685</v>
      </c>
      <c r="P81" s="24">
        <f t="shared" si="10"/>
        <v>32.931712474000449</v>
      </c>
      <c r="Q81" t="s">
        <v>241</v>
      </c>
      <c r="R81" t="s">
        <v>179</v>
      </c>
      <c r="S81" t="s">
        <v>336</v>
      </c>
      <c r="AD81" s="37"/>
      <c r="AE81" s="37"/>
      <c r="AH81" s="37"/>
      <c r="AI81" s="37"/>
      <c r="AJ81" t="s">
        <v>294</v>
      </c>
    </row>
    <row r="82" spans="1:36" s="36" customFormat="1" ht="15" x14ac:dyDescent="0.25">
      <c r="A82">
        <v>2.39</v>
      </c>
      <c r="B82">
        <v>3.33</v>
      </c>
      <c r="C82">
        <v>3.12</v>
      </c>
      <c r="D82" s="20">
        <f t="shared" si="7"/>
        <v>3.9223162654125066E-2</v>
      </c>
      <c r="E82" s="17">
        <f>IF(OR($A82="",$B82="",$C82=""),"",A82*'MPTO_working_3-way'!$I81)</f>
        <v>2.4571641113730363</v>
      </c>
      <c r="F82" s="21">
        <f>IF(OR($A82="",$B82="",$C82=""),"",B82*'MPTO_working_3-way'!$I81)</f>
        <v>3.423580121703854</v>
      </c>
      <c r="G82" s="22">
        <f>IF(OR($A82="",$B82="",$C82=""),"",C82*'MPTO_working_3-way'!$I81)</f>
        <v>3.2076786725873947</v>
      </c>
      <c r="H82" s="17"/>
      <c r="I82" s="21"/>
      <c r="J82" s="22"/>
      <c r="K82" s="17"/>
      <c r="L82" s="21"/>
      <c r="M82" s="22"/>
      <c r="N82" s="23">
        <f t="shared" si="8"/>
        <v>40.697322387685816</v>
      </c>
      <c r="O82" s="24">
        <f t="shared" si="9"/>
        <v>29.20918934131204</v>
      </c>
      <c r="P82" s="24">
        <f t="shared" si="10"/>
        <v>31.175192470054203</v>
      </c>
      <c r="Q82" t="s">
        <v>177</v>
      </c>
      <c r="R82" t="s">
        <v>182</v>
      </c>
      <c r="S82" t="s">
        <v>336</v>
      </c>
      <c r="AD82" s="37"/>
      <c r="AE82" s="37"/>
      <c r="AH82" s="37"/>
      <c r="AI82" s="37"/>
      <c r="AJ82" t="s">
        <v>294</v>
      </c>
    </row>
    <row r="83" spans="1:36" s="36" customFormat="1" ht="15" x14ac:dyDescent="0.25">
      <c r="A83">
        <v>3.53</v>
      </c>
      <c r="B83">
        <v>3.2</v>
      </c>
      <c r="C83">
        <v>2.2599999999999998</v>
      </c>
      <c r="D83" s="20">
        <f t="shared" si="7"/>
        <v>3.8263995086364577E-2</v>
      </c>
      <c r="E83" s="17">
        <f>IF(OR($A83="",$B83="",$C83=""),"",A83*'MPTO_working_3-way'!$I82)</f>
        <v>3.6616824507580805</v>
      </c>
      <c r="F83" s="21">
        <f>IF(OR($A83="",$B83="",$C83=""),"",B83*'MPTO_working_3-way'!$I82)</f>
        <v>3.3193721933217732</v>
      </c>
      <c r="G83" s="22">
        <f>IF(OR($A83="",$B83="",$C83=""),"",C83*'MPTO_working_3-way'!$I82)</f>
        <v>2.3443066115335021</v>
      </c>
      <c r="H83" s="17"/>
      <c r="I83" s="21"/>
      <c r="J83" s="22"/>
      <c r="K83" s="17"/>
      <c r="L83" s="21"/>
      <c r="M83" s="22"/>
      <c r="N83" s="23">
        <f t="shared" si="8"/>
        <v>27.309850415700833</v>
      </c>
      <c r="O83" s="24">
        <f t="shared" si="9"/>
        <v>30.126178739819977</v>
      </c>
      <c r="P83" s="24">
        <f t="shared" si="10"/>
        <v>42.656536268771653</v>
      </c>
      <c r="Q83" t="s">
        <v>240</v>
      </c>
      <c r="R83" t="s">
        <v>184</v>
      </c>
      <c r="S83" t="s">
        <v>336</v>
      </c>
      <c r="AD83" s="37"/>
      <c r="AE83" s="37"/>
      <c r="AH83" s="37"/>
      <c r="AI83" s="37"/>
      <c r="AJ83" t="s">
        <v>294</v>
      </c>
    </row>
    <row r="84" spans="1:36" s="36" customFormat="1" ht="15" x14ac:dyDescent="0.25">
      <c r="A84">
        <v>2.36</v>
      </c>
      <c r="B84">
        <v>3.26</v>
      </c>
      <c r="C84">
        <v>3.18</v>
      </c>
      <c r="D84" s="20">
        <f t="shared" si="7"/>
        <v>4.4942688622022109E-2</v>
      </c>
      <c r="E84" s="17">
        <f>IF(OR($A84="",$B84="",$C84=""),"",A84*'MPTO_working_3-way'!$I83)</f>
        <v>2.4525666638637351</v>
      </c>
      <c r="F84" s="21">
        <f>IF(OR($A84="",$B84="",$C84=""),"",B84*'MPTO_working_3-way'!$I83)</f>
        <v>3.3878675102524474</v>
      </c>
      <c r="G84" s="22">
        <f>IF(OR($A84="",$B84="",$C84=""),"",C84*'MPTO_working_3-way'!$I83)</f>
        <v>3.3047296572401179</v>
      </c>
      <c r="H84" s="17"/>
      <c r="I84" s="21"/>
      <c r="J84" s="22"/>
      <c r="K84" s="17"/>
      <c r="L84" s="21"/>
      <c r="M84" s="22"/>
      <c r="N84" s="23">
        <f t="shared" si="8"/>
        <v>40.773611365352885</v>
      </c>
      <c r="O84" s="24">
        <f t="shared" si="9"/>
        <v>29.517092890255466</v>
      </c>
      <c r="P84" s="24">
        <f t="shared" si="10"/>
        <v>30.259661264853083</v>
      </c>
      <c r="Q84" t="s">
        <v>274</v>
      </c>
      <c r="R84" t="s">
        <v>248</v>
      </c>
      <c r="S84" t="s">
        <v>336</v>
      </c>
      <c r="AD84" s="37"/>
      <c r="AE84" s="37"/>
      <c r="AH84" s="37"/>
      <c r="AI84" s="37"/>
      <c r="AJ84" t="s">
        <v>291</v>
      </c>
    </row>
    <row r="85" spans="1:36" s="36" customFormat="1" ht="15" x14ac:dyDescent="0.25">
      <c r="A85">
        <v>3.25</v>
      </c>
      <c r="B85">
        <v>3.34</v>
      </c>
      <c r="C85">
        <v>2.38</v>
      </c>
      <c r="D85" s="20">
        <f t="shared" si="7"/>
        <v>2.7261572523988864E-2</v>
      </c>
      <c r="E85" s="17">
        <f>IF(OR($A85="",$B85="",$C85=""),"",A85*'MPTO_working_3-way'!$I84)</f>
        <v>3.3743579840306848</v>
      </c>
      <c r="F85" s="21">
        <f>IF(OR($A85="",$B85="",$C85=""),"",B85*'MPTO_working_3-way'!$I84)</f>
        <v>3.4678017435884576</v>
      </c>
      <c r="G85" s="22">
        <f>IF(OR($A85="",$B85="",$C85=""),"",C85*'MPTO_working_3-way'!$I84)</f>
        <v>2.4710683083055476</v>
      </c>
      <c r="H85" s="17"/>
      <c r="I85" s="21"/>
      <c r="J85" s="22"/>
      <c r="K85" s="17"/>
      <c r="L85" s="21"/>
      <c r="M85" s="22"/>
      <c r="N85" s="23">
        <f t="shared" si="8"/>
        <v>29.635267056208892</v>
      </c>
      <c r="O85" s="24">
        <f t="shared" si="9"/>
        <v>28.836711955891886</v>
      </c>
      <c r="P85" s="24">
        <f t="shared" si="10"/>
        <v>40.468326862470128</v>
      </c>
      <c r="Q85" t="s">
        <v>253</v>
      </c>
      <c r="R85" t="s">
        <v>278</v>
      </c>
      <c r="S85" t="s">
        <v>336</v>
      </c>
      <c r="AD85" s="37"/>
      <c r="AE85" s="37"/>
      <c r="AH85" s="37"/>
      <c r="AI85" s="37"/>
      <c r="AJ85" t="s">
        <v>295</v>
      </c>
    </row>
    <row r="86" spans="1:36" s="36" customFormat="1" ht="15" x14ac:dyDescent="0.25">
      <c r="A86">
        <v>1.78</v>
      </c>
      <c r="B86">
        <v>3.67</v>
      </c>
      <c r="C86">
        <v>5.09</v>
      </c>
      <c r="D86" s="20">
        <f t="shared" si="7"/>
        <v>3.0740971065654987E-2</v>
      </c>
      <c r="E86" s="17">
        <f>IF(OR($A86="",$B86="",$C86=""),"",A86*'MPTO_working_3-way'!$I85)</f>
        <v>1.8599979857471993</v>
      </c>
      <c r="F86" s="21">
        <f>IF(OR($A86="",$B86="",$C86=""),"",B86*'MPTO_working_3-way'!$I85)</f>
        <v>3.8349396672428209</v>
      </c>
      <c r="G86" s="22">
        <f>IF(OR($A86="",$B86="",$C86=""),"",C86*'MPTO_working_3-way'!$I85)</f>
        <v>5.3187582850860924</v>
      </c>
      <c r="H86" s="17"/>
      <c r="I86" s="21"/>
      <c r="J86" s="22"/>
      <c r="K86" s="17"/>
      <c r="L86" s="21"/>
      <c r="M86" s="22"/>
      <c r="N86" s="23">
        <f t="shared" si="8"/>
        <v>53.763499082407847</v>
      </c>
      <c r="O86" s="24">
        <f t="shared" si="9"/>
        <v>26.076029527707352</v>
      </c>
      <c r="P86" s="24">
        <f t="shared" si="10"/>
        <v>18.801380818602354</v>
      </c>
      <c r="Q86" t="s">
        <v>192</v>
      </c>
      <c r="R86" t="s">
        <v>279</v>
      </c>
      <c r="S86" t="s">
        <v>336</v>
      </c>
      <c r="AD86" s="37"/>
      <c r="AE86" s="37"/>
      <c r="AH86" s="37"/>
      <c r="AI86" s="37"/>
      <c r="AJ86" t="s">
        <v>295</v>
      </c>
    </row>
    <row r="87" spans="1:36" s="36" customFormat="1" ht="15" x14ac:dyDescent="0.25">
      <c r="A87">
        <v>1.52</v>
      </c>
      <c r="B87">
        <v>4.8499999999999996</v>
      </c>
      <c r="C87">
        <v>5.94</v>
      </c>
      <c r="D87" s="20">
        <f t="shared" si="7"/>
        <v>3.2430472202582994E-2</v>
      </c>
      <c r="E87" s="17">
        <f>IF(OR($A87="",$B87="",$C87=""),"",A87*'MPTO_working_3-way'!$I86)</f>
        <v>1.561437590236463</v>
      </c>
      <c r="F87" s="21">
        <f>IF(OR($A87="",$B87="",$C87=""),"",B87*'MPTO_working_3-way'!$I86)</f>
        <v>4.9822186267413455</v>
      </c>
      <c r="G87" s="22">
        <f>IF(OR($A87="",$B87="",$C87=""),"",C87*'MPTO_working_3-way'!$I86)</f>
        <v>6.1019337407924938</v>
      </c>
      <c r="H87" s="17"/>
      <c r="I87" s="21"/>
      <c r="J87" s="22"/>
      <c r="K87" s="17"/>
      <c r="L87" s="21"/>
      <c r="M87" s="22"/>
      <c r="N87" s="23">
        <f t="shared" si="8"/>
        <v>64.043545912620232</v>
      </c>
      <c r="O87" s="24">
        <f t="shared" si="9"/>
        <v>20.071379337563453</v>
      </c>
      <c r="P87" s="24">
        <f t="shared" si="10"/>
        <v>16.388247438919652</v>
      </c>
      <c r="Q87" t="s">
        <v>191</v>
      </c>
      <c r="R87" t="s">
        <v>193</v>
      </c>
      <c r="S87" t="s">
        <v>336</v>
      </c>
      <c r="AD87" s="37"/>
      <c r="AE87" s="37"/>
      <c r="AH87" s="37"/>
      <c r="AI87" s="37"/>
      <c r="AJ87" t="s">
        <v>295</v>
      </c>
    </row>
    <row r="88" spans="1:36" s="36" customFormat="1" ht="15" x14ac:dyDescent="0.25">
      <c r="A88">
        <v>1.53</v>
      </c>
      <c r="B88">
        <v>4.51</v>
      </c>
      <c r="C88">
        <v>6.45</v>
      </c>
      <c r="D88" s="20">
        <f t="shared" si="7"/>
        <v>3.0363020953925624E-2</v>
      </c>
      <c r="E88" s="17">
        <f>IF(OR($A88="",$B88="",$C88=""),"",A88*'MPTO_working_3-way'!$I87)</f>
        <v>1.5770336857304521</v>
      </c>
      <c r="F88" s="21">
        <f>IF(OR($A88="",$B88="",$C88=""),"",B88*'MPTO_working_3-way'!$I87)</f>
        <v>4.6486417795061037</v>
      </c>
      <c r="G88" s="22">
        <f>IF(OR($A88="",$B88="",$C88=""),"",C88*'MPTO_working_3-way'!$I87)</f>
        <v>6.6482792633734746</v>
      </c>
      <c r="H88" s="17"/>
      <c r="I88" s="21"/>
      <c r="J88" s="22"/>
      <c r="K88" s="17"/>
      <c r="L88" s="21"/>
      <c r="M88" s="22"/>
      <c r="N88" s="23">
        <f t="shared" si="8"/>
        <v>63.410186418232342</v>
      </c>
      <c r="O88" s="24">
        <f t="shared" si="9"/>
        <v>21.511659693990129</v>
      </c>
      <c r="P88" s="24">
        <f t="shared" si="10"/>
        <v>15.041486080603949</v>
      </c>
      <c r="Q88" t="s">
        <v>282</v>
      </c>
      <c r="R88" t="s">
        <v>197</v>
      </c>
      <c r="S88" t="s">
        <v>336</v>
      </c>
      <c r="AD88" s="37"/>
      <c r="AE88" s="37"/>
      <c r="AH88" s="37"/>
      <c r="AI88" s="37"/>
      <c r="AJ88" t="s">
        <v>296</v>
      </c>
    </row>
    <row r="89" spans="1:36" s="36" customFormat="1" ht="15" x14ac:dyDescent="0.25">
      <c r="A89">
        <v>1.27</v>
      </c>
      <c r="B89">
        <v>6.14</v>
      </c>
      <c r="C89">
        <v>11.78</v>
      </c>
      <c r="D89" s="20">
        <f t="shared" si="7"/>
        <v>3.515766777804763E-2</v>
      </c>
      <c r="E89" s="17">
        <f>IF(OR($A89="",$B89="",$C89=""),"",A89*'MPTO_working_3-way'!$I88)</f>
        <v>1.3111866996972805</v>
      </c>
      <c r="F89" s="21">
        <f>IF(OR($A89="",$B89="",$C89=""),"",B89*'MPTO_working_3-way'!$I88)</f>
        <v>6.3391230993238592</v>
      </c>
      <c r="G89" s="22">
        <f>IF(OR($A89="",$B89="",$C89=""),"",C89*'MPTO_working_3-way'!$I88)</f>
        <v>12.162030962546426</v>
      </c>
      <c r="H89" s="17"/>
      <c r="I89" s="21"/>
      <c r="J89" s="22"/>
      <c r="K89" s="17"/>
      <c r="L89" s="21"/>
      <c r="M89" s="22"/>
      <c r="N89" s="23">
        <f t="shared" si="8"/>
        <v>76.266789483974662</v>
      </c>
      <c r="O89" s="24">
        <f t="shared" si="9"/>
        <v>15.775052547988247</v>
      </c>
      <c r="P89" s="24">
        <f t="shared" si="10"/>
        <v>8.2223109205982894</v>
      </c>
      <c r="Q89" t="s">
        <v>257</v>
      </c>
      <c r="R89" t="s">
        <v>198</v>
      </c>
      <c r="S89" t="s">
        <v>336</v>
      </c>
      <c r="AD89" s="37"/>
      <c r="AE89" s="37"/>
      <c r="AH89" s="37"/>
      <c r="AI89" s="37"/>
      <c r="AJ89" t="s">
        <v>296</v>
      </c>
    </row>
    <row r="90" spans="1:36" s="36" customFormat="1" ht="15" x14ac:dyDescent="0.25">
      <c r="A90">
        <v>2.3199999999999998</v>
      </c>
      <c r="B90">
        <v>3.25</v>
      </c>
      <c r="C90">
        <v>3.46</v>
      </c>
      <c r="D90" s="20">
        <f t="shared" si="7"/>
        <v>2.7744131491390878E-2</v>
      </c>
      <c r="E90" s="17">
        <f>IF(OR($A90="",$B90="",$C90=""),"",A90*'MPTO_working_3-way'!$I89)</f>
        <v>2.3904422086131074</v>
      </c>
      <c r="F90" s="21">
        <f>IF(OR($A90="",$B90="",$C90=""),"",B90*'MPTO_working_3-way'!$I89)</f>
        <v>3.3486798181002584</v>
      </c>
      <c r="G90" s="22">
        <f>IF(OR($A90="",$B90="",$C90=""),"",C90*'MPTO_working_3-way'!$I89)</f>
        <v>3.5650560525005828</v>
      </c>
      <c r="H90" s="17"/>
      <c r="I90" s="21"/>
      <c r="J90" s="22"/>
      <c r="K90" s="17"/>
      <c r="L90" s="21"/>
      <c r="M90" s="22"/>
      <c r="N90" s="23">
        <f t="shared" si="8"/>
        <v>41.833264004327567</v>
      </c>
      <c r="O90" s="24">
        <f t="shared" si="9"/>
        <v>29.862514612319984</v>
      </c>
      <c r="P90" s="24">
        <f t="shared" si="10"/>
        <v>28.050049852612702</v>
      </c>
      <c r="Q90" t="s">
        <v>284</v>
      </c>
      <c r="R90" t="s">
        <v>260</v>
      </c>
      <c r="S90" t="s">
        <v>336</v>
      </c>
      <c r="AD90" s="37"/>
      <c r="AE90" s="37"/>
      <c r="AH90" s="37"/>
      <c r="AI90" s="37"/>
      <c r="AJ90" t="s">
        <v>296</v>
      </c>
    </row>
    <row r="91" spans="1:36" s="36" customFormat="1" ht="15" x14ac:dyDescent="0.25">
      <c r="A91">
        <v>2.0099999999999998</v>
      </c>
      <c r="B91">
        <v>3.61</v>
      </c>
      <c r="C91">
        <v>3.92</v>
      </c>
      <c r="D91" s="20">
        <f t="shared" si="7"/>
        <v>2.9622788876579431E-2</v>
      </c>
      <c r="E91" s="17">
        <f>IF(OR($A91="",$B91="",$C91=""),"",A91*'MPTO_working_3-way'!$I90)</f>
        <v>2.0806669122338755</v>
      </c>
      <c r="F91" s="21">
        <f>IF(OR($A91="",$B91="",$C91=""),"",B91*'MPTO_working_3-way'!$I90)</f>
        <v>3.7369191806787518</v>
      </c>
      <c r="G91" s="22">
        <f>IF(OR($A91="",$B91="",$C91=""),"",C91*'MPTO_working_3-way'!$I90)</f>
        <v>4.0578180576899463</v>
      </c>
      <c r="H91" s="17"/>
      <c r="I91" s="21"/>
      <c r="J91" s="22"/>
      <c r="K91" s="17"/>
      <c r="L91" s="21"/>
      <c r="M91" s="22"/>
      <c r="N91" s="23">
        <f t="shared" si="8"/>
        <v>48.061513071612488</v>
      </c>
      <c r="O91" s="24">
        <f t="shared" si="9"/>
        <v>26.76001143322468</v>
      </c>
      <c r="P91" s="24">
        <f t="shared" si="10"/>
        <v>24.643786039270687</v>
      </c>
      <c r="Q91" t="s">
        <v>285</v>
      </c>
      <c r="R91" t="s">
        <v>196</v>
      </c>
      <c r="S91" t="s">
        <v>336</v>
      </c>
      <c r="AD91" s="37"/>
      <c r="AE91" s="37"/>
      <c r="AH91" s="37"/>
      <c r="AI91" s="37"/>
      <c r="AJ91" t="s">
        <v>296</v>
      </c>
    </row>
    <row r="92" spans="1:36" s="36" customFormat="1" ht="15" x14ac:dyDescent="0.25">
      <c r="A92">
        <v>5.64</v>
      </c>
      <c r="B92">
        <v>4.0199999999999996</v>
      </c>
      <c r="C92">
        <v>1.65</v>
      </c>
      <c r="D92" s="20">
        <f t="shared" si="7"/>
        <v>3.2121789505085818E-2</v>
      </c>
      <c r="E92" s="17">
        <f>IF(OR($A92="",$B92="",$C92=""),"",A92*'MPTO_working_3-way'!$I91)</f>
        <v>5.7964769016114444</v>
      </c>
      <c r="F92" s="21">
        <f>IF(OR($A92="",$B92="",$C92=""),"",B92*'MPTO_working_3-way'!$I91)</f>
        <v>4.1315314085953911</v>
      </c>
      <c r="G92" s="22">
        <f>IF(OR($A92="",$B92="",$C92=""),"",C92*'MPTO_working_3-way'!$I91)</f>
        <v>1.6957778169607949</v>
      </c>
      <c r="H92" s="17"/>
      <c r="I92" s="21"/>
      <c r="J92" s="22"/>
      <c r="K92" s="17"/>
      <c r="L92" s="21"/>
      <c r="M92" s="22"/>
      <c r="N92" s="23">
        <f t="shared" si="8"/>
        <v>17.251858619879879</v>
      </c>
      <c r="O92" s="24">
        <f t="shared" si="9"/>
        <v>24.204100153264303</v>
      </c>
      <c r="P92" s="24">
        <f t="shared" si="10"/>
        <v>58.969989464316676</v>
      </c>
      <c r="Q92" t="s">
        <v>287</v>
      </c>
      <c r="R92" t="s">
        <v>195</v>
      </c>
      <c r="S92" t="s">
        <v>336</v>
      </c>
      <c r="AD92" s="37"/>
      <c r="AE92" s="37"/>
      <c r="AH92" s="37"/>
      <c r="AI92" s="37"/>
      <c r="AJ92" t="s">
        <v>296</v>
      </c>
    </row>
    <row r="93" spans="1:36" s="36" customFormat="1" ht="15" x14ac:dyDescent="0.25">
      <c r="A93">
        <v>2.2999999999999998</v>
      </c>
      <c r="B93">
        <v>3.63</v>
      </c>
      <c r="C93">
        <v>3</v>
      </c>
      <c r="D93" s="20">
        <f t="shared" si="7"/>
        <v>4.359803569289733E-2</v>
      </c>
      <c r="E93" s="17">
        <f>IF(OR($A93="",$B93="",$C93=""),"",A93*'MPTO_working_3-way'!$I92)</f>
        <v>2.3681324144161326</v>
      </c>
      <c r="F93" s="21">
        <f>IF(OR($A93="",$B93="",$C93=""),"",B93*'MPTO_working_3-way'!$I92)</f>
        <v>3.7375307236219832</v>
      </c>
      <c r="G93" s="22">
        <f>IF(OR($A93="",$B93="",$C93=""),"",C93*'MPTO_working_3-way'!$I92)</f>
        <v>3.0888683666297383</v>
      </c>
      <c r="H93" s="17"/>
      <c r="I93" s="21"/>
      <c r="J93" s="22"/>
      <c r="K93" s="17"/>
      <c r="L93" s="21"/>
      <c r="M93" s="22"/>
      <c r="N93" s="23">
        <f t="shared" si="8"/>
        <v>42.227368449181583</v>
      </c>
      <c r="O93" s="24">
        <f t="shared" si="9"/>
        <v>26.755632901685299</v>
      </c>
      <c r="P93" s="24">
        <f t="shared" si="10"/>
        <v>32.37431581103921</v>
      </c>
      <c r="Q93" t="s">
        <v>307</v>
      </c>
      <c r="R93" t="s">
        <v>302</v>
      </c>
      <c r="S93" t="s">
        <v>336</v>
      </c>
      <c r="AD93" s="37"/>
      <c r="AE93" s="37"/>
      <c r="AH93" s="37"/>
      <c r="AI93" s="37"/>
      <c r="AJ93" t="s">
        <v>308</v>
      </c>
    </row>
    <row r="94" spans="1:36" s="36" customFormat="1" ht="15" x14ac:dyDescent="0.25">
      <c r="A94">
        <v>1.58</v>
      </c>
      <c r="B94">
        <v>4.0599999999999996</v>
      </c>
      <c r="C94">
        <v>5.79</v>
      </c>
      <c r="D94" s="20">
        <f t="shared" si="7"/>
        <v>5.1928382799577344E-2</v>
      </c>
      <c r="E94" s="17">
        <f>IF(OR($A94="",$B94="",$C94=""),"",A94*'MPTO_working_3-way'!$I93)</f>
        <v>1.6307524274180356</v>
      </c>
      <c r="F94" s="21">
        <f>IF(OR($A94="",$B94="",$C94=""),"",B94*'MPTO_working_3-way'!$I93)</f>
        <v>4.1904144653906483</v>
      </c>
      <c r="G94" s="22">
        <f>IF(OR($A94="",$B94="",$C94=""),"",C94*'MPTO_working_3-way'!$I93)</f>
        <v>5.9759851612344468</v>
      </c>
      <c r="H94" s="17"/>
      <c r="I94" s="21"/>
      <c r="J94" s="22"/>
      <c r="K94" s="17"/>
      <c r="L94" s="21"/>
      <c r="M94" s="22"/>
      <c r="N94" s="23">
        <f t="shared" si="8"/>
        <v>61.32138656897763</v>
      </c>
      <c r="O94" s="24">
        <f t="shared" si="9"/>
        <v>23.863987876597207</v>
      </c>
      <c r="P94" s="24">
        <f t="shared" si="10"/>
        <v>16.733642621586299</v>
      </c>
      <c r="Q94" t="s">
        <v>303</v>
      </c>
      <c r="R94" t="s">
        <v>304</v>
      </c>
      <c r="S94" t="s">
        <v>336</v>
      </c>
      <c r="AD94" s="37"/>
      <c r="AE94" s="37"/>
      <c r="AH94" s="37"/>
      <c r="AI94" s="37"/>
      <c r="AJ94" t="s">
        <v>308</v>
      </c>
    </row>
    <row r="95" spans="1:36" s="36" customFormat="1" ht="15" x14ac:dyDescent="0.25">
      <c r="A95">
        <v>1.75</v>
      </c>
      <c r="B95">
        <v>3.88</v>
      </c>
      <c r="C95">
        <v>4.54</v>
      </c>
      <c r="D95" s="20">
        <f t="shared" si="7"/>
        <v>4.9424847372074643E-2</v>
      </c>
      <c r="E95" s="17">
        <f>IF(OR($A95="",$B95="",$C95=""),"",A95*'MPTO_working_3-way'!$I94)</f>
        <v>1.8262965624625704</v>
      </c>
      <c r="F95" s="21">
        <f>IF(OR($A95="",$B95="",$C95=""),"",B95*'MPTO_working_3-way'!$I94)</f>
        <v>4.0491603784884411</v>
      </c>
      <c r="G95" s="22">
        <f>IF(OR($A95="",$B95="",$C95=""),"",C95*'MPTO_working_3-way'!$I94)</f>
        <v>4.7379350820457535</v>
      </c>
      <c r="H95" s="17"/>
      <c r="I95" s="21"/>
      <c r="J95" s="22"/>
      <c r="K95" s="17"/>
      <c r="L95" s="21"/>
      <c r="M95" s="22"/>
      <c r="N95" s="23">
        <f t="shared" si="8"/>
        <v>54.755619681592357</v>
      </c>
      <c r="O95" s="24">
        <f t="shared" si="9"/>
        <v>24.696477949171818</v>
      </c>
      <c r="P95" s="24">
        <f t="shared" si="10"/>
        <v>21.106241066693094</v>
      </c>
      <c r="Q95" t="s">
        <v>298</v>
      </c>
      <c r="R95" t="s">
        <v>306</v>
      </c>
      <c r="S95" t="s">
        <v>336</v>
      </c>
      <c r="AD95" s="37"/>
      <c r="AE95" s="37"/>
      <c r="AH95" s="37"/>
      <c r="AI95" s="37"/>
      <c r="AJ95" t="s">
        <v>308</v>
      </c>
    </row>
    <row r="96" spans="1:36" s="36" customFormat="1" ht="15" x14ac:dyDescent="0.25">
      <c r="A96">
        <v>1.72</v>
      </c>
      <c r="B96">
        <v>3.86</v>
      </c>
      <c r="C96">
        <v>5.21</v>
      </c>
      <c r="D96" s="20">
        <f t="shared" si="7"/>
        <v>3.2401286004673402E-2</v>
      </c>
      <c r="E96" s="17">
        <f>IF(OR($A96="",$B96="",$C96=""),"",A96*'MPTO_working_3-way'!$I95)</f>
        <v>1.809316818415273</v>
      </c>
      <c r="F96" s="21">
        <f>IF(OR($A96="",$B96="",$C96=""),"",B96*'MPTO_working_3-way'!$I95)</f>
        <v>4.0604435576063684</v>
      </c>
      <c r="G96" s="22">
        <f>IF(OR($A96="",$B96="",$C96=""),"",C96*'MPTO_working_3-way'!$I95)</f>
        <v>5.4805468743857979</v>
      </c>
      <c r="H96" s="17"/>
      <c r="I96" s="21"/>
      <c r="J96" s="22"/>
      <c r="K96" s="17"/>
      <c r="L96" s="21"/>
      <c r="M96" s="22"/>
      <c r="N96" s="23">
        <f t="shared" si="8"/>
        <v>55.2694801607974</v>
      </c>
      <c r="O96" s="24">
        <f t="shared" si="9"/>
        <v>24.627851263360498</v>
      </c>
      <c r="P96" s="24">
        <f t="shared" si="10"/>
        <v>18.246354294927354</v>
      </c>
      <c r="Q96" t="s">
        <v>110</v>
      </c>
      <c r="R96" t="s">
        <v>263</v>
      </c>
      <c r="S96" t="s">
        <v>336</v>
      </c>
      <c r="AD96" s="37"/>
      <c r="AE96" s="37"/>
      <c r="AH96" s="37"/>
      <c r="AI96" s="37"/>
      <c r="AJ96" t="s">
        <v>125</v>
      </c>
    </row>
    <row r="97" spans="1:36" s="36" customFormat="1" ht="15" x14ac:dyDescent="0.25">
      <c r="A97">
        <v>2.14</v>
      </c>
      <c r="B97">
        <v>3.45</v>
      </c>
      <c r="C97">
        <v>3.7</v>
      </c>
      <c r="D97" s="20">
        <f t="shared" si="7"/>
        <v>2.7415062360206521E-2</v>
      </c>
      <c r="E97" s="17">
        <f>IF(OR($A97="",$B97="",$C97=""),"",A97*'MPTO_working_3-way'!$I96)</f>
        <v>2.2457691733762397</v>
      </c>
      <c r="F97" s="21">
        <f>IF(OR($A97="",$B97="",$C97=""),"",B97*'MPTO_working_3-way'!$I96)</f>
        <v>3.6205157234336576</v>
      </c>
      <c r="G97" s="22">
        <f>IF(OR($A97="",$B97="",$C97=""),"",C97*'MPTO_working_3-way'!$I96)</f>
        <v>3.8828719352766763</v>
      </c>
      <c r="H97" s="17"/>
      <c r="I97" s="21"/>
      <c r="J97" s="22"/>
      <c r="K97" s="17"/>
      <c r="L97" s="21"/>
      <c r="M97" s="22"/>
      <c r="N97" s="23">
        <f t="shared" si="8"/>
        <v>44.528173770264296</v>
      </c>
      <c r="O97" s="24">
        <f t="shared" si="9"/>
        <v>27.620374454598718</v>
      </c>
      <c r="P97" s="24">
        <f t="shared" si="10"/>
        <v>25.754132937396101</v>
      </c>
      <c r="Q97" t="s">
        <v>133</v>
      </c>
      <c r="R97" t="s">
        <v>102</v>
      </c>
      <c r="S97" t="s">
        <v>336</v>
      </c>
      <c r="AD97" s="37"/>
      <c r="AE97" s="37"/>
      <c r="AH97" s="37"/>
      <c r="AI97" s="37"/>
      <c r="AJ97" t="s">
        <v>125</v>
      </c>
    </row>
    <row r="98" spans="1:36" s="36" customFormat="1" ht="15" x14ac:dyDescent="0.25">
      <c r="A98">
        <v>2.48</v>
      </c>
      <c r="B98">
        <v>3.72</v>
      </c>
      <c r="C98">
        <v>2.82</v>
      </c>
      <c r="D98" s="20">
        <f t="shared" si="7"/>
        <v>2.6652939830702493E-2</v>
      </c>
      <c r="E98" s="17">
        <f>IF(OR($A98="",$B98="",$C98=""),"",A98*'MPTO_working_3-way'!$I97)</f>
        <v>2.5603551892915899</v>
      </c>
      <c r="F98" s="21">
        <f>IF(OR($A98="",$B98="",$C98=""),"",B98*'MPTO_working_3-way'!$I97)</f>
        <v>3.8405327839373853</v>
      </c>
      <c r="G98" s="22">
        <f>IF(OR($A98="",$B98="",$C98=""),"",C98*'MPTO_working_3-way'!$I97)</f>
        <v>2.911371626533179</v>
      </c>
      <c r="H98" s="17"/>
      <c r="I98" s="21"/>
      <c r="J98" s="22"/>
      <c r="K98" s="17"/>
      <c r="L98" s="21"/>
      <c r="M98" s="22"/>
      <c r="N98" s="23">
        <f t="shared" si="8"/>
        <v>39.057080993386876</v>
      </c>
      <c r="O98" s="24">
        <f t="shared" si="9"/>
        <v>26.038053995591241</v>
      </c>
      <c r="P98" s="24">
        <f t="shared" si="10"/>
        <v>34.34807122822675</v>
      </c>
      <c r="Q98" t="s">
        <v>265</v>
      </c>
      <c r="R98" t="s">
        <v>264</v>
      </c>
      <c r="S98" t="s">
        <v>336</v>
      </c>
      <c r="AD98" s="37"/>
      <c r="AE98" s="37"/>
      <c r="AH98" s="37"/>
      <c r="AI98" s="37"/>
      <c r="AJ98" t="s">
        <v>125</v>
      </c>
    </row>
    <row r="99" spans="1:36" s="36" customFormat="1" ht="15" x14ac:dyDescent="0.25">
      <c r="A99">
        <v>2.16</v>
      </c>
      <c r="B99">
        <v>3.64</v>
      </c>
      <c r="C99">
        <v>3.44</v>
      </c>
      <c r="D99" s="20">
        <f t="shared" si="7"/>
        <v>2.8385912106842381E-2</v>
      </c>
      <c r="E99" s="17">
        <f>IF(OR($A99="",$B99="",$C99=""),"",A99*'MPTO_working_3-way'!$I98)</f>
        <v>2.2192165346980461</v>
      </c>
      <c r="F99" s="21">
        <f>IF(OR($A99="",$B99="",$C99=""),"",B99*'MPTO_working_3-way'!$I98)</f>
        <v>3.7397908269911517</v>
      </c>
      <c r="G99" s="22">
        <f>IF(OR($A99="",$B99="",$C99=""),"",C99*'MPTO_working_3-way'!$I98)</f>
        <v>3.5343078145191105</v>
      </c>
      <c r="H99" s="17"/>
      <c r="I99" s="21"/>
      <c r="J99" s="22"/>
      <c r="K99" s="17"/>
      <c r="L99" s="21"/>
      <c r="M99" s="22"/>
      <c r="N99" s="23">
        <f t="shared" si="8"/>
        <v>45.060947607623305</v>
      </c>
      <c r="O99" s="24">
        <f t="shared" si="9"/>
        <v>26.739463415512731</v>
      </c>
      <c r="P99" s="24">
        <f t="shared" si="10"/>
        <v>28.294083381530911</v>
      </c>
      <c r="Q99" t="s">
        <v>266</v>
      </c>
      <c r="R99" t="s">
        <v>103</v>
      </c>
      <c r="S99" t="s">
        <v>336</v>
      </c>
      <c r="AD99" s="37"/>
      <c r="AE99" s="37"/>
      <c r="AH99" s="37"/>
      <c r="AI99" s="37"/>
      <c r="AJ99" t="s">
        <v>125</v>
      </c>
    </row>
    <row r="100" spans="1:36" s="36" customFormat="1" ht="15" x14ac:dyDescent="0.25">
      <c r="A100">
        <v>1.97</v>
      </c>
      <c r="B100">
        <v>3.79</v>
      </c>
      <c r="C100">
        <v>3.87</v>
      </c>
      <c r="D100" s="20">
        <f t="shared" si="7"/>
        <v>2.9864388758570115E-2</v>
      </c>
      <c r="E100" s="17">
        <f>IF(OR($A100="",$B100="",$C100=""),"",A100*'MPTO_working_3-way'!$I99)</f>
        <v>2.0225062914664838</v>
      </c>
      <c r="F100" s="21">
        <f>IF(OR($A100="",$B100="",$C100=""),"",B100*'MPTO_working_3-way'!$I99)</f>
        <v>3.8910146419583627</v>
      </c>
      <c r="G100" s="22">
        <f>IF(OR($A100="",$B100="",$C100=""),"",C100*'MPTO_working_3-way'!$I99)</f>
        <v>3.9731468771448188</v>
      </c>
      <c r="H100" s="17"/>
      <c r="I100" s="21"/>
      <c r="J100" s="22"/>
      <c r="K100" s="17"/>
      <c r="L100" s="21"/>
      <c r="M100" s="22"/>
      <c r="N100" s="23">
        <f t="shared" si="8"/>
        <v>49.443603919516988</v>
      </c>
      <c r="O100" s="24">
        <f t="shared" si="9"/>
        <v>25.70023739352202</v>
      </c>
      <c r="P100" s="24">
        <f t="shared" si="10"/>
        <v>25.168966336291586</v>
      </c>
      <c r="Q100" t="s">
        <v>322</v>
      </c>
      <c r="R100" t="s">
        <v>132</v>
      </c>
      <c r="S100" t="s">
        <v>336</v>
      </c>
      <c r="AD100" s="37"/>
      <c r="AE100" s="37"/>
      <c r="AH100" s="37"/>
      <c r="AI100" s="37"/>
      <c r="AJ100" t="s">
        <v>125</v>
      </c>
    </row>
    <row r="101" spans="1:36" s="36" customFormat="1" ht="15" x14ac:dyDescent="0.25">
      <c r="A101">
        <v>2.38</v>
      </c>
      <c r="B101">
        <v>3.61</v>
      </c>
      <c r="C101">
        <v>3.03</v>
      </c>
      <c r="D101" s="20">
        <f t="shared" si="7"/>
        <v>2.7209380776528347E-2</v>
      </c>
      <c r="E101" s="17">
        <f>IF(OR($A101="",$B101="",$C101=""),"",A101*'MPTO_working_3-way'!$I100)</f>
        <v>2.4475584708142848</v>
      </c>
      <c r="F101" s="21">
        <f>IF(OR($A101="",$B101="",$C101=""),"",B101*'MPTO_working_3-way'!$I100)</f>
        <v>3.7124731427057007</v>
      </c>
      <c r="G101" s="22">
        <f>IF(OR($A101="",$B101="",$C101=""),"",C101*'MPTO_working_3-way'!$I100)</f>
        <v>3.1160093136837324</v>
      </c>
      <c r="H101" s="17"/>
      <c r="I101" s="21"/>
      <c r="J101" s="22"/>
      <c r="K101" s="17"/>
      <c r="L101" s="21"/>
      <c r="M101" s="22"/>
      <c r="N101" s="23">
        <f t="shared" si="8"/>
        <v>40.857042310711677</v>
      </c>
      <c r="O101" s="24">
        <f t="shared" si="9"/>
        <v>26.93622180041379</v>
      </c>
      <c r="P101" s="24">
        <f t="shared" si="10"/>
        <v>32.092330263859338</v>
      </c>
      <c r="Q101" t="s">
        <v>201</v>
      </c>
      <c r="R101" t="s">
        <v>107</v>
      </c>
      <c r="S101" t="s">
        <v>336</v>
      </c>
      <c r="AD101" s="37"/>
      <c r="AE101" s="37"/>
      <c r="AH101" s="37"/>
      <c r="AI101" s="37"/>
      <c r="AJ101" t="s">
        <v>125</v>
      </c>
    </row>
    <row r="102" spans="1:36" s="36" customFormat="1" ht="15" x14ac:dyDescent="0.25">
      <c r="A102">
        <v>1.79</v>
      </c>
      <c r="B102">
        <v>3.94</v>
      </c>
      <c r="C102">
        <v>4.55</v>
      </c>
      <c r="D102" s="20">
        <f t="shared" si="7"/>
        <v>3.2246544256299359E-2</v>
      </c>
      <c r="E102" s="17">
        <f>IF(OR($A102="",$B102="",$C102=""),"",A102*'MPTO_working_3-way'!$I101)</f>
        <v>1.8434572558778406</v>
      </c>
      <c r="F102" s="21">
        <f>IF(OR($A102="",$B102="",$C102=""),"",B102*'MPTO_working_3-way'!$I101)</f>
        <v>4.0576656917087659</v>
      </c>
      <c r="G102" s="22">
        <f>IF(OR($A102="",$B102="",$C102=""),"",C102*'MPTO_working_3-way'!$I101)</f>
        <v>4.6858829688514936</v>
      </c>
      <c r="H102" s="17"/>
      <c r="I102" s="21"/>
      <c r="J102" s="22"/>
      <c r="K102" s="17"/>
      <c r="L102" s="21"/>
      <c r="M102" s="22"/>
      <c r="N102" s="23">
        <f t="shared" si="8"/>
        <v>54.24590110844786</v>
      </c>
      <c r="O102" s="24">
        <f t="shared" si="9"/>
        <v>24.644711417289766</v>
      </c>
      <c r="P102" s="24">
        <f t="shared" si="10"/>
        <v>21.340695161345423</v>
      </c>
      <c r="Q102" t="s">
        <v>104</v>
      </c>
      <c r="R102" t="s">
        <v>101</v>
      </c>
      <c r="S102" t="s">
        <v>336</v>
      </c>
      <c r="AD102" s="37"/>
      <c r="AE102" s="37"/>
      <c r="AH102" s="37"/>
      <c r="AI102" s="37"/>
      <c r="AJ102" t="s">
        <v>125</v>
      </c>
    </row>
    <row r="103" spans="1:36" s="36" customFormat="1" ht="15" x14ac:dyDescent="0.25">
      <c r="A103">
        <v>1.68</v>
      </c>
      <c r="B103">
        <v>4.43</v>
      </c>
      <c r="C103">
        <v>4.74</v>
      </c>
      <c r="D103" s="20">
        <f t="shared" si="7"/>
        <v>3.1942193684628695E-2</v>
      </c>
      <c r="E103" s="17">
        <f>IF(OR($A103="",$B103="",$C103=""),"",A103*'MPTO_working_3-way'!$I102)</f>
        <v>1.7257117597045675</v>
      </c>
      <c r="F103" s="21">
        <f>IF(OR($A103="",$B103="",$C103=""),"",B103*'MPTO_working_3-way'!$I102)</f>
        <v>4.5505375568400206</v>
      </c>
      <c r="G103" s="22">
        <f>IF(OR($A103="",$B103="",$C103=""),"",C103*'MPTO_working_3-way'!$I102)</f>
        <v>4.8689724648807449</v>
      </c>
      <c r="H103" s="17"/>
      <c r="I103" s="21"/>
      <c r="J103" s="22"/>
      <c r="K103" s="17"/>
      <c r="L103" s="21"/>
      <c r="M103" s="22"/>
      <c r="N103" s="23">
        <f t="shared" si="8"/>
        <v>57.947104687470784</v>
      </c>
      <c r="O103" s="24">
        <f t="shared" si="9"/>
        <v>21.975425705406526</v>
      </c>
      <c r="P103" s="24">
        <f t="shared" si="10"/>
        <v>20.538214319609896</v>
      </c>
      <c r="Q103" t="s">
        <v>199</v>
      </c>
      <c r="R103" t="s">
        <v>327</v>
      </c>
      <c r="S103" t="s">
        <v>336</v>
      </c>
      <c r="AD103" s="37"/>
      <c r="AE103" s="37"/>
      <c r="AH103" s="37"/>
      <c r="AI103" s="37"/>
      <c r="AJ103" t="s">
        <v>125</v>
      </c>
    </row>
    <row r="104" spans="1:36" s="36" customFormat="1" ht="15" x14ac:dyDescent="0.25">
      <c r="A104">
        <v>2.13</v>
      </c>
      <c r="B104">
        <v>3.52</v>
      </c>
      <c r="C104">
        <v>3.63</v>
      </c>
      <c r="D104" s="20">
        <f t="shared" si="7"/>
        <v>2.9056570829938178E-2</v>
      </c>
      <c r="E104" s="17">
        <f>IF(OR($A104="",$B104="",$C104=""),"",A104*'MPTO_working_3-way'!$I103)</f>
        <v>2.1986851392659177</v>
      </c>
      <c r="F104" s="21">
        <f>IF(OR($A104="",$B104="",$C104=""),"",B104*'MPTO_working_3-way'!$I103)</f>
        <v>3.633507835782174</v>
      </c>
      <c r="G104" s="22">
        <f>IF(OR($A104="",$B104="",$C104=""),"",C104*'MPTO_working_3-way'!$I103)</f>
        <v>3.7470549556503667</v>
      </c>
      <c r="H104" s="17"/>
      <c r="I104" s="21"/>
      <c r="J104" s="22"/>
      <c r="K104" s="17"/>
      <c r="L104" s="21"/>
      <c r="M104" s="22"/>
      <c r="N104" s="23">
        <f t="shared" si="8"/>
        <v>45.481728244812416</v>
      </c>
      <c r="O104" s="24">
        <f t="shared" si="9"/>
        <v>27.521613966321144</v>
      </c>
      <c r="P104" s="24">
        <f t="shared" si="10"/>
        <v>26.687625664311415</v>
      </c>
      <c r="Q104" t="s">
        <v>105</v>
      </c>
      <c r="R104" t="s">
        <v>108</v>
      </c>
      <c r="S104" t="s">
        <v>336</v>
      </c>
      <c r="AD104" s="37"/>
      <c r="AE104" s="37"/>
      <c r="AH104" s="37"/>
      <c r="AI104" s="37"/>
      <c r="AJ104" t="s">
        <v>125</v>
      </c>
    </row>
    <row r="105" spans="1:36" s="36" customFormat="1" ht="15" x14ac:dyDescent="0.25">
      <c r="A105">
        <v>2.13</v>
      </c>
      <c r="B105">
        <v>3.76</v>
      </c>
      <c r="C105">
        <v>3.42</v>
      </c>
      <c r="D105" s="20">
        <f t="shared" si="7"/>
        <v>2.7838675702341442E-2</v>
      </c>
      <c r="E105" s="17">
        <f>IF(OR($A105="",$B105="",$C105=""),"",A105*'MPTO_working_3-way'!$I104)</f>
        <v>2.1980368725482591</v>
      </c>
      <c r="F105" s="21">
        <f>IF(OR($A105="",$B105="",$C105=""),"",B105*'MPTO_working_3-way'!$I104)</f>
        <v>3.8801026482542036</v>
      </c>
      <c r="G105" s="22">
        <f>IF(OR($A105="",$B105="",$C105=""),"",C105*'MPTO_working_3-way'!$I104)</f>
        <v>3.5292423024014301</v>
      </c>
      <c r="H105" s="17"/>
      <c r="I105" s="21"/>
      <c r="J105" s="22"/>
      <c r="K105" s="17"/>
      <c r="L105" s="21"/>
      <c r="M105" s="22"/>
      <c r="N105" s="23">
        <f t="shared" si="8"/>
        <v>45.495142164774784</v>
      </c>
      <c r="O105" s="24">
        <f t="shared" si="9"/>
        <v>25.772514045470825</v>
      </c>
      <c r="P105" s="24">
        <f t="shared" si="10"/>
        <v>28.334693804377274</v>
      </c>
      <c r="Q105" t="s">
        <v>126</v>
      </c>
      <c r="R105" t="s">
        <v>106</v>
      </c>
      <c r="S105" t="s">
        <v>336</v>
      </c>
      <c r="AD105" s="37"/>
      <c r="AE105" s="37"/>
      <c r="AH105" s="37"/>
      <c r="AI105" s="37"/>
      <c r="AJ105" t="s">
        <v>125</v>
      </c>
    </row>
    <row r="106" spans="1:36" s="36" customFormat="1" ht="15" x14ac:dyDescent="0.25">
      <c r="A106">
        <v>2.67</v>
      </c>
      <c r="B106">
        <v>3.11</v>
      </c>
      <c r="C106">
        <v>2.88</v>
      </c>
      <c r="D106" s="20">
        <f t="shared" si="7"/>
        <v>4.329746578834337E-2</v>
      </c>
      <c r="E106" s="17">
        <f>IF(OR($A106="",$B106="",$C106=""),"",A106*'MPTO_working_3-way'!$I105)</f>
        <v>2.7475810441159347</v>
      </c>
      <c r="F106" s="21">
        <f>IF(OR($A106="",$B106="",$C106=""),"",B106*'MPTO_working_3-way'!$I105)</f>
        <v>3.2003659352811078</v>
      </c>
      <c r="G106" s="22">
        <f>IF(OR($A106="",$B106="",$C106=""),"",C106*'MPTO_working_3-way'!$I105)</f>
        <v>2.963682923990222</v>
      </c>
      <c r="H106" s="17"/>
      <c r="I106" s="21"/>
      <c r="J106" s="22"/>
      <c r="K106" s="17"/>
      <c r="L106" s="21"/>
      <c r="M106" s="22"/>
      <c r="N106" s="23">
        <f t="shared" si="8"/>
        <v>36.39565071762101</v>
      </c>
      <c r="O106" s="24">
        <f t="shared" si="9"/>
        <v>31.246426821880412</v>
      </c>
      <c r="P106" s="24">
        <f t="shared" si="10"/>
        <v>33.741801186127809</v>
      </c>
      <c r="Q106" t="s">
        <v>93</v>
      </c>
      <c r="R106" t="s">
        <v>87</v>
      </c>
      <c r="S106" t="s">
        <v>337</v>
      </c>
      <c r="AD106" s="37"/>
      <c r="AE106" s="37"/>
      <c r="AH106" s="37"/>
      <c r="AI106" s="37"/>
      <c r="AJ106" t="s">
        <v>121</v>
      </c>
    </row>
    <row r="107" spans="1:36" s="36" customFormat="1" ht="15" x14ac:dyDescent="0.25">
      <c r="A107">
        <v>2.16</v>
      </c>
      <c r="B107">
        <v>3.16</v>
      </c>
      <c r="C107">
        <v>3.28</v>
      </c>
      <c r="D107" s="20">
        <f t="shared" si="7"/>
        <v>8.429670794598243E-2</v>
      </c>
      <c r="E107" s="17">
        <f>IF(OR($A107="",$B107="",$C107=""),"",A107*'MPTO_working_3-way'!$I106)</f>
        <v>2.2201315395170576</v>
      </c>
      <c r="F107" s="21">
        <f>IF(OR($A107="",$B107="",$C107=""),"",B107*'MPTO_working_3-way'!$I106)</f>
        <v>3.2479702152193992</v>
      </c>
      <c r="G107" s="22">
        <f>IF(OR($A107="",$B107="",$C107=""),"",C107*'MPTO_working_3-way'!$I106)</f>
        <v>3.3713108563036798</v>
      </c>
      <c r="H107" s="17"/>
      <c r="I107" s="21"/>
      <c r="J107" s="22"/>
      <c r="K107" s="17"/>
      <c r="L107" s="21"/>
      <c r="M107" s="22"/>
      <c r="N107" s="23">
        <f t="shared" si="8"/>
        <v>45.042376192607428</v>
      </c>
      <c r="O107" s="24">
        <f t="shared" si="9"/>
        <v>30.788459675959505</v>
      </c>
      <c r="P107" s="24">
        <f t="shared" si="10"/>
        <v>29.662052614643919</v>
      </c>
      <c r="Q107" t="s">
        <v>76</v>
      </c>
      <c r="R107" t="s">
        <v>114</v>
      </c>
      <c r="S107" t="s">
        <v>337</v>
      </c>
      <c r="AD107" s="37"/>
      <c r="AE107" s="37"/>
      <c r="AH107" s="37"/>
      <c r="AI107" s="37"/>
      <c r="AJ107" t="s">
        <v>121</v>
      </c>
    </row>
    <row r="108" spans="1:36" s="36" customFormat="1" ht="15" x14ac:dyDescent="0.25">
      <c r="A108">
        <v>2.42</v>
      </c>
      <c r="B108">
        <v>3.11</v>
      </c>
      <c r="C108">
        <v>2.85</v>
      </c>
      <c r="D108" s="20">
        <f t="shared" si="7"/>
        <v>8.5643741838452581E-2</v>
      </c>
      <c r="E108" s="17">
        <f>IF(OR($A108="",$B108="",$C108=""),"",A108*'MPTO_working_3-way'!$I107)</f>
        <v>2.524779867207791</v>
      </c>
      <c r="F108" s="21">
        <f>IF(OR($A108="",$B108="",$C108=""),"",B108*'MPTO_working_3-way'!$I107)</f>
        <v>3.2446551186017478</v>
      </c>
      <c r="G108" s="22">
        <f>IF(OR($A108="",$B108="",$C108=""),"",C108*'MPTO_working_3-way'!$I107)</f>
        <v>2.9733977774967788</v>
      </c>
      <c r="H108" s="17"/>
      <c r="I108" s="21"/>
      <c r="J108" s="22"/>
      <c r="K108" s="17"/>
      <c r="L108" s="21"/>
      <c r="M108" s="22"/>
      <c r="N108" s="23">
        <f t="shared" si="8"/>
        <v>39.607413421983665</v>
      </c>
      <c r="O108" s="24">
        <f t="shared" si="9"/>
        <v>30.819916553440667</v>
      </c>
      <c r="P108" s="24">
        <f t="shared" si="10"/>
        <v>33.631558063579106</v>
      </c>
      <c r="Q108" t="s">
        <v>91</v>
      </c>
      <c r="R108" t="s">
        <v>118</v>
      </c>
      <c r="S108" t="s">
        <v>337</v>
      </c>
      <c r="AD108" s="37"/>
      <c r="AE108" s="37"/>
      <c r="AH108" s="37"/>
      <c r="AI108" s="37"/>
      <c r="AJ108" t="s">
        <v>121</v>
      </c>
    </row>
    <row r="109" spans="1:36" s="36" customFormat="1" ht="15" x14ac:dyDescent="0.25">
      <c r="A109">
        <v>2.11</v>
      </c>
      <c r="B109">
        <v>2.15</v>
      </c>
      <c r="C109">
        <v>3.25</v>
      </c>
      <c r="D109" s="20">
        <f t="shared" si="7"/>
        <v>0.24674223605117462</v>
      </c>
      <c r="E109" s="17">
        <f>IF(OR($A109="",$B109="",$C109=""),"",A109*'MPTO_working_3-way'!$I108)</f>
        <v>2.2878660537660229</v>
      </c>
      <c r="F109" s="21">
        <f>IF(OR($A109="",$B109="",$C109=""),"",B109*'MPTO_working_3-way'!$I108)</f>
        <v>2.3312379220838619</v>
      </c>
      <c r="G109" s="22">
        <f>IF(OR($A109="",$B109="",$C109=""),"",C109*'MPTO_working_3-way'!$I108)</f>
        <v>3.523964300824443</v>
      </c>
      <c r="H109" s="17"/>
      <c r="I109" s="21"/>
      <c r="J109" s="22"/>
      <c r="K109" s="17"/>
      <c r="L109" s="21"/>
      <c r="M109" s="22"/>
      <c r="N109" s="23">
        <f t="shared" si="8"/>
        <v>43.708852550782623</v>
      </c>
      <c r="O109" s="24">
        <f t="shared" si="9"/>
        <v>42.895664596349462</v>
      </c>
      <c r="P109" s="24">
        <f t="shared" si="10"/>
        <v>28.377131963738872</v>
      </c>
      <c r="Q109" t="s">
        <v>72</v>
      </c>
      <c r="R109" t="s">
        <v>90</v>
      </c>
      <c r="S109" t="s">
        <v>337</v>
      </c>
      <c r="AD109" s="37"/>
      <c r="AE109" s="37"/>
      <c r="AH109" s="37"/>
      <c r="AI109" s="37"/>
      <c r="AJ109" t="s">
        <v>121</v>
      </c>
    </row>
    <row r="110" spans="1:36" s="36" customFormat="1" ht="15" x14ac:dyDescent="0.25">
      <c r="A110">
        <v>2.2000000000000002</v>
      </c>
      <c r="B110">
        <v>3.18</v>
      </c>
      <c r="C110">
        <v>3.15</v>
      </c>
      <c r="D110" s="20">
        <f t="shared" si="7"/>
        <v>8.6471180810803405E-2</v>
      </c>
      <c r="E110" s="17">
        <f>IF(OR($A110="",$B110="",$C110=""),"",A110*'MPTO_working_3-way'!$I109)</f>
        <v>2.3884162320445959</v>
      </c>
      <c r="F110" s="21">
        <f>IF(OR($A110="",$B110="",$C110=""),"",B110*'MPTO_working_3-way'!$I109)</f>
        <v>3.4523470990462792</v>
      </c>
      <c r="G110" s="22">
        <f>IF(OR($A110="",$B110="",$C110=""),"",C110*'MPTO_working_3-way'!$I109)</f>
        <v>3.4197777867911254</v>
      </c>
      <c r="H110" s="17"/>
      <c r="I110" s="21"/>
      <c r="J110" s="22"/>
      <c r="K110" s="17"/>
      <c r="L110" s="21"/>
      <c r="M110" s="22"/>
      <c r="N110" s="23">
        <f t="shared" si="8"/>
        <v>41.868749114301288</v>
      </c>
      <c r="O110" s="24">
        <f t="shared" si="9"/>
        <v>28.965801274044921</v>
      </c>
      <c r="P110" s="24">
        <f t="shared" si="10"/>
        <v>29.241666048083449</v>
      </c>
      <c r="Q110" t="s">
        <v>78</v>
      </c>
      <c r="R110" t="s">
        <v>113</v>
      </c>
      <c r="S110" t="s">
        <v>337</v>
      </c>
      <c r="AD110" s="37"/>
      <c r="AE110" s="37"/>
      <c r="AH110" s="37"/>
      <c r="AI110" s="37"/>
      <c r="AJ110" t="s">
        <v>121</v>
      </c>
    </row>
    <row r="111" spans="1:36" s="36" customFormat="1" ht="15" x14ac:dyDescent="0.25">
      <c r="A111">
        <v>4.5</v>
      </c>
      <c r="B111">
        <v>10</v>
      </c>
      <c r="C111">
        <v>1.38</v>
      </c>
      <c r="D111" s="20">
        <f t="shared" si="7"/>
        <v>4.6859903381642587E-2</v>
      </c>
      <c r="E111" s="17">
        <f>IF(OR($A111="",$B111="",$C111=""),"",A111*'MPTO_working_3-way'!$I110)</f>
        <v>5.6103400622302857</v>
      </c>
      <c r="F111" s="21">
        <f>IF(OR($A111="",$B111="",$C111=""),"",B111*'MPTO_working_3-way'!$I110)</f>
        <v>12.467422360511746</v>
      </c>
      <c r="G111" s="22">
        <f>IF(OR($A111="",$B111="",$C111=""),"",C111*'MPTO_working_3-way'!$I110)</f>
        <v>1.7205042857506208</v>
      </c>
      <c r="H111" s="17"/>
      <c r="I111" s="21"/>
      <c r="J111" s="22"/>
      <c r="K111" s="17"/>
      <c r="L111" s="21"/>
      <c r="M111" s="22"/>
      <c r="N111" s="23">
        <f t="shared" si="8"/>
        <v>17.824231488785525</v>
      </c>
      <c r="O111" s="24">
        <f t="shared" si="9"/>
        <v>8.0209041699534875</v>
      </c>
      <c r="P111" s="24">
        <f t="shared" si="10"/>
        <v>58.122493985170195</v>
      </c>
      <c r="Q111" t="s">
        <v>94</v>
      </c>
      <c r="R111">
        <v>1.48</v>
      </c>
      <c r="S111" t="s">
        <v>337</v>
      </c>
      <c r="AD111" s="37"/>
      <c r="AE111" s="37"/>
      <c r="AH111" s="37"/>
      <c r="AI111" s="37"/>
      <c r="AJ111" t="s">
        <v>121</v>
      </c>
    </row>
    <row r="112" spans="1:36" s="36" customFormat="1" ht="15" x14ac:dyDescent="0.25">
      <c r="A112">
        <v>1.56</v>
      </c>
      <c r="B112">
        <v>4.21</v>
      </c>
      <c r="C112">
        <v>6.23</v>
      </c>
      <c r="D112" s="20">
        <f t="shared" si="7"/>
        <v>3.9068975896753511E-2</v>
      </c>
      <c r="E112" s="17">
        <f>IF(OR($A112="",$B112="",$C112=""),"",A112*'MPTO_working_3-way'!$I111)</f>
        <v>1.6948950420648534</v>
      </c>
      <c r="F112" s="21">
        <f>IF(OR($A112="",$B112="",$C112=""),"",B112*'MPTO_working_3-way'!$I111)</f>
        <v>4.5740436712134827</v>
      </c>
      <c r="G112" s="22">
        <f>IF(OR($A112="",$B112="",$C112=""),"",C112*'MPTO_working_3-way'!$I111)</f>
        <v>6.7687154564513055</v>
      </c>
      <c r="H112" s="17"/>
      <c r="I112" s="21"/>
      <c r="J112" s="22"/>
      <c r="K112" s="17"/>
      <c r="L112" s="21"/>
      <c r="M112" s="22"/>
      <c r="N112" s="23">
        <f t="shared" si="8"/>
        <v>59.000703594112935</v>
      </c>
      <c r="O112" s="24">
        <f t="shared" si="9"/>
        <v>21.862493493305507</v>
      </c>
      <c r="P112" s="24">
        <f t="shared" si="10"/>
        <v>14.773851943309179</v>
      </c>
      <c r="Q112" t="s">
        <v>96</v>
      </c>
      <c r="R112" t="s">
        <v>117</v>
      </c>
      <c r="S112" t="s">
        <v>337</v>
      </c>
      <c r="AD112" s="37"/>
      <c r="AE112" s="37"/>
      <c r="AH112" s="37"/>
      <c r="AI112" s="37"/>
      <c r="AJ112" t="s">
        <v>123</v>
      </c>
    </row>
    <row r="113" spans="1:36" s="36" customFormat="1" ht="15" x14ac:dyDescent="0.25">
      <c r="A113">
        <v>1.88</v>
      </c>
      <c r="B113">
        <v>3.96</v>
      </c>
      <c r="C113">
        <v>3.88</v>
      </c>
      <c r="D113" s="20">
        <f t="shared" si="7"/>
        <v>4.2172104905160435E-2</v>
      </c>
      <c r="E113" s="17">
        <f>IF(OR($A113="",$B113="",$C113=""),"",A113*'MPTO_working_3-way'!$I112)</f>
        <v>1.9680966183574879</v>
      </c>
      <c r="F113" s="21">
        <f>IF(OR($A113="",$B113="",$C113=""),"",B113*'MPTO_working_3-way'!$I112)</f>
        <v>4.1455652173913045</v>
      </c>
      <c r="G113" s="22">
        <f>IF(OR($A113="",$B113="",$C113=""),"",C113*'MPTO_working_3-way'!$I112)</f>
        <v>4.0618164251207736</v>
      </c>
      <c r="H113" s="17"/>
      <c r="I113" s="21"/>
      <c r="J113" s="22"/>
      <c r="K113" s="17"/>
      <c r="L113" s="21"/>
      <c r="M113" s="22"/>
      <c r="N113" s="23">
        <f t="shared" si="8"/>
        <v>50.810513603471804</v>
      </c>
      <c r="O113" s="24">
        <f t="shared" si="9"/>
        <v>24.122163023870453</v>
      </c>
      <c r="P113" s="24">
        <f t="shared" si="10"/>
        <v>24.619527209929633</v>
      </c>
      <c r="Q113" t="s">
        <v>215</v>
      </c>
      <c r="R113" t="s">
        <v>214</v>
      </c>
      <c r="S113" t="s">
        <v>337</v>
      </c>
      <c r="AD113" s="37"/>
      <c r="AE113" s="37"/>
      <c r="AH113" s="37"/>
      <c r="AI113" s="37"/>
      <c r="AJ113" t="s">
        <v>290</v>
      </c>
    </row>
    <row r="114" spans="1:36" s="36" customFormat="1" ht="15" x14ac:dyDescent="0.25">
      <c r="A114">
        <v>1.4</v>
      </c>
      <c r="B114">
        <v>4.83</v>
      </c>
      <c r="C114">
        <v>7.97</v>
      </c>
      <c r="D114" s="20">
        <f t="shared" si="7"/>
        <v>4.6795566188943649E-2</v>
      </c>
      <c r="E114" s="17">
        <f>IF(OR($A114="",$B114="",$C114=""),"",A114*'MPTO_working_3-way'!$I113)</f>
        <v>1.4546965662554547</v>
      </c>
      <c r="F114" s="21">
        <f>IF(OR($A114="",$B114="",$C114=""),"",B114*'MPTO_working_3-way'!$I113)</f>
        <v>5.0187031535813196</v>
      </c>
      <c r="G114" s="22">
        <f>IF(OR($A114="",$B114="",$C114=""),"",C114*'MPTO_working_3-way'!$I113)</f>
        <v>8.2813797378971259</v>
      </c>
      <c r="H114" s="17"/>
      <c r="I114" s="21"/>
      <c r="J114" s="22"/>
      <c r="K114" s="17"/>
      <c r="L114" s="21"/>
      <c r="M114" s="22"/>
      <c r="N114" s="23">
        <f t="shared" si="8"/>
        <v>68.742858352522788</v>
      </c>
      <c r="O114" s="24">
        <f t="shared" si="9"/>
        <v>19.925466189137037</v>
      </c>
      <c r="P114" s="24">
        <f t="shared" si="10"/>
        <v>12.075282521145782</v>
      </c>
      <c r="Q114" t="s">
        <v>142</v>
      </c>
      <c r="R114" t="s">
        <v>313</v>
      </c>
      <c r="S114" t="s">
        <v>337</v>
      </c>
      <c r="AD114" s="37"/>
      <c r="AE114" s="37"/>
      <c r="AH114" s="37"/>
      <c r="AI114" s="37"/>
      <c r="AJ114" t="s">
        <v>129</v>
      </c>
    </row>
    <row r="115" spans="1:36" s="36" customFormat="1" ht="15" x14ac:dyDescent="0.25">
      <c r="A115">
        <v>2.2400000000000002</v>
      </c>
      <c r="B115">
        <v>3.42</v>
      </c>
      <c r="C115">
        <v>3.32</v>
      </c>
      <c r="D115" s="20">
        <f t="shared" si="7"/>
        <v>4.0031051524393346E-2</v>
      </c>
      <c r="E115" s="17">
        <f>IF(OR($A115="",$B115="",$C115=""),"",A115*'MPTO_working_3-way'!$I114)</f>
        <v>2.3344655149875595</v>
      </c>
      <c r="F115" s="21">
        <f>IF(OR($A115="",$B115="",$C115=""),"",B115*'MPTO_working_3-way'!$I114)</f>
        <v>3.5642285987756486</v>
      </c>
      <c r="G115" s="22">
        <f>IF(OR($A115="",$B115="",$C115=""),"",C115*'MPTO_working_3-way'!$I114)</f>
        <v>3.4600113882851327</v>
      </c>
      <c r="H115" s="17"/>
      <c r="I115" s="21"/>
      <c r="J115" s="22"/>
      <c r="K115" s="17"/>
      <c r="L115" s="21"/>
      <c r="M115" s="22"/>
      <c r="N115" s="23">
        <f t="shared" si="8"/>
        <v>42.836357769257049</v>
      </c>
      <c r="O115" s="24">
        <f t="shared" si="9"/>
        <v>28.056561813782398</v>
      </c>
      <c r="P115" s="24">
        <f t="shared" si="10"/>
        <v>28.901638976848133</v>
      </c>
      <c r="Q115" t="s">
        <v>312</v>
      </c>
      <c r="R115" t="s">
        <v>311</v>
      </c>
      <c r="S115" t="s">
        <v>337</v>
      </c>
      <c r="AD115" s="37"/>
      <c r="AE115" s="37"/>
      <c r="AH115" s="37"/>
      <c r="AI115" s="37"/>
      <c r="AJ115" t="s">
        <v>129</v>
      </c>
    </row>
    <row r="116" spans="1:36" s="36" customFormat="1" ht="15" x14ac:dyDescent="0.25">
      <c r="A116">
        <v>2.93</v>
      </c>
      <c r="B116">
        <v>3.08</v>
      </c>
      <c r="C116">
        <v>2.77</v>
      </c>
      <c r="D116" s="20">
        <f t="shared" si="7"/>
        <v>2.6983083327879465E-2</v>
      </c>
      <c r="E116" s="17">
        <f>IF(OR($A116="",$B116="",$C116=""),"",A116*'MPTO_working_3-way'!$I115)</f>
        <v>3.0671110089336051</v>
      </c>
      <c r="F116" s="21">
        <f>IF(OR($A116="",$B116="",$C116=""),"",B116*'MPTO_working_3-way'!$I115)</f>
        <v>3.2241303438619466</v>
      </c>
      <c r="G116" s="22">
        <f>IF(OR($A116="",$B116="",$C116=""),"",C116*'MPTO_working_3-way'!$I115)</f>
        <v>2.8996237183433737</v>
      </c>
      <c r="H116" s="17"/>
      <c r="I116" s="21"/>
      <c r="J116" s="22"/>
      <c r="K116" s="17"/>
      <c r="L116" s="21"/>
      <c r="M116" s="22"/>
      <c r="N116" s="23">
        <f t="shared" si="8"/>
        <v>32.603971525233028</v>
      </c>
      <c r="O116" s="24">
        <f t="shared" si="9"/>
        <v>31.016115769134018</v>
      </c>
      <c r="P116" s="24">
        <f t="shared" si="10"/>
        <v>34.487233418387284</v>
      </c>
      <c r="Q116" t="s">
        <v>299</v>
      </c>
      <c r="R116" t="s">
        <v>172</v>
      </c>
      <c r="S116" t="s">
        <v>337</v>
      </c>
      <c r="AD116" s="37"/>
      <c r="AE116" s="37"/>
      <c r="AH116" s="37"/>
      <c r="AI116" s="37"/>
      <c r="AJ116" t="s">
        <v>292</v>
      </c>
    </row>
    <row r="117" spans="1:36" s="36" customFormat="1" ht="15" x14ac:dyDescent="0.25">
      <c r="A117">
        <v>1.96</v>
      </c>
      <c r="B117">
        <v>3.69</v>
      </c>
      <c r="C117">
        <v>4.03</v>
      </c>
      <c r="D117" s="20">
        <f t="shared" si="7"/>
        <v>2.9345749476130445E-2</v>
      </c>
      <c r="E117" s="17">
        <f>IF(OR($A117="",$B117="",$C117=""),"",A117*'MPTO_working_3-way'!$I116)</f>
        <v>2.038460860987811</v>
      </c>
      <c r="F117" s="21">
        <f>IF(OR($A117="",$B117="",$C117=""),"",B117*'MPTO_working_3-way'!$I116)</f>
        <v>3.8377145801250112</v>
      </c>
      <c r="G117" s="22">
        <f>IF(OR($A117="",$B117="",$C117=""),"",C117*'MPTO_working_3-way'!$I116)</f>
        <v>4.1913251376433056</v>
      </c>
      <c r="H117" s="17"/>
      <c r="I117" s="21"/>
      <c r="J117" s="22"/>
      <c r="K117" s="17"/>
      <c r="L117" s="21"/>
      <c r="M117" s="22"/>
      <c r="N117" s="23">
        <f t="shared" si="8"/>
        <v>49.056620077336845</v>
      </c>
      <c r="O117" s="24">
        <f t="shared" si="9"/>
        <v>26.057174892027163</v>
      </c>
      <c r="P117" s="24">
        <f t="shared" si="10"/>
        <v>23.85880281676928</v>
      </c>
      <c r="Q117" t="s">
        <v>171</v>
      </c>
      <c r="R117" t="s">
        <v>289</v>
      </c>
      <c r="S117" t="s">
        <v>337</v>
      </c>
      <c r="AD117" s="37"/>
      <c r="AE117" s="37"/>
      <c r="AH117" s="37"/>
      <c r="AI117" s="37"/>
      <c r="AJ117" t="s">
        <v>292</v>
      </c>
    </row>
    <row r="118" spans="1:36" s="36" customFormat="1" ht="15" x14ac:dyDescent="0.25">
      <c r="A118">
        <v>1.7</v>
      </c>
      <c r="B118">
        <v>3.63</v>
      </c>
      <c r="C118">
        <v>5.95</v>
      </c>
      <c r="D118" s="20">
        <f t="shared" si="7"/>
        <v>3.1784614672315303E-2</v>
      </c>
      <c r="E118" s="17">
        <f>IF(OR($A118="",$B118="",$C118=""),"",A118*'MPTO_working_3-way'!$I117)</f>
        <v>1.7458712416573949</v>
      </c>
      <c r="F118" s="21">
        <f>IF(OR($A118="",$B118="",$C118=""),"",B118*'MPTO_working_3-way'!$I117)</f>
        <v>3.7279485924802023</v>
      </c>
      <c r="G118" s="22">
        <f>IF(OR($A118="",$B118="",$C118=""),"",C118*'MPTO_working_3-way'!$I117)</f>
        <v>6.1105493458008828</v>
      </c>
      <c r="H118" s="17"/>
      <c r="I118" s="21"/>
      <c r="J118" s="22"/>
      <c r="K118" s="17"/>
      <c r="L118" s="21"/>
      <c r="M118" s="22"/>
      <c r="N118" s="23">
        <f t="shared" si="8"/>
        <v>57.277992565515731</v>
      </c>
      <c r="O118" s="24">
        <f t="shared" si="9"/>
        <v>26.824404231784229</v>
      </c>
      <c r="P118" s="24">
        <f t="shared" si="10"/>
        <v>16.365140733004495</v>
      </c>
      <c r="Q118" t="s">
        <v>320</v>
      </c>
      <c r="R118" t="s">
        <v>321</v>
      </c>
      <c r="S118" t="s">
        <v>337</v>
      </c>
      <c r="AD118" s="37"/>
      <c r="AE118" s="37"/>
      <c r="AH118" s="37"/>
      <c r="AI118" s="37"/>
      <c r="AJ118" t="s">
        <v>292</v>
      </c>
    </row>
    <row r="119" spans="1:36" s="36" customFormat="1" ht="15" x14ac:dyDescent="0.25">
      <c r="A119">
        <v>4.2</v>
      </c>
      <c r="B119">
        <v>3.3</v>
      </c>
      <c r="C119">
        <v>2.14</v>
      </c>
      <c r="D119" s="20">
        <f t="shared" si="7"/>
        <v>8.4152607517093969E-3</v>
      </c>
      <c r="E119" s="17">
        <f>IF(OR($A119="",$B119="",$C119=""),"",A119*'MPTO_working_3-way'!$I118)</f>
        <v>4.3232521477997476</v>
      </c>
      <c r="F119" s="21">
        <f>IF(OR($A119="",$B119="",$C119=""),"",B119*'MPTO_working_3-way'!$I118)</f>
        <v>3.3968409732712304</v>
      </c>
      <c r="G119" s="22">
        <f>IF(OR($A119="",$B119="",$C119=""),"",C119*'MPTO_working_3-way'!$I118)</f>
        <v>2.2027999038789194</v>
      </c>
      <c r="H119" s="17"/>
      <c r="I119" s="21"/>
      <c r="J119" s="22"/>
      <c r="K119" s="17"/>
      <c r="L119" s="21"/>
      <c r="M119" s="22"/>
      <c r="N119" s="23">
        <f t="shared" si="8"/>
        <v>23.130735053446617</v>
      </c>
      <c r="O119" s="24">
        <f t="shared" si="9"/>
        <v>29.439117340750244</v>
      </c>
      <c r="P119" s="24">
        <f t="shared" si="10"/>
        <v>45.396769731063443</v>
      </c>
      <c r="Q119" t="s">
        <v>275</v>
      </c>
      <c r="R119" t="s">
        <v>146</v>
      </c>
      <c r="S119" t="s">
        <v>337</v>
      </c>
      <c r="AD119" s="37"/>
      <c r="AE119" s="37"/>
      <c r="AH119" s="37"/>
      <c r="AI119" s="37"/>
      <c r="AJ119" t="s">
        <v>291</v>
      </c>
    </row>
    <row r="120" spans="1:36" s="36" customFormat="1" ht="15" x14ac:dyDescent="0.25">
      <c r="A120">
        <v>1.79</v>
      </c>
      <c r="B120">
        <v>3.48</v>
      </c>
      <c r="C120">
        <v>5.31</v>
      </c>
      <c r="D120" s="20">
        <f t="shared" si="7"/>
        <v>3.4339456853651917E-2</v>
      </c>
      <c r="E120" s="17">
        <f>IF(OR($A120="",$B120="",$C120=""),"",A120*'MPTO_working_3-way'!$I119)</f>
        <v>1.8468944602634445</v>
      </c>
      <c r="F120" s="21">
        <f>IF(OR($A120="",$B120="",$C120=""),"",B120*'MPTO_working_3-way'!$I119)</f>
        <v>3.5906104590596573</v>
      </c>
      <c r="G120" s="22">
        <f>IF(OR($A120="",$B120="",$C120=""),"",C120*'MPTO_working_3-way'!$I119)</f>
        <v>5.4787763039099939</v>
      </c>
      <c r="H120" s="17"/>
      <c r="I120" s="21"/>
      <c r="J120" s="22"/>
      <c r="K120" s="17"/>
      <c r="L120" s="21"/>
      <c r="M120" s="22"/>
      <c r="N120" s="23">
        <f t="shared" si="8"/>
        <v>54.144945556735181</v>
      </c>
      <c r="O120" s="24">
        <f t="shared" si="9"/>
        <v>27.850417398435624</v>
      </c>
      <c r="P120" s="24">
        <f t="shared" si="10"/>
        <v>18.252250950387189</v>
      </c>
      <c r="Q120" t="s">
        <v>188</v>
      </c>
      <c r="R120" t="s">
        <v>277</v>
      </c>
      <c r="S120" t="s">
        <v>337</v>
      </c>
      <c r="AD120" s="37"/>
      <c r="AE120" s="37"/>
      <c r="AH120" s="37"/>
      <c r="AI120" s="37"/>
      <c r="AJ120" t="s">
        <v>291</v>
      </c>
    </row>
    <row r="121" spans="1:36" s="36" customFormat="1" ht="15" x14ac:dyDescent="0.25">
      <c r="A121">
        <v>2.74</v>
      </c>
      <c r="B121">
        <v>3.31</v>
      </c>
      <c r="C121">
        <v>2.73</v>
      </c>
      <c r="D121" s="20">
        <f t="shared" si="7"/>
        <v>3.3378673575378937E-2</v>
      </c>
      <c r="E121" s="17">
        <f>IF(OR($A121="",$B121="",$C121=""),"",A121*'MPTO_working_3-way'!$I120)</f>
        <v>2.763057814459684</v>
      </c>
      <c r="F121" s="21">
        <f>IF(OR($A121="",$B121="",$C121=""),"",B121*'MPTO_working_3-way'!$I120)</f>
        <v>3.3378545130881583</v>
      </c>
      <c r="G121" s="22">
        <f>IF(OR($A121="",$B121="",$C121=""),"",C121*'MPTO_working_3-way'!$I120)</f>
        <v>2.7529736618521667</v>
      </c>
      <c r="H121" s="17"/>
      <c r="I121" s="21"/>
      <c r="J121" s="22"/>
      <c r="K121" s="17"/>
      <c r="L121" s="21"/>
      <c r="M121" s="22"/>
      <c r="N121" s="23">
        <f t="shared" si="8"/>
        <v>36.191787039951969</v>
      </c>
      <c r="O121" s="24">
        <f t="shared" si="9"/>
        <v>29.959364498328821</v>
      </c>
      <c r="P121" s="24">
        <f t="shared" si="10"/>
        <v>36.324357688449957</v>
      </c>
      <c r="Q121" t="s">
        <v>189</v>
      </c>
      <c r="R121" t="s">
        <v>252</v>
      </c>
      <c r="S121" t="s">
        <v>337</v>
      </c>
      <c r="AD121" s="37"/>
      <c r="AE121" s="37"/>
      <c r="AH121" s="37"/>
      <c r="AI121" s="37"/>
      <c r="AJ121" t="s">
        <v>295</v>
      </c>
    </row>
    <row r="122" spans="1:36" s="36" customFormat="1" ht="15" x14ac:dyDescent="0.25">
      <c r="A122">
        <v>2.4500000000000002</v>
      </c>
      <c r="B122">
        <v>3.6</v>
      </c>
      <c r="C122">
        <v>2.88</v>
      </c>
      <c r="D122" s="20">
        <f t="shared" si="7"/>
        <v>3.3163265306122458E-2</v>
      </c>
      <c r="E122" s="17">
        <f>IF(OR($A122="",$B122="",$C122=""),"",A122*'MPTO_working_3-way'!$I121)</f>
        <v>2.5341316692914475</v>
      </c>
      <c r="F122" s="21">
        <f>IF(OR($A122="",$B122="",$C122=""),"",B122*'MPTO_working_3-way'!$I121)</f>
        <v>3.7236220446731472</v>
      </c>
      <c r="G122" s="22">
        <f>IF(OR($A122="",$B122="",$C122=""),"",C122*'MPTO_working_3-way'!$I121)</f>
        <v>2.9788976357385173</v>
      </c>
      <c r="H122" s="17"/>
      <c r="I122" s="21"/>
      <c r="J122" s="22"/>
      <c r="K122" s="17"/>
      <c r="L122" s="21"/>
      <c r="M122" s="22"/>
      <c r="N122" s="23">
        <f t="shared" si="8"/>
        <v>39.461248684035574</v>
      </c>
      <c r="O122" s="24">
        <f t="shared" si="9"/>
        <v>26.855572021079766</v>
      </c>
      <c r="P122" s="24">
        <f t="shared" si="10"/>
        <v>33.569465026349711</v>
      </c>
      <c r="Q122" t="s">
        <v>286</v>
      </c>
      <c r="R122" t="s">
        <v>259</v>
      </c>
      <c r="S122" t="s">
        <v>337</v>
      </c>
      <c r="AD122" s="37"/>
      <c r="AE122" s="37"/>
      <c r="AH122" s="37"/>
      <c r="AI122" s="37"/>
      <c r="AJ122" t="s">
        <v>296</v>
      </c>
    </row>
    <row r="123" spans="1:36" s="36" customFormat="1" ht="15" x14ac:dyDescent="0.25">
      <c r="A123">
        <v>2.42</v>
      </c>
      <c r="B123">
        <v>3.68</v>
      </c>
      <c r="C123">
        <v>2.92</v>
      </c>
      <c r="D123" s="20">
        <f t="shared" si="7"/>
        <v>2.7428024355308001E-2</v>
      </c>
      <c r="E123" s="17">
        <f>IF(OR($A123="",$B123="",$C123=""),"",A123*'MPTO_working_3-way'!$I122)</f>
        <v>2.5007763900524171</v>
      </c>
      <c r="F123" s="21">
        <f>IF(OR($A123="",$B123="",$C123=""),"",B123*'MPTO_working_3-way'!$I122)</f>
        <v>3.8028335187573945</v>
      </c>
      <c r="G123" s="22">
        <f>IF(OR($A123="",$B123="",$C123=""),"",C123*'MPTO_working_3-way'!$I122)</f>
        <v>3.0174657268401064</v>
      </c>
      <c r="H123" s="17"/>
      <c r="I123" s="21"/>
      <c r="J123" s="22"/>
      <c r="K123" s="17"/>
      <c r="L123" s="21"/>
      <c r="M123" s="22"/>
      <c r="N123" s="23">
        <f t="shared" si="8"/>
        <v>39.987581615765322</v>
      </c>
      <c r="O123" s="24">
        <f t="shared" si="9"/>
        <v>26.29618138862828</v>
      </c>
      <c r="P123" s="24">
        <f t="shared" si="10"/>
        <v>33.140392982928795</v>
      </c>
      <c r="Q123" t="s">
        <v>134</v>
      </c>
      <c r="R123" t="s">
        <v>109</v>
      </c>
      <c r="S123" t="s">
        <v>337</v>
      </c>
      <c r="AD123" s="37"/>
      <c r="AE123" s="37"/>
      <c r="AH123" s="37"/>
      <c r="AI123" s="37"/>
      <c r="AJ123" t="s">
        <v>125</v>
      </c>
    </row>
    <row r="124" spans="1:36" s="36" customFormat="1" ht="15" x14ac:dyDescent="0.25">
      <c r="A124">
        <v>1.89</v>
      </c>
      <c r="B124">
        <v>3.56</v>
      </c>
      <c r="C124">
        <v>4.2300000000000004</v>
      </c>
      <c r="D124" s="20">
        <f t="shared" si="7"/>
        <v>4.6406024890366382E-2</v>
      </c>
      <c r="E124" s="17">
        <f>IF(OR($A124="",$B124="",$C124=""),"",A124*'MPTO_working_3-way'!$I123)</f>
        <v>1.9526785714285713</v>
      </c>
      <c r="F124" s="21">
        <f>IF(OR($A124="",$B124="",$C124=""),"",B124*'MPTO_working_3-way'!$I123)</f>
        <v>3.6780612244897961</v>
      </c>
      <c r="G124" s="22">
        <f>IF(OR($A124="",$B124="",$C124=""),"",C124*'MPTO_working_3-way'!$I123)</f>
        <v>4.3702806122448985</v>
      </c>
      <c r="H124" s="17"/>
      <c r="I124" s="21"/>
      <c r="J124" s="22"/>
      <c r="K124" s="17"/>
      <c r="L124" s="21"/>
      <c r="M124" s="22"/>
      <c r="N124" s="23">
        <f t="shared" si="8"/>
        <v>51.211705532693188</v>
      </c>
      <c r="O124" s="24">
        <f t="shared" si="9"/>
        <v>27.18823692606464</v>
      </c>
      <c r="P124" s="24">
        <f t="shared" si="10"/>
        <v>22.881825876309719</v>
      </c>
      <c r="Q124" t="s">
        <v>112</v>
      </c>
      <c r="R124" t="s">
        <v>95</v>
      </c>
      <c r="S124" t="s">
        <v>338</v>
      </c>
      <c r="AD124" s="37"/>
      <c r="AE124" s="37"/>
      <c r="AH124" s="37"/>
      <c r="AI124" s="37"/>
      <c r="AJ124" t="s">
        <v>121</v>
      </c>
    </row>
    <row r="125" spans="1:36" s="36" customFormat="1" ht="15" x14ac:dyDescent="0.25">
      <c r="A125">
        <v>2.76</v>
      </c>
      <c r="B125">
        <v>3.21</v>
      </c>
      <c r="C125">
        <v>2.74</v>
      </c>
      <c r="D125" s="20">
        <f t="shared" si="7"/>
        <v>3.8808823980124085E-2</v>
      </c>
      <c r="E125" s="17">
        <f>IF(OR($A125="",$B125="",$C125=""),"",A125*'MPTO_working_3-way'!$I124)</f>
        <v>2.8357013472206498</v>
      </c>
      <c r="F125" s="21">
        <f>IF(OR($A125="",$B125="",$C125=""),"",B125*'MPTO_working_3-way'!$I124)</f>
        <v>3.2980439581805387</v>
      </c>
      <c r="G125" s="22">
        <f>IF(OR($A125="",$B125="",$C125=""),"",C125*'MPTO_working_3-way'!$I124)</f>
        <v>2.815152786733544</v>
      </c>
      <c r="H125" s="17"/>
      <c r="I125" s="21"/>
      <c r="J125" s="22"/>
      <c r="K125" s="17"/>
      <c r="L125" s="21"/>
      <c r="M125" s="22"/>
      <c r="N125" s="23">
        <f t="shared" si="8"/>
        <v>35.264644528949709</v>
      </c>
      <c r="O125" s="24">
        <f t="shared" si="9"/>
        <v>30.321002772554884</v>
      </c>
      <c r="P125" s="24">
        <f t="shared" si="10"/>
        <v>35.52205069339459</v>
      </c>
      <c r="Q125" t="s">
        <v>213</v>
      </c>
      <c r="R125" t="s">
        <v>208</v>
      </c>
      <c r="S125" t="s">
        <v>338</v>
      </c>
      <c r="AD125" s="37"/>
      <c r="AE125" s="37"/>
      <c r="AH125" s="37"/>
      <c r="AI125" s="37"/>
      <c r="AJ125" t="s">
        <v>123</v>
      </c>
    </row>
    <row r="126" spans="1:36" s="36" customFormat="1" ht="15" x14ac:dyDescent="0.25">
      <c r="A126">
        <v>1.46</v>
      </c>
      <c r="B126">
        <v>4.3499999999999996</v>
      </c>
      <c r="C126">
        <v>7.73</v>
      </c>
      <c r="D126" s="20">
        <f t="shared" si="7"/>
        <v>4.4182670400786384E-2</v>
      </c>
      <c r="E126" s="17">
        <f>IF(OR($A126="",$B126="",$C126=""),"",A126*'MPTO_working_3-way'!$I125)</f>
        <v>1.5277527963399349</v>
      </c>
      <c r="F126" s="21">
        <f>IF(OR($A126="",$B126="",$C126=""),"",B126*'MPTO_working_3-way'!$I125)</f>
        <v>4.5518662082730934</v>
      </c>
      <c r="G126" s="22">
        <f>IF(OR($A126="",$B126="",$C126=""),"",C126*'MPTO_working_3-way'!$I125)</f>
        <v>8.0887185724025326</v>
      </c>
      <c r="H126" s="17"/>
      <c r="I126" s="21"/>
      <c r="J126" s="22"/>
      <c r="K126" s="17"/>
      <c r="L126" s="21"/>
      <c r="M126" s="22"/>
      <c r="N126" s="23">
        <f t="shared" si="8"/>
        <v>65.455615751168523</v>
      </c>
      <c r="O126" s="24">
        <f t="shared" si="9"/>
        <v>21.969011263610586</v>
      </c>
      <c r="P126" s="24">
        <f t="shared" si="10"/>
        <v>12.362897670983964</v>
      </c>
      <c r="Q126" t="s">
        <v>211</v>
      </c>
      <c r="R126" t="s">
        <v>115</v>
      </c>
      <c r="S126" t="s">
        <v>338</v>
      </c>
      <c r="AD126" s="37"/>
      <c r="AE126" s="37"/>
      <c r="AH126" s="37"/>
      <c r="AI126" s="37"/>
      <c r="AJ126" t="s">
        <v>123</v>
      </c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2021-10-22T18:42:55Z</dcterms:modified>
</cp:coreProperties>
</file>